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400" windowHeight="12750" activeTab="2"/>
  </bookViews>
  <sheets>
    <sheet name="表紙" sheetId="58" r:id="rId1"/>
    <sheet name="グラフデータ" sheetId="57" state="hidden" r:id="rId2"/>
    <sheet name="目次" sheetId="59" r:id="rId3"/>
    <sheet name="グラフ１" sheetId="56" r:id="rId4"/>
    <sheet name="グラフ２" sheetId="55" r:id="rId5"/>
    <sheet name="第１表" sheetId="54" r:id="rId6"/>
    <sheet name="第２表" sheetId="53" r:id="rId7"/>
    <sheet name="第３表" sheetId="49" r:id="rId8"/>
    <sheet name="第４表" sheetId="50" r:id="rId9"/>
    <sheet name="第５表" sheetId="51" r:id="rId10"/>
    <sheet name="第６表" sheetId="52" r:id="rId11"/>
    <sheet name="第７表" sheetId="48" r:id="rId12"/>
    <sheet name="第８表" sheetId="47" r:id="rId13"/>
    <sheet name="第９表" sheetId="46" r:id="rId14"/>
    <sheet name="第１０表" sheetId="42" r:id="rId15"/>
    <sheet name="第１１表" sheetId="41" r:id="rId16"/>
    <sheet name="第１２表" sheetId="45" r:id="rId17"/>
    <sheet name="第１３表" sheetId="44" r:id="rId18"/>
    <sheet name="第１４表" sheetId="43" r:id="rId19"/>
    <sheet name="第１５表" sheetId="40" r:id="rId20"/>
    <sheet name="県計" sheetId="39" r:id="rId21"/>
    <sheet name="吉野川地域森林計画区" sheetId="38" r:id="rId22"/>
    <sheet name="那賀・海部川地域森林計画区" sheetId="37" r:id="rId23"/>
    <sheet name="徳島調査区" sheetId="36" r:id="rId24"/>
    <sheet name="美馬調査区" sheetId="35" r:id="rId25"/>
    <sheet name="三好調査区" sheetId="34" r:id="rId26"/>
    <sheet name="那賀調査区" sheetId="33" r:id="rId27"/>
    <sheet name="海部調査区" sheetId="32" r:id="rId28"/>
    <sheet name="東部徳島" sheetId="31" r:id="rId29"/>
    <sheet name="東部吉野川" sheetId="30" r:id="rId30"/>
    <sheet name="南部美波" sheetId="29" r:id="rId31"/>
    <sheet name="南部那賀" sheetId="28" r:id="rId32"/>
    <sheet name="西部美馬" sheetId="27" r:id="rId33"/>
    <sheet name="西部三好" sheetId="26" r:id="rId34"/>
    <sheet name="徳島市" sheetId="25" r:id="rId35"/>
    <sheet name="鳴門市" sheetId="2" r:id="rId36"/>
    <sheet name="小松島市" sheetId="3" r:id="rId37"/>
    <sheet name="勝浦町" sheetId="4" r:id="rId38"/>
    <sheet name="上勝町" sheetId="5" r:id="rId39"/>
    <sheet name="佐那河内村" sheetId="6" r:id="rId40"/>
    <sheet name="石井町" sheetId="7" r:id="rId41"/>
    <sheet name="神山町" sheetId="8" r:id="rId42"/>
    <sheet name="松茂町" sheetId="9" r:id="rId43"/>
    <sheet name="板野町" sheetId="12" r:id="rId44"/>
    <sheet name="上板町" sheetId="13" r:id="rId45"/>
    <sheet name="阿波市" sheetId="14" r:id="rId46"/>
    <sheet name="吉野川市" sheetId="15" r:id="rId47"/>
    <sheet name="美馬市" sheetId="16" r:id="rId48"/>
    <sheet name="つるぎ町" sheetId="17" r:id="rId49"/>
    <sheet name="三好市" sheetId="18" r:id="rId50"/>
    <sheet name="東みよし町" sheetId="19" r:id="rId51"/>
    <sheet name="那賀町" sheetId="20" r:id="rId52"/>
    <sheet name="阿南市" sheetId="21" r:id="rId53"/>
    <sheet name="牟岐町" sheetId="22" r:id="rId54"/>
    <sheet name="美波町" sheetId="23" r:id="rId55"/>
    <sheet name="海陽町" sheetId="24" r:id="rId56"/>
  </sheets>
  <externalReferences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xlnm.Print_Area" localSheetId="16">第１２表!$A$1:$U$42</definedName>
    <definedName name="_xlnm.Print_Area" localSheetId="17">第１３表!$A$1:$U$42</definedName>
    <definedName name="_xlnm.Print_Area" localSheetId="18">第１４表!$A$1:$U$42</definedName>
    <definedName name="_xlnm.Print_Area" localSheetId="19">第１５表!$A$1:$U$42</definedName>
    <definedName name="_xlnm.Print_Area" localSheetId="5">第１表!$A$1:$V$44</definedName>
    <definedName name="_xlnm.Print_Area" localSheetId="6">第２表!$A$1:$K$42</definedName>
    <definedName name="_xlnm.Print_Area" localSheetId="7">第３表!$A$1:$U$43</definedName>
    <definedName name="_xlnm.Print_Area" localSheetId="9">第５表!$A$1:$N$42</definedName>
    <definedName name="_xlnm.Print_Area" localSheetId="13">第９表!$A$1:$L$43</definedName>
  </definedNames>
  <calcPr calcId="152511"/>
</workbook>
</file>

<file path=xl/calcChain.xml><?xml version="1.0" encoding="utf-8"?>
<calcChain xmlns="http://schemas.openxmlformats.org/spreadsheetml/2006/main">
  <c r="J6" i="46" l="1"/>
  <c r="K6" i="46"/>
  <c r="L6" i="46" s="1"/>
  <c r="J7" i="46"/>
  <c r="K7" i="46"/>
  <c r="L7" i="46"/>
  <c r="J8" i="46"/>
  <c r="K8" i="46"/>
  <c r="L8" i="46" s="1"/>
  <c r="J9" i="46"/>
  <c r="K9" i="46"/>
  <c r="L9" i="46"/>
  <c r="J10" i="46"/>
  <c r="K10" i="46"/>
  <c r="L10" i="46"/>
  <c r="J11" i="46"/>
  <c r="K11" i="46"/>
  <c r="L11" i="46"/>
  <c r="J12" i="46"/>
  <c r="K12" i="46"/>
  <c r="L12" i="46" s="1"/>
  <c r="J13" i="46"/>
  <c r="K13" i="46"/>
  <c r="L13" i="46"/>
  <c r="J14" i="46"/>
  <c r="K14" i="46"/>
  <c r="L14" i="46" s="1"/>
  <c r="G17" i="46"/>
  <c r="K17" i="46" s="1"/>
  <c r="L17" i="46" s="1"/>
  <c r="J17" i="46"/>
  <c r="G18" i="46"/>
  <c r="G19" i="46" s="1"/>
  <c r="J18" i="46"/>
  <c r="F19" i="46"/>
  <c r="J19" i="46" s="1"/>
  <c r="H19" i="46"/>
  <c r="I19" i="46"/>
  <c r="G20" i="46"/>
  <c r="G23" i="46" s="1"/>
  <c r="K23" i="46" s="1"/>
  <c r="L23" i="46" s="1"/>
  <c r="J20" i="46"/>
  <c r="K20" i="46"/>
  <c r="L20" i="46" s="1"/>
  <c r="F21" i="46"/>
  <c r="H21" i="46"/>
  <c r="I21" i="46"/>
  <c r="J22" i="46"/>
  <c r="K22" i="46"/>
  <c r="L22" i="46"/>
  <c r="F23" i="46"/>
  <c r="J23" i="46" s="1"/>
  <c r="H23" i="46"/>
  <c r="I23" i="46"/>
  <c r="J24" i="46"/>
  <c r="K24" i="46"/>
  <c r="L24" i="46"/>
  <c r="J25" i="46"/>
  <c r="K25" i="46"/>
  <c r="L25" i="46" s="1"/>
  <c r="F26" i="46"/>
  <c r="F27" i="46" s="1"/>
  <c r="G26" i="46"/>
  <c r="K26" i="46" s="1"/>
  <c r="H26" i="46"/>
  <c r="H27" i="46" s="1"/>
  <c r="I26" i="46"/>
  <c r="G28" i="46"/>
  <c r="K28" i="46" s="1"/>
  <c r="L28" i="46" s="1"/>
  <c r="J28" i="46"/>
  <c r="J29" i="46"/>
  <c r="K29" i="46"/>
  <c r="L29" i="46" s="1"/>
  <c r="F30" i="46"/>
  <c r="G30" i="46"/>
  <c r="K30" i="46" s="1"/>
  <c r="L30" i="46" s="1"/>
  <c r="H30" i="46"/>
  <c r="J30" i="46" s="1"/>
  <c r="I30" i="46"/>
  <c r="J32" i="46"/>
  <c r="K32" i="46"/>
  <c r="L32" i="46" s="1"/>
  <c r="F33" i="46"/>
  <c r="J33" i="46" s="1"/>
  <c r="G33" i="46"/>
  <c r="H33" i="46"/>
  <c r="I33" i="46"/>
  <c r="L33" i="46" s="1"/>
  <c r="K33" i="46"/>
  <c r="J34" i="46"/>
  <c r="K34" i="46"/>
  <c r="L34" i="46"/>
  <c r="F35" i="46"/>
  <c r="G35" i="46"/>
  <c r="H35" i="46"/>
  <c r="J35" i="46" s="1"/>
  <c r="I35" i="46"/>
  <c r="J36" i="46"/>
  <c r="K36" i="46"/>
  <c r="L36" i="46"/>
  <c r="J37" i="46"/>
  <c r="K37" i="46"/>
  <c r="L37" i="46"/>
  <c r="J38" i="46"/>
  <c r="K38" i="46"/>
  <c r="L38" i="46"/>
  <c r="F39" i="46"/>
  <c r="F40" i="46" s="1"/>
  <c r="G39" i="46"/>
  <c r="K39" i="46" s="1"/>
  <c r="H39" i="46"/>
  <c r="H40" i="46" s="1"/>
  <c r="H41" i="46" s="1"/>
  <c r="I39" i="46"/>
  <c r="J39" i="46" l="1"/>
  <c r="K35" i="46"/>
  <c r="J26" i="46"/>
  <c r="J21" i="46"/>
  <c r="L26" i="46"/>
  <c r="K18" i="46"/>
  <c r="L18" i="46" s="1"/>
  <c r="L35" i="46"/>
  <c r="F41" i="46"/>
  <c r="J40" i="46"/>
  <c r="K19" i="46"/>
  <c r="L19" i="46" s="1"/>
  <c r="G21" i="46"/>
  <c r="H31" i="46"/>
  <c r="H42" i="46" s="1"/>
  <c r="L39" i="46"/>
  <c r="F31" i="46"/>
  <c r="J27" i="46"/>
  <c r="I27" i="46"/>
  <c r="I40" i="46"/>
  <c r="G40" i="46"/>
  <c r="G27" i="46"/>
  <c r="J31" i="46" l="1"/>
  <c r="K27" i="46"/>
  <c r="L27" i="46" s="1"/>
  <c r="G31" i="46"/>
  <c r="K21" i="46"/>
  <c r="L21" i="46" s="1"/>
  <c r="G41" i="46"/>
  <c r="K40" i="46"/>
  <c r="L40" i="46" s="1"/>
  <c r="I41" i="46"/>
  <c r="F42" i="46"/>
  <c r="J42" i="46" s="1"/>
  <c r="J41" i="46"/>
  <c r="I31" i="46"/>
  <c r="G42" i="46" l="1"/>
  <c r="K41" i="46"/>
  <c r="K31" i="46"/>
  <c r="L31" i="46" s="1"/>
  <c r="I42" i="46"/>
  <c r="L41" i="46"/>
  <c r="K42" i="46" l="1"/>
  <c r="L42" i="46" s="1"/>
  <c r="D35" i="57" l="1"/>
  <c r="E35" i="57"/>
  <c r="F35" i="57"/>
  <c r="G35" i="57"/>
  <c r="H35" i="57"/>
  <c r="I35" i="57"/>
  <c r="C35" i="57"/>
  <c r="S11" i="52" l="1"/>
  <c r="G12" i="57"/>
  <c r="T11" i="52"/>
  <c r="G8" i="57"/>
  <c r="U38" i="52"/>
  <c r="U29" i="52"/>
  <c r="U21" i="52"/>
  <c r="U16" i="52"/>
  <c r="U12" i="52"/>
  <c r="U7" i="52"/>
  <c r="T39" i="52"/>
  <c r="T38" i="52"/>
  <c r="T37" i="52"/>
  <c r="T35" i="52"/>
  <c r="T33" i="52"/>
  <c r="T30" i="52"/>
  <c r="T29" i="52"/>
  <c r="T26" i="52"/>
  <c r="T25" i="52"/>
  <c r="T23" i="52"/>
  <c r="T21" i="52"/>
  <c r="T19" i="52"/>
  <c r="T18" i="52"/>
  <c r="T17" i="52"/>
  <c r="T16" i="52"/>
  <c r="T15" i="52"/>
  <c r="T14" i="52"/>
  <c r="T13" i="52"/>
  <c r="T12" i="52"/>
  <c r="T10" i="52"/>
  <c r="T9" i="52"/>
  <c r="T8" i="52"/>
  <c r="T7" i="52"/>
  <c r="Q39" i="52"/>
  <c r="U39" i="52" s="1"/>
  <c r="Q38" i="52"/>
  <c r="Q37" i="52"/>
  <c r="U37" i="52" s="1"/>
  <c r="Q35" i="52"/>
  <c r="U35" i="52" s="1"/>
  <c r="Q33" i="52"/>
  <c r="U33" i="52" s="1"/>
  <c r="Q30" i="52"/>
  <c r="U30" i="52" s="1"/>
  <c r="Q29" i="52"/>
  <c r="Q26" i="52"/>
  <c r="U26" i="52" s="1"/>
  <c r="Q25" i="52"/>
  <c r="U25" i="52" s="1"/>
  <c r="Q23" i="52"/>
  <c r="U23" i="52" s="1"/>
  <c r="Q21" i="52"/>
  <c r="Q19" i="52"/>
  <c r="U19" i="52" s="1"/>
  <c r="Q18" i="52"/>
  <c r="U18" i="52" s="1"/>
  <c r="Q17" i="52"/>
  <c r="U17" i="52" s="1"/>
  <c r="Q16" i="52"/>
  <c r="Q15" i="52"/>
  <c r="U15" i="52" s="1"/>
  <c r="Q14" i="52"/>
  <c r="U14" i="52" s="1"/>
  <c r="Q13" i="52"/>
  <c r="U13" i="52" s="1"/>
  <c r="Q12" i="52"/>
  <c r="Q11" i="52"/>
  <c r="Q10" i="52"/>
  <c r="U10" i="52" s="1"/>
  <c r="Q9" i="52"/>
  <c r="U9" i="52" s="1"/>
  <c r="Q8" i="52"/>
  <c r="U8" i="52" s="1"/>
  <c r="Q7" i="52"/>
  <c r="M39" i="52"/>
  <c r="M38" i="52"/>
  <c r="M37" i="52"/>
  <c r="M35" i="52"/>
  <c r="M33" i="52"/>
  <c r="M30" i="52"/>
  <c r="M29" i="52"/>
  <c r="M26" i="52"/>
  <c r="M25" i="52"/>
  <c r="M23" i="52"/>
  <c r="M21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M7" i="52"/>
  <c r="J39" i="52"/>
  <c r="N39" i="52" s="1"/>
  <c r="V39" i="52" s="1"/>
  <c r="J38" i="52"/>
  <c r="N38" i="52" s="1"/>
  <c r="V38" i="52" s="1"/>
  <c r="J37" i="52"/>
  <c r="N37" i="52" s="1"/>
  <c r="V37" i="52" s="1"/>
  <c r="J35" i="52"/>
  <c r="N35" i="52" s="1"/>
  <c r="V35" i="52" s="1"/>
  <c r="J33" i="52"/>
  <c r="N33" i="52" s="1"/>
  <c r="V33" i="52" s="1"/>
  <c r="J30" i="52"/>
  <c r="N30" i="52" s="1"/>
  <c r="V30" i="52" s="1"/>
  <c r="J29" i="52"/>
  <c r="N29" i="52" s="1"/>
  <c r="V29" i="52" s="1"/>
  <c r="J26" i="52"/>
  <c r="N26" i="52" s="1"/>
  <c r="V26" i="52" s="1"/>
  <c r="J25" i="52"/>
  <c r="N25" i="52" s="1"/>
  <c r="V25" i="52" s="1"/>
  <c r="J23" i="52"/>
  <c r="N23" i="52" s="1"/>
  <c r="V23" i="52" s="1"/>
  <c r="J21" i="52"/>
  <c r="N21" i="52" s="1"/>
  <c r="V21" i="52" s="1"/>
  <c r="J19" i="52"/>
  <c r="N19" i="52" s="1"/>
  <c r="V19" i="52" s="1"/>
  <c r="J18" i="52"/>
  <c r="N18" i="52" s="1"/>
  <c r="V18" i="52" s="1"/>
  <c r="J17" i="52"/>
  <c r="N17" i="52" s="1"/>
  <c r="V17" i="52" s="1"/>
  <c r="J16" i="52"/>
  <c r="N16" i="52" s="1"/>
  <c r="V16" i="52" s="1"/>
  <c r="J15" i="52"/>
  <c r="N15" i="52" s="1"/>
  <c r="V15" i="52" s="1"/>
  <c r="J14" i="52"/>
  <c r="N14" i="52" s="1"/>
  <c r="V14" i="52" s="1"/>
  <c r="J13" i="52"/>
  <c r="N13" i="52" s="1"/>
  <c r="V13" i="52" s="1"/>
  <c r="J12" i="52"/>
  <c r="N12" i="52" s="1"/>
  <c r="V12" i="52" s="1"/>
  <c r="J11" i="52"/>
  <c r="N11" i="52" s="1"/>
  <c r="J10" i="52"/>
  <c r="N10" i="52" s="1"/>
  <c r="V10" i="52" s="1"/>
  <c r="J9" i="52"/>
  <c r="N9" i="52" s="1"/>
  <c r="V9" i="52" s="1"/>
  <c r="J8" i="52"/>
  <c r="N8" i="52" s="1"/>
  <c r="V8" i="52" s="1"/>
  <c r="J7" i="52"/>
  <c r="N7" i="52" s="1"/>
  <c r="V7" i="52" s="1"/>
  <c r="U11" i="52" l="1"/>
  <c r="V11" i="52" s="1"/>
  <c r="E39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H16" i="57"/>
  <c r="F4" i="57"/>
  <c r="J35" i="57" l="1"/>
  <c r="J11" i="54"/>
  <c r="J16" i="54"/>
  <c r="J17" i="54"/>
  <c r="J18" i="54"/>
  <c r="J19" i="54"/>
  <c r="G25" i="54"/>
  <c r="M16" i="54"/>
  <c r="N16" i="54" s="1"/>
  <c r="Q16" i="54" s="1"/>
  <c r="N18" i="54"/>
  <c r="Q18" i="54" s="1"/>
  <c r="K28" i="47"/>
  <c r="I28" i="47"/>
  <c r="K20" i="47"/>
  <c r="I20" i="47"/>
  <c r="K18" i="47"/>
  <c r="U18" i="47" s="1"/>
  <c r="I18" i="47"/>
  <c r="K17" i="47"/>
  <c r="I17" i="47"/>
  <c r="AB30" i="54"/>
  <c r="AB9" i="54"/>
  <c r="AB10" i="54"/>
  <c r="AB11" i="54"/>
  <c r="AB12" i="54"/>
  <c r="AB13" i="54"/>
  <c r="AB14" i="54"/>
  <c r="AB15" i="54"/>
  <c r="AB16" i="54"/>
  <c r="AB17" i="54"/>
  <c r="AB18" i="54"/>
  <c r="AB19" i="54"/>
  <c r="AB20" i="54"/>
  <c r="AB22" i="54"/>
  <c r="AB24" i="54"/>
  <c r="AB26" i="54"/>
  <c r="AB27" i="54"/>
  <c r="AB31" i="54"/>
  <c r="AB34" i="54"/>
  <c r="AB36" i="54"/>
  <c r="AB38" i="54"/>
  <c r="AB39" i="54"/>
  <c r="AB40" i="54"/>
  <c r="AB8" i="54"/>
  <c r="Y35" i="54"/>
  <c r="Y36" i="54"/>
  <c r="Y37" i="54"/>
  <c r="Y38" i="54"/>
  <c r="Y39" i="54"/>
  <c r="Y40" i="54"/>
  <c r="Y41" i="54"/>
  <c r="Y42" i="54"/>
  <c r="Y43" i="54"/>
  <c r="Y44" i="54"/>
  <c r="Y9" i="54"/>
  <c r="Y10" i="54"/>
  <c r="Y11" i="54"/>
  <c r="Y12" i="54"/>
  <c r="Y13" i="54"/>
  <c r="Y14" i="54"/>
  <c r="Y15" i="54"/>
  <c r="Y16" i="54"/>
  <c r="Y17" i="54"/>
  <c r="N17" i="54" s="1"/>
  <c r="Q17" i="54" s="1"/>
  <c r="Y18" i="54"/>
  <c r="Y19" i="54"/>
  <c r="Y20" i="54"/>
  <c r="Y21" i="54"/>
  <c r="Y22" i="54"/>
  <c r="Y23" i="54"/>
  <c r="Y24" i="54"/>
  <c r="Y25" i="54"/>
  <c r="Y26" i="54"/>
  <c r="Y27" i="54"/>
  <c r="Y28" i="54"/>
  <c r="Y29" i="54"/>
  <c r="Y30" i="54"/>
  <c r="Y31" i="54"/>
  <c r="Y32" i="54"/>
  <c r="Y33" i="54"/>
  <c r="Y34" i="54"/>
  <c r="Y8" i="54"/>
  <c r="G41" i="54"/>
  <c r="G42" i="54" s="1"/>
  <c r="H41" i="54"/>
  <c r="H42" i="54" s="1"/>
  <c r="H43" i="54" s="1"/>
  <c r="I41" i="54"/>
  <c r="I42" i="54" s="1"/>
  <c r="K41" i="54"/>
  <c r="K42" i="54" s="1"/>
  <c r="L41" i="54"/>
  <c r="L42" i="54" s="1"/>
  <c r="L43" i="54" s="1"/>
  <c r="O41" i="54"/>
  <c r="O42" i="54" s="1"/>
  <c r="P41" i="54"/>
  <c r="P42" i="54" s="1"/>
  <c r="P43" i="54" s="1"/>
  <c r="R41" i="54"/>
  <c r="AB41" i="54" s="1"/>
  <c r="S41" i="54"/>
  <c r="S42" i="54" s="1"/>
  <c r="S43" i="54" s="1"/>
  <c r="T41" i="54"/>
  <c r="T42" i="54" s="1"/>
  <c r="R42" i="54"/>
  <c r="AB42" i="54" s="1"/>
  <c r="F41" i="54"/>
  <c r="F42" i="54" s="1"/>
  <c r="F43" i="54" s="1"/>
  <c r="G37" i="54"/>
  <c r="H37" i="54"/>
  <c r="I37" i="54"/>
  <c r="K37" i="54"/>
  <c r="L37" i="54"/>
  <c r="O37" i="54"/>
  <c r="P37" i="54"/>
  <c r="R37" i="54"/>
  <c r="AB37" i="54" s="1"/>
  <c r="S37" i="54"/>
  <c r="T37" i="54"/>
  <c r="F37" i="54"/>
  <c r="G35" i="54"/>
  <c r="H35" i="54"/>
  <c r="I35" i="54"/>
  <c r="K35" i="54"/>
  <c r="L35" i="54"/>
  <c r="O35" i="54"/>
  <c r="P35" i="54"/>
  <c r="R35" i="54"/>
  <c r="AB35" i="54" s="1"/>
  <c r="S35" i="54"/>
  <c r="T35" i="54"/>
  <c r="F35" i="54"/>
  <c r="H29" i="54"/>
  <c r="K29" i="54"/>
  <c r="R29" i="54"/>
  <c r="AB29" i="54" s="1"/>
  <c r="G32" i="54"/>
  <c r="H32" i="54"/>
  <c r="I32" i="54"/>
  <c r="K32" i="54"/>
  <c r="L32" i="54"/>
  <c r="O32" i="54"/>
  <c r="P32" i="54"/>
  <c r="R32" i="54"/>
  <c r="S32" i="54"/>
  <c r="T32" i="54"/>
  <c r="F32" i="54"/>
  <c r="G28" i="54"/>
  <c r="G29" i="54" s="1"/>
  <c r="H28" i="54"/>
  <c r="I28" i="54"/>
  <c r="I29" i="54" s="1"/>
  <c r="K28" i="54"/>
  <c r="L28" i="54"/>
  <c r="L29" i="54" s="1"/>
  <c r="O28" i="54"/>
  <c r="O29" i="54" s="1"/>
  <c r="P28" i="54"/>
  <c r="P29" i="54" s="1"/>
  <c r="R28" i="54"/>
  <c r="AB28" i="54" s="1"/>
  <c r="S28" i="54"/>
  <c r="S29" i="54" s="1"/>
  <c r="T28" i="54"/>
  <c r="T29" i="54" s="1"/>
  <c r="F28" i="54"/>
  <c r="F29" i="54" s="1"/>
  <c r="H25" i="54"/>
  <c r="I25" i="54"/>
  <c r="K25" i="54"/>
  <c r="L25" i="54"/>
  <c r="O25" i="54"/>
  <c r="P25" i="54"/>
  <c r="R25" i="54"/>
  <c r="S25" i="54"/>
  <c r="T25" i="54"/>
  <c r="F25" i="54"/>
  <c r="T21" i="54"/>
  <c r="T23" i="54" s="1"/>
  <c r="S23" i="54"/>
  <c r="O21" i="54"/>
  <c r="O23" i="54" s="1"/>
  <c r="P21" i="54"/>
  <c r="P23" i="54" s="1"/>
  <c r="R21" i="54"/>
  <c r="R23" i="54" s="1"/>
  <c r="R33" i="54" s="1"/>
  <c r="S21" i="54"/>
  <c r="F21" i="54"/>
  <c r="F23" i="54" s="1"/>
  <c r="G21" i="54"/>
  <c r="G23" i="54" s="1"/>
  <c r="H21" i="54"/>
  <c r="H23" i="54" s="1"/>
  <c r="I21" i="54"/>
  <c r="I23" i="54" s="1"/>
  <c r="K21" i="54"/>
  <c r="K23" i="54" s="1"/>
  <c r="L21" i="54"/>
  <c r="L23" i="54" s="1"/>
  <c r="F44" i="54" l="1"/>
  <c r="F33" i="54"/>
  <c r="P33" i="54"/>
  <c r="P44" i="54" s="1"/>
  <c r="T43" i="54"/>
  <c r="O43" i="54"/>
  <c r="I43" i="54"/>
  <c r="T33" i="54"/>
  <c r="R43" i="54"/>
  <c r="AB43" i="54" s="1"/>
  <c r="S33" i="54"/>
  <c r="S44" i="54" s="1"/>
  <c r="K43" i="54"/>
  <c r="G43" i="54"/>
  <c r="G44" i="54" s="1"/>
  <c r="L33" i="54"/>
  <c r="L44" i="54"/>
  <c r="O33" i="54"/>
  <c r="O44" i="54" s="1"/>
  <c r="K33" i="54"/>
  <c r="I33" i="54"/>
  <c r="I44" i="54" s="1"/>
  <c r="H33" i="54"/>
  <c r="H44" i="54" s="1"/>
  <c r="G33" i="54"/>
  <c r="R44" i="54"/>
  <c r="AB44" i="54" s="1"/>
  <c r="K44" i="54" l="1"/>
  <c r="T44" i="54"/>
  <c r="F24" i="49"/>
  <c r="N33" i="50"/>
  <c r="H33" i="50" s="1"/>
  <c r="N11" i="50"/>
  <c r="H11" i="50" s="1"/>
  <c r="F11" i="50" s="1"/>
  <c r="J33" i="50"/>
  <c r="G33" i="50" s="1"/>
  <c r="J11" i="50"/>
  <c r="L39" i="50"/>
  <c r="L38" i="50"/>
  <c r="L37" i="50"/>
  <c r="L35" i="50"/>
  <c r="L33" i="50"/>
  <c r="L30" i="50"/>
  <c r="L29" i="50"/>
  <c r="L26" i="50"/>
  <c r="L25" i="50"/>
  <c r="L23" i="50"/>
  <c r="L21" i="50"/>
  <c r="L19" i="50"/>
  <c r="L18" i="50"/>
  <c r="L17" i="50"/>
  <c r="L16" i="50"/>
  <c r="L15" i="50"/>
  <c r="L14" i="50"/>
  <c r="L13" i="50"/>
  <c r="L12" i="50"/>
  <c r="L11" i="50"/>
  <c r="L10" i="50"/>
  <c r="L9" i="50"/>
  <c r="L8" i="50"/>
  <c r="L7" i="50"/>
  <c r="I39" i="50"/>
  <c r="I38" i="50"/>
  <c r="I37" i="50"/>
  <c r="I35" i="50"/>
  <c r="I30" i="50"/>
  <c r="I29" i="50"/>
  <c r="I26" i="50"/>
  <c r="I25" i="50"/>
  <c r="I23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8" i="50"/>
  <c r="I7" i="50"/>
  <c r="F39" i="50"/>
  <c r="F23" i="50"/>
  <c r="F18" i="50"/>
  <c r="F17" i="50"/>
  <c r="F14" i="50"/>
  <c r="F13" i="50"/>
  <c r="F10" i="50"/>
  <c r="F9" i="50"/>
  <c r="G39" i="50"/>
  <c r="G38" i="50"/>
  <c r="G37" i="50"/>
  <c r="G35" i="50"/>
  <c r="F35" i="50" s="1"/>
  <c r="G30" i="50"/>
  <c r="G29" i="50"/>
  <c r="G26" i="50"/>
  <c r="G25" i="50"/>
  <c r="G23" i="50"/>
  <c r="G21" i="50"/>
  <c r="G19" i="50"/>
  <c r="G18" i="50"/>
  <c r="G17" i="50"/>
  <c r="G16" i="50"/>
  <c r="G15" i="50"/>
  <c r="G14" i="50"/>
  <c r="G13" i="50"/>
  <c r="G12" i="50"/>
  <c r="G11" i="50"/>
  <c r="G10" i="50"/>
  <c r="G9" i="50"/>
  <c r="G8" i="50"/>
  <c r="G7" i="50"/>
  <c r="H39" i="50"/>
  <c r="H38" i="50"/>
  <c r="F38" i="50" s="1"/>
  <c r="H37" i="50"/>
  <c r="F37" i="50" s="1"/>
  <c r="H35" i="50"/>
  <c r="H30" i="50"/>
  <c r="F30" i="50" s="1"/>
  <c r="H29" i="50"/>
  <c r="F29" i="50" s="1"/>
  <c r="H26" i="50"/>
  <c r="F26" i="50" s="1"/>
  <c r="H25" i="50"/>
  <c r="F25" i="50" s="1"/>
  <c r="H23" i="50"/>
  <c r="H21" i="50"/>
  <c r="F21" i="50" s="1"/>
  <c r="H19" i="50"/>
  <c r="F19" i="50" s="1"/>
  <c r="H18" i="50"/>
  <c r="H17" i="50"/>
  <c r="H16" i="50"/>
  <c r="F16" i="50" s="1"/>
  <c r="H15" i="50"/>
  <c r="F15" i="50" s="1"/>
  <c r="H14" i="50"/>
  <c r="H13" i="50"/>
  <c r="H12" i="50"/>
  <c r="F12" i="50" s="1"/>
  <c r="H10" i="50"/>
  <c r="H9" i="50"/>
  <c r="H8" i="50"/>
  <c r="F8" i="50" s="1"/>
  <c r="H7" i="50"/>
  <c r="F7" i="50" s="1"/>
  <c r="Q43" i="42"/>
  <c r="Q42" i="42"/>
  <c r="Q41" i="42"/>
  <c r="Q40" i="42"/>
  <c r="Q39" i="42"/>
  <c r="Q38" i="42"/>
  <c r="Q37" i="42"/>
  <c r="Q36" i="42"/>
  <c r="Q35" i="42"/>
  <c r="Q34" i="42"/>
  <c r="Q33" i="42"/>
  <c r="Q32" i="42"/>
  <c r="Q31" i="42"/>
  <c r="Q30" i="42"/>
  <c r="Q29" i="42"/>
  <c r="Q28" i="42"/>
  <c r="Q27" i="42"/>
  <c r="Q26" i="42"/>
  <c r="Q25" i="42"/>
  <c r="Q24" i="42"/>
  <c r="Q23" i="42"/>
  <c r="Q22" i="42"/>
  <c r="Q21" i="42"/>
  <c r="Q20" i="42"/>
  <c r="Q19" i="42"/>
  <c r="Q18" i="42"/>
  <c r="Q17" i="42"/>
  <c r="Q16" i="42"/>
  <c r="Q15" i="42"/>
  <c r="Q14" i="42"/>
  <c r="Q13" i="42"/>
  <c r="Q12" i="42"/>
  <c r="Q11" i="42"/>
  <c r="Q10" i="42"/>
  <c r="Q9" i="42"/>
  <c r="Q8" i="42"/>
  <c r="Q7" i="42"/>
  <c r="P39" i="41"/>
  <c r="P38" i="41"/>
  <c r="P37" i="41"/>
  <c r="P35" i="41"/>
  <c r="P33" i="41"/>
  <c r="P30" i="41"/>
  <c r="P29" i="41"/>
  <c r="P26" i="41"/>
  <c r="P25" i="41"/>
  <c r="P23" i="41"/>
  <c r="P21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J29" i="49"/>
  <c r="O39" i="49"/>
  <c r="O38" i="49"/>
  <c r="O37" i="49"/>
  <c r="O35" i="49"/>
  <c r="O33" i="49"/>
  <c r="O30" i="49"/>
  <c r="O29" i="49"/>
  <c r="O26" i="49"/>
  <c r="O25" i="49"/>
  <c r="O23" i="49"/>
  <c r="O21" i="49"/>
  <c r="O19" i="49"/>
  <c r="O18" i="49"/>
  <c r="O17" i="49"/>
  <c r="O16" i="49"/>
  <c r="O15" i="49"/>
  <c r="O14" i="49"/>
  <c r="O13" i="49"/>
  <c r="O12" i="49"/>
  <c r="O11" i="49"/>
  <c r="O10" i="49"/>
  <c r="O9" i="49"/>
  <c r="O8" i="49"/>
  <c r="O7" i="49"/>
  <c r="N39" i="49"/>
  <c r="N38" i="49"/>
  <c r="N37" i="49"/>
  <c r="M37" i="49" s="1"/>
  <c r="N35" i="49"/>
  <c r="M35" i="49" s="1"/>
  <c r="N33" i="49"/>
  <c r="M33" i="49" s="1"/>
  <c r="N30" i="49"/>
  <c r="N29" i="49"/>
  <c r="M29" i="49" s="1"/>
  <c r="N26" i="49"/>
  <c r="M26" i="49" s="1"/>
  <c r="N25" i="49"/>
  <c r="N23" i="49"/>
  <c r="M23" i="49" s="1"/>
  <c r="N21" i="49"/>
  <c r="M21" i="49" s="1"/>
  <c r="N19" i="49"/>
  <c r="M19" i="49" s="1"/>
  <c r="N18" i="49"/>
  <c r="M18" i="49" s="1"/>
  <c r="N17" i="49"/>
  <c r="M17" i="49" s="1"/>
  <c r="N16" i="49"/>
  <c r="N15" i="49"/>
  <c r="M15" i="49" s="1"/>
  <c r="N14" i="49"/>
  <c r="M14" i="49" s="1"/>
  <c r="N13" i="49"/>
  <c r="M13" i="49" s="1"/>
  <c r="N12" i="49"/>
  <c r="N11" i="49"/>
  <c r="M11" i="49" s="1"/>
  <c r="N10" i="49"/>
  <c r="M10" i="49" s="1"/>
  <c r="N9" i="49"/>
  <c r="M9" i="49" s="1"/>
  <c r="N8" i="49"/>
  <c r="N7" i="49"/>
  <c r="M7" i="49" s="1"/>
  <c r="L39" i="49"/>
  <c r="L38" i="49"/>
  <c r="L37" i="49"/>
  <c r="L35" i="49"/>
  <c r="L33" i="49"/>
  <c r="L30" i="49"/>
  <c r="L29" i="49"/>
  <c r="L26" i="49"/>
  <c r="L25" i="49"/>
  <c r="L23" i="49"/>
  <c r="L21" i="49"/>
  <c r="L19" i="49"/>
  <c r="L18" i="49"/>
  <c r="L17" i="49"/>
  <c r="L16" i="49"/>
  <c r="L15" i="49"/>
  <c r="L14" i="49"/>
  <c r="L13" i="49"/>
  <c r="L12" i="49"/>
  <c r="L11" i="49"/>
  <c r="L10" i="49"/>
  <c r="L9" i="49"/>
  <c r="L8" i="49"/>
  <c r="L7" i="49"/>
  <c r="K39" i="49"/>
  <c r="J39" i="49" s="1"/>
  <c r="K38" i="49"/>
  <c r="J38" i="49" s="1"/>
  <c r="K37" i="49"/>
  <c r="J37" i="49" s="1"/>
  <c r="K35" i="49"/>
  <c r="J35" i="49" s="1"/>
  <c r="K33" i="49"/>
  <c r="J33" i="49" s="1"/>
  <c r="K30" i="49"/>
  <c r="K29" i="49"/>
  <c r="K26" i="49"/>
  <c r="J26" i="49" s="1"/>
  <c r="K25" i="49"/>
  <c r="J25" i="49" s="1"/>
  <c r="K23" i="49"/>
  <c r="J23" i="49" s="1"/>
  <c r="K21" i="49"/>
  <c r="J21" i="49" s="1"/>
  <c r="K19" i="49"/>
  <c r="J19" i="49" s="1"/>
  <c r="K18" i="49"/>
  <c r="J18" i="49" s="1"/>
  <c r="K17" i="49"/>
  <c r="J17" i="49" s="1"/>
  <c r="K16" i="49"/>
  <c r="J16" i="49" s="1"/>
  <c r="K15" i="49"/>
  <c r="J15" i="49" s="1"/>
  <c r="K14" i="49"/>
  <c r="J14" i="49" s="1"/>
  <c r="K13" i="49"/>
  <c r="K12" i="49"/>
  <c r="J12" i="49" s="1"/>
  <c r="K11" i="49"/>
  <c r="J11" i="49" s="1"/>
  <c r="K10" i="49"/>
  <c r="J10" i="49" s="1"/>
  <c r="K9" i="49"/>
  <c r="J9" i="49" s="1"/>
  <c r="K8" i="49"/>
  <c r="K7" i="49"/>
  <c r="J7" i="49" s="1"/>
  <c r="M30" i="49" l="1"/>
  <c r="I33" i="50"/>
  <c r="M38" i="49"/>
  <c r="M39" i="49"/>
  <c r="M8" i="49"/>
  <c r="M12" i="49"/>
  <c r="M16" i="49"/>
  <c r="M25" i="49"/>
  <c r="J30" i="49"/>
  <c r="J8" i="49"/>
  <c r="J13" i="49"/>
  <c r="F33" i="50"/>
  <c r="X40" i="54"/>
  <c r="X39" i="54"/>
  <c r="X38" i="54"/>
  <c r="X36" i="54"/>
  <c r="X34" i="54"/>
  <c r="X31" i="54"/>
  <c r="X30" i="54"/>
  <c r="X27" i="54"/>
  <c r="X26" i="54"/>
  <c r="X24" i="54"/>
  <c r="X22" i="54"/>
  <c r="X20" i="54"/>
  <c r="X19" i="54"/>
  <c r="X16" i="54"/>
  <c r="X15" i="54"/>
  <c r="X14" i="54"/>
  <c r="X13" i="54"/>
  <c r="X12" i="54"/>
  <c r="X11" i="54"/>
  <c r="X10" i="54"/>
  <c r="X9" i="54"/>
  <c r="X8" i="54"/>
  <c r="M40" i="54"/>
  <c r="M39" i="54"/>
  <c r="M38" i="54"/>
  <c r="M36" i="54"/>
  <c r="M34" i="54"/>
  <c r="M31" i="54"/>
  <c r="M30" i="54"/>
  <c r="M27" i="54"/>
  <c r="M26" i="54"/>
  <c r="M24" i="54"/>
  <c r="M22" i="54"/>
  <c r="M20" i="54"/>
  <c r="Q20" i="54" s="1"/>
  <c r="M19" i="54"/>
  <c r="Q19" i="54" s="1"/>
  <c r="M15" i="54"/>
  <c r="M14" i="54"/>
  <c r="N14" i="54" s="1"/>
  <c r="Q14" i="54" s="1"/>
  <c r="M13" i="54"/>
  <c r="M12" i="54"/>
  <c r="M11" i="54"/>
  <c r="M10" i="54"/>
  <c r="N10" i="54" s="1"/>
  <c r="Q10" i="54" s="1"/>
  <c r="M9" i="54"/>
  <c r="N9" i="54" s="1"/>
  <c r="Q9" i="54" s="1"/>
  <c r="M8" i="54"/>
  <c r="U40" i="54"/>
  <c r="V40" i="54" s="1"/>
  <c r="J40" i="54"/>
  <c r="J39" i="54"/>
  <c r="J38" i="54"/>
  <c r="J41" i="54" s="1"/>
  <c r="J36" i="54"/>
  <c r="J42" i="54" s="1"/>
  <c r="J34" i="54"/>
  <c r="J31" i="54"/>
  <c r="J30" i="54"/>
  <c r="J32" i="54" s="1"/>
  <c r="J27" i="54"/>
  <c r="J26" i="54"/>
  <c r="J24" i="54"/>
  <c r="J22" i="54"/>
  <c r="J25" i="54" s="1"/>
  <c r="J20" i="54"/>
  <c r="J15" i="54"/>
  <c r="J14" i="54"/>
  <c r="J13" i="54"/>
  <c r="J12" i="54"/>
  <c r="J10" i="54"/>
  <c r="J9" i="54"/>
  <c r="J8" i="54"/>
  <c r="J16" i="53"/>
  <c r="J15" i="53"/>
  <c r="K38" i="53"/>
  <c r="K37" i="53"/>
  <c r="K36" i="53"/>
  <c r="K34" i="53"/>
  <c r="K32" i="53"/>
  <c r="K29" i="53"/>
  <c r="K28" i="53"/>
  <c r="K25" i="53"/>
  <c r="K24" i="53"/>
  <c r="K22" i="53"/>
  <c r="K20" i="53"/>
  <c r="K18" i="53"/>
  <c r="K17" i="53"/>
  <c r="K14" i="53"/>
  <c r="K13" i="53"/>
  <c r="K12" i="53"/>
  <c r="K11" i="53"/>
  <c r="K10" i="53"/>
  <c r="K9" i="53"/>
  <c r="K8" i="53"/>
  <c r="K7" i="53"/>
  <c r="K6" i="53"/>
  <c r="I38" i="53"/>
  <c r="I37" i="53"/>
  <c r="I36" i="53"/>
  <c r="I34" i="53"/>
  <c r="I32" i="53"/>
  <c r="I33" i="53" s="1"/>
  <c r="I29" i="53"/>
  <c r="I28" i="53"/>
  <c r="I25" i="53"/>
  <c r="I24" i="53"/>
  <c r="I26" i="53" s="1"/>
  <c r="I22" i="53"/>
  <c r="I20" i="53"/>
  <c r="I23" i="53" s="1"/>
  <c r="I18" i="53"/>
  <c r="I17" i="53"/>
  <c r="I14" i="53"/>
  <c r="I13" i="53"/>
  <c r="I12" i="53"/>
  <c r="I11" i="53"/>
  <c r="I10" i="53"/>
  <c r="I9" i="53"/>
  <c r="I8" i="53"/>
  <c r="I7" i="53"/>
  <c r="I6" i="53"/>
  <c r="Q38" i="53"/>
  <c r="Q37" i="53"/>
  <c r="Q36" i="53"/>
  <c r="Q34" i="53"/>
  <c r="Q32" i="53"/>
  <c r="Q33" i="53" s="1"/>
  <c r="Q29" i="53"/>
  <c r="Q28" i="53"/>
  <c r="Q25" i="53"/>
  <c r="Q24" i="53"/>
  <c r="Q22" i="53"/>
  <c r="Q20" i="53"/>
  <c r="Q18" i="53"/>
  <c r="Q17" i="53"/>
  <c r="Q14" i="53"/>
  <c r="Q13" i="53"/>
  <c r="Q12" i="53"/>
  <c r="Q11" i="53"/>
  <c r="Q10" i="53"/>
  <c r="Q9" i="53"/>
  <c r="Q8" i="53"/>
  <c r="Q7" i="53"/>
  <c r="Q6" i="53"/>
  <c r="M38" i="53"/>
  <c r="M37" i="53"/>
  <c r="M36" i="53"/>
  <c r="M39" i="53" s="1"/>
  <c r="M34" i="53"/>
  <c r="M32" i="53"/>
  <c r="M33" i="53" s="1"/>
  <c r="M29" i="53"/>
  <c r="M28" i="53"/>
  <c r="M25" i="53"/>
  <c r="M24" i="53"/>
  <c r="M22" i="53"/>
  <c r="M20" i="53"/>
  <c r="M18" i="53"/>
  <c r="M17" i="53"/>
  <c r="M14" i="53"/>
  <c r="M13" i="53"/>
  <c r="M12" i="53"/>
  <c r="M11" i="53"/>
  <c r="M10" i="53"/>
  <c r="M9" i="53"/>
  <c r="M8" i="53"/>
  <c r="M7" i="53"/>
  <c r="M6" i="53"/>
  <c r="L38" i="53"/>
  <c r="L37" i="53"/>
  <c r="L36" i="53"/>
  <c r="L34" i="53"/>
  <c r="L32" i="53"/>
  <c r="L29" i="53"/>
  <c r="L28" i="53"/>
  <c r="L25" i="53"/>
  <c r="L24" i="53"/>
  <c r="L22" i="53"/>
  <c r="L20" i="53"/>
  <c r="L18" i="53"/>
  <c r="L17" i="53"/>
  <c r="L14" i="53"/>
  <c r="L13" i="53"/>
  <c r="L12" i="53"/>
  <c r="L11" i="53"/>
  <c r="L10" i="53"/>
  <c r="L9" i="53"/>
  <c r="L8" i="53"/>
  <c r="L7" i="53"/>
  <c r="L6" i="53"/>
  <c r="N7" i="53"/>
  <c r="N8" i="53"/>
  <c r="N9" i="53"/>
  <c r="N10" i="53"/>
  <c r="N11" i="53"/>
  <c r="N12" i="53"/>
  <c r="N13" i="53"/>
  <c r="N14" i="53"/>
  <c r="N15" i="53"/>
  <c r="N16" i="53"/>
  <c r="N17" i="53"/>
  <c r="N18" i="53"/>
  <c r="N19" i="53"/>
  <c r="N20" i="53"/>
  <c r="N21" i="53"/>
  <c r="N22" i="53"/>
  <c r="N23" i="53"/>
  <c r="N24" i="53"/>
  <c r="N25" i="53"/>
  <c r="N26" i="53"/>
  <c r="N27" i="53"/>
  <c r="N28" i="53"/>
  <c r="N29" i="53"/>
  <c r="N30" i="53"/>
  <c r="N31" i="53"/>
  <c r="N32" i="53"/>
  <c r="N33" i="53"/>
  <c r="N34" i="53"/>
  <c r="N35" i="53"/>
  <c r="N36" i="53"/>
  <c r="N37" i="53"/>
  <c r="N38" i="53"/>
  <c r="N39" i="53"/>
  <c r="N40" i="53"/>
  <c r="N41" i="53"/>
  <c r="N42" i="53"/>
  <c r="N6" i="53"/>
  <c r="K26" i="53" l="1"/>
  <c r="K27" i="53" s="1"/>
  <c r="K35" i="53"/>
  <c r="J29" i="54"/>
  <c r="U39" i="54"/>
  <c r="V39" i="54" s="1"/>
  <c r="L30" i="53"/>
  <c r="J28" i="54"/>
  <c r="J37" i="54"/>
  <c r="J35" i="54"/>
  <c r="J43" i="54" s="1"/>
  <c r="X28" i="54"/>
  <c r="M23" i="53"/>
  <c r="X32" i="54"/>
  <c r="L26" i="53"/>
  <c r="L27" i="53" s="1"/>
  <c r="I35" i="53"/>
  <c r="L19" i="53"/>
  <c r="M35" i="53"/>
  <c r="Q22" i="54"/>
  <c r="M25" i="54"/>
  <c r="Q30" i="54"/>
  <c r="M32" i="54"/>
  <c r="N38" i="54"/>
  <c r="M41" i="54"/>
  <c r="M42" i="54" s="1"/>
  <c r="N11" i="54"/>
  <c r="Q11" i="54" s="1"/>
  <c r="N15" i="54"/>
  <c r="Q15" i="54" s="1"/>
  <c r="N24" i="54"/>
  <c r="N25" i="54" s="1"/>
  <c r="N31" i="54"/>
  <c r="N32" i="54" s="1"/>
  <c r="N39" i="54"/>
  <c r="Q39" i="54" s="1"/>
  <c r="N8" i="54"/>
  <c r="M21" i="54"/>
  <c r="M23" i="54" s="1"/>
  <c r="N12" i="54"/>
  <c r="Q12" i="54" s="1"/>
  <c r="N26" i="54"/>
  <c r="M28" i="54"/>
  <c r="M29" i="54" s="1"/>
  <c r="N34" i="54"/>
  <c r="N35" i="54" s="1"/>
  <c r="M35" i="54"/>
  <c r="M37" i="54"/>
  <c r="N40" i="54"/>
  <c r="Q40" i="54" s="1"/>
  <c r="N13" i="54"/>
  <c r="Q13" i="54" s="1"/>
  <c r="N27" i="54"/>
  <c r="Q27" i="54" s="1"/>
  <c r="N36" i="54"/>
  <c r="N37" i="54" s="1"/>
  <c r="J21" i="54"/>
  <c r="J23" i="54" s="1"/>
  <c r="L23" i="53"/>
  <c r="Q23" i="53"/>
  <c r="Q39" i="53"/>
  <c r="Q40" i="53" s="1"/>
  <c r="I30" i="53"/>
  <c r="U8" i="54"/>
  <c r="L39" i="53"/>
  <c r="Q26" i="53"/>
  <c r="Q27" i="53" s="1"/>
  <c r="U12" i="54"/>
  <c r="V12" i="54" s="1"/>
  <c r="U16" i="54"/>
  <c r="V16" i="54" s="1"/>
  <c r="U18" i="54"/>
  <c r="V18" i="54" s="1"/>
  <c r="U9" i="54"/>
  <c r="V9" i="54" s="1"/>
  <c r="U13" i="54"/>
  <c r="V13" i="54" s="1"/>
  <c r="U10" i="54"/>
  <c r="V10" i="54" s="1"/>
  <c r="U14" i="54"/>
  <c r="V14" i="54" s="1"/>
  <c r="U11" i="54"/>
  <c r="V11" i="54" s="1"/>
  <c r="U15" i="54"/>
  <c r="V15" i="54" s="1"/>
  <c r="U17" i="54"/>
  <c r="V17" i="54" s="1"/>
  <c r="U38" i="54"/>
  <c r="U30" i="54"/>
  <c r="Q19" i="53"/>
  <c r="Q21" i="53" s="1"/>
  <c r="M26" i="53"/>
  <c r="M27" i="53" s="1"/>
  <c r="Q30" i="53"/>
  <c r="Q35" i="53"/>
  <c r="K33" i="53"/>
  <c r="L35" i="53"/>
  <c r="K23" i="53"/>
  <c r="K30" i="53"/>
  <c r="U34" i="54"/>
  <c r="X35" i="54"/>
  <c r="K19" i="53"/>
  <c r="K21" i="53" s="1"/>
  <c r="K39" i="53"/>
  <c r="K40" i="53" s="1"/>
  <c r="K41" i="53" s="1"/>
  <c r="U27" i="54"/>
  <c r="V27" i="54" s="1"/>
  <c r="U36" i="54"/>
  <c r="V36" i="54" s="1"/>
  <c r="U24" i="54"/>
  <c r="X25" i="54"/>
  <c r="X41" i="54"/>
  <c r="X42" i="54" s="1"/>
  <c r="X29" i="54"/>
  <c r="X21" i="54"/>
  <c r="X23" i="54" s="1"/>
  <c r="X37" i="54"/>
  <c r="U31" i="54"/>
  <c r="V31" i="54" s="1"/>
  <c r="U26" i="54"/>
  <c r="I39" i="53"/>
  <c r="I27" i="53"/>
  <c r="I19" i="53"/>
  <c r="Q41" i="53"/>
  <c r="M30" i="53"/>
  <c r="M19" i="53"/>
  <c r="M21" i="53" s="1"/>
  <c r="L21" i="53"/>
  <c r="L40" i="53"/>
  <c r="M40" i="53"/>
  <c r="M41" i="53" s="1"/>
  <c r="L33" i="53"/>
  <c r="V26" i="54" l="1"/>
  <c r="U28" i="54"/>
  <c r="V30" i="54"/>
  <c r="U32" i="54"/>
  <c r="V32" i="54" s="1"/>
  <c r="V34" i="54"/>
  <c r="U37" i="54"/>
  <c r="V37" i="54" s="1"/>
  <c r="U35" i="54"/>
  <c r="V35" i="54" s="1"/>
  <c r="V38" i="54"/>
  <c r="U41" i="54"/>
  <c r="U42" i="54" s="1"/>
  <c r="U43" i="54" s="1"/>
  <c r="J33" i="54"/>
  <c r="J44" i="54" s="1"/>
  <c r="L31" i="53"/>
  <c r="Q31" i="53"/>
  <c r="Q36" i="54"/>
  <c r="Q37" i="54" s="1"/>
  <c r="Q34" i="54"/>
  <c r="N28" i="54"/>
  <c r="N29" i="54" s="1"/>
  <c r="N21" i="54"/>
  <c r="N23" i="54" s="1"/>
  <c r="M43" i="54"/>
  <c r="Q8" i="54"/>
  <c r="Q21" i="54" s="1"/>
  <c r="Q23" i="54" s="1"/>
  <c r="Q31" i="54"/>
  <c r="Q32" i="54" s="1"/>
  <c r="Q38" i="54"/>
  <c r="Q41" i="54" s="1"/>
  <c r="N41" i="54"/>
  <c r="N42" i="54" s="1"/>
  <c r="N43" i="54" s="1"/>
  <c r="X33" i="54"/>
  <c r="Q35" i="54"/>
  <c r="Q26" i="54"/>
  <c r="Q28" i="54" s="1"/>
  <c r="Q24" i="54"/>
  <c r="Q25" i="54" s="1"/>
  <c r="M33" i="54"/>
  <c r="V24" i="54"/>
  <c r="U29" i="54"/>
  <c r="V8" i="54"/>
  <c r="L41" i="53"/>
  <c r="L42" i="53" s="1"/>
  <c r="U19" i="54"/>
  <c r="V19" i="54" s="1"/>
  <c r="U22" i="54"/>
  <c r="U20" i="54"/>
  <c r="V20" i="54" s="1"/>
  <c r="M31" i="53"/>
  <c r="M42" i="53" s="1"/>
  <c r="V28" i="54"/>
  <c r="X43" i="54"/>
  <c r="X44" i="54" s="1"/>
  <c r="K31" i="53"/>
  <c r="K42" i="53" s="1"/>
  <c r="V42" i="54"/>
  <c r="V29" i="54"/>
  <c r="I40" i="53"/>
  <c r="I21" i="53"/>
  <c r="Q42" i="53"/>
  <c r="V41" i="54" l="1"/>
  <c r="Q42" i="54"/>
  <c r="Q43" i="54" s="1"/>
  <c r="N33" i="54"/>
  <c r="N44" i="54" s="1"/>
  <c r="Q29" i="54"/>
  <c r="Q33" i="54" s="1"/>
  <c r="M44" i="54"/>
  <c r="U21" i="54"/>
  <c r="U23" i="54" s="1"/>
  <c r="U33" i="54" s="1"/>
  <c r="U44" i="54" s="1"/>
  <c r="V22" i="54"/>
  <c r="U25" i="54"/>
  <c r="V25" i="54" s="1"/>
  <c r="V43" i="54"/>
  <c r="I41" i="53"/>
  <c r="I31" i="53"/>
  <c r="Q44" i="54" l="1"/>
  <c r="V21" i="54"/>
  <c r="V23" i="54"/>
  <c r="V33" i="54"/>
  <c r="V44" i="54"/>
  <c r="I42" i="53"/>
  <c r="H39" i="53" l="1"/>
  <c r="H40" i="53" s="1"/>
  <c r="G39" i="53"/>
  <c r="G40" i="53" s="1"/>
  <c r="H35" i="53"/>
  <c r="G33" i="53"/>
  <c r="G29" i="53"/>
  <c r="H30" i="53"/>
  <c r="G26" i="53"/>
  <c r="G27" i="53" s="1"/>
  <c r="H23" i="53"/>
  <c r="G23" i="53"/>
  <c r="G19" i="53"/>
  <c r="G21" i="53" s="1"/>
  <c r="G30" i="53" l="1"/>
  <c r="G41" i="53"/>
  <c r="H26" i="53"/>
  <c r="H27" i="53" s="1"/>
  <c r="H19" i="53"/>
  <c r="H21" i="53" s="1"/>
  <c r="H33" i="53"/>
  <c r="H41" i="53" s="1"/>
  <c r="G35" i="53"/>
  <c r="F38" i="53"/>
  <c r="J38" i="53" s="1"/>
  <c r="F37" i="53"/>
  <c r="J37" i="53" s="1"/>
  <c r="F36" i="53"/>
  <c r="F34" i="53"/>
  <c r="F32" i="53"/>
  <c r="J32" i="53" s="1"/>
  <c r="F29" i="53"/>
  <c r="J29" i="53" s="1"/>
  <c r="F28" i="53"/>
  <c r="J28" i="53" s="1"/>
  <c r="F25" i="53"/>
  <c r="F24" i="53"/>
  <c r="J24" i="53" s="1"/>
  <c r="F22" i="53"/>
  <c r="J22" i="53" s="1"/>
  <c r="F20" i="53"/>
  <c r="J20" i="53" s="1"/>
  <c r="F18" i="53"/>
  <c r="J18" i="53" s="1"/>
  <c r="F17" i="53"/>
  <c r="J17" i="53" s="1"/>
  <c r="F14" i="53"/>
  <c r="J14" i="53" s="1"/>
  <c r="F13" i="53"/>
  <c r="J13" i="53" s="1"/>
  <c r="F12" i="53"/>
  <c r="J12" i="53" s="1"/>
  <c r="F11" i="53"/>
  <c r="J11" i="53" s="1"/>
  <c r="F10" i="53"/>
  <c r="J10" i="53" s="1"/>
  <c r="F9" i="53"/>
  <c r="J9" i="53" s="1"/>
  <c r="F8" i="53"/>
  <c r="J8" i="53" s="1"/>
  <c r="F7" i="53"/>
  <c r="J7" i="53" s="1"/>
  <c r="F6" i="53"/>
  <c r="J6" i="53" s="1"/>
  <c r="N40" i="50"/>
  <c r="N36" i="50"/>
  <c r="N34" i="50"/>
  <c r="N31" i="50"/>
  <c r="N28" i="50"/>
  <c r="N27" i="50"/>
  <c r="N24" i="50"/>
  <c r="L24" i="50" s="1"/>
  <c r="N20" i="50"/>
  <c r="M40" i="50"/>
  <c r="M41" i="50" s="1"/>
  <c r="M42" i="50" s="1"/>
  <c r="K40" i="50"/>
  <c r="J40" i="50"/>
  <c r="M36" i="50"/>
  <c r="K36" i="50"/>
  <c r="J36" i="50"/>
  <c r="M34" i="50"/>
  <c r="K34" i="50"/>
  <c r="J34" i="50"/>
  <c r="M31" i="50"/>
  <c r="K31" i="50"/>
  <c r="J31" i="50"/>
  <c r="M27" i="50"/>
  <c r="M28" i="50" s="1"/>
  <c r="K27" i="50"/>
  <c r="J27" i="50"/>
  <c r="M24" i="50"/>
  <c r="K24" i="50"/>
  <c r="J24" i="50"/>
  <c r="G24" i="50" s="1"/>
  <c r="M22" i="50"/>
  <c r="M20" i="50"/>
  <c r="K20" i="50"/>
  <c r="K22" i="50" s="1"/>
  <c r="J20" i="50"/>
  <c r="J22" i="50" s="1"/>
  <c r="M18" i="51"/>
  <c r="L18" i="51"/>
  <c r="J18" i="51"/>
  <c r="I18" i="51"/>
  <c r="V40" i="52"/>
  <c r="V41" i="52" s="1"/>
  <c r="V42" i="52" s="1"/>
  <c r="U40" i="52"/>
  <c r="U41" i="52" s="1"/>
  <c r="U42" i="52" s="1"/>
  <c r="T40" i="52"/>
  <c r="S40" i="52"/>
  <c r="S41" i="52" s="1"/>
  <c r="S42" i="52" s="1"/>
  <c r="R40" i="52"/>
  <c r="R41" i="52" s="1"/>
  <c r="R42" i="52" s="1"/>
  <c r="Q40" i="52"/>
  <c r="P40" i="52"/>
  <c r="P41" i="52" s="1"/>
  <c r="P42" i="52" s="1"/>
  <c r="O40" i="52"/>
  <c r="O41" i="52" s="1"/>
  <c r="O42" i="52" s="1"/>
  <c r="N40" i="52"/>
  <c r="N41" i="52" s="1"/>
  <c r="N42" i="52" s="1"/>
  <c r="M40" i="52"/>
  <c r="L40" i="52"/>
  <c r="L41" i="52" s="1"/>
  <c r="L42" i="52" s="1"/>
  <c r="K40" i="52"/>
  <c r="K41" i="52" s="1"/>
  <c r="K42" i="52" s="1"/>
  <c r="J40" i="52"/>
  <c r="I40" i="52"/>
  <c r="I41" i="52" s="1"/>
  <c r="I42" i="52" s="1"/>
  <c r="H40" i="52"/>
  <c r="H41" i="52" s="1"/>
  <c r="H42" i="52" s="1"/>
  <c r="G40" i="52"/>
  <c r="G41" i="52" s="1"/>
  <c r="G42" i="52" s="1"/>
  <c r="F41" i="52"/>
  <c r="F42" i="52" s="1"/>
  <c r="F40" i="52"/>
  <c r="U36" i="52"/>
  <c r="O36" i="52"/>
  <c r="K36" i="52"/>
  <c r="I36" i="52"/>
  <c r="G36" i="52"/>
  <c r="V34" i="52"/>
  <c r="V36" i="52" s="1"/>
  <c r="U34" i="52"/>
  <c r="T34" i="52"/>
  <c r="O34" i="49" s="1"/>
  <c r="S34" i="52"/>
  <c r="S36" i="52" s="1"/>
  <c r="R34" i="52"/>
  <c r="R36" i="52" s="1"/>
  <c r="Q34" i="52"/>
  <c r="L34" i="49" s="1"/>
  <c r="P34" i="52"/>
  <c r="P36" i="52" s="1"/>
  <c r="O34" i="52"/>
  <c r="N34" i="52"/>
  <c r="N36" i="52" s="1"/>
  <c r="M34" i="52"/>
  <c r="N34" i="49" s="1"/>
  <c r="L34" i="52"/>
  <c r="L36" i="52" s="1"/>
  <c r="K34" i="52"/>
  <c r="J34" i="52"/>
  <c r="I34" i="52"/>
  <c r="H34" i="52"/>
  <c r="H36" i="52" s="1"/>
  <c r="G34" i="52"/>
  <c r="V31" i="52"/>
  <c r="U31" i="52"/>
  <c r="T31" i="52"/>
  <c r="O31" i="49" s="1"/>
  <c r="S31" i="52"/>
  <c r="R31" i="52"/>
  <c r="R32" i="52" s="1"/>
  <c r="Q31" i="52"/>
  <c r="L31" i="49" s="1"/>
  <c r="P31" i="52"/>
  <c r="P32" i="52" s="1"/>
  <c r="O31" i="52"/>
  <c r="N31" i="52"/>
  <c r="M31" i="52"/>
  <c r="N31" i="49" s="1"/>
  <c r="L31" i="52"/>
  <c r="K31" i="52"/>
  <c r="J31" i="52"/>
  <c r="K31" i="49" s="1"/>
  <c r="I31" i="52"/>
  <c r="H31" i="52"/>
  <c r="H32" i="52" s="1"/>
  <c r="G31" i="52"/>
  <c r="T28" i="52"/>
  <c r="O28" i="49" s="1"/>
  <c r="R28" i="52"/>
  <c r="P28" i="52"/>
  <c r="L28" i="52"/>
  <c r="V27" i="52"/>
  <c r="V28" i="52" s="1"/>
  <c r="U27" i="52"/>
  <c r="U28" i="52" s="1"/>
  <c r="T27" i="52"/>
  <c r="O27" i="49" s="1"/>
  <c r="S27" i="52"/>
  <c r="S28" i="52" s="1"/>
  <c r="R27" i="52"/>
  <c r="Q27" i="52"/>
  <c r="L27" i="49" s="1"/>
  <c r="P27" i="52"/>
  <c r="O27" i="52"/>
  <c r="O28" i="52" s="1"/>
  <c r="N27" i="52"/>
  <c r="N28" i="52" s="1"/>
  <c r="M27" i="52"/>
  <c r="L27" i="52"/>
  <c r="K27" i="52"/>
  <c r="K28" i="52" s="1"/>
  <c r="J27" i="52"/>
  <c r="K27" i="49" s="1"/>
  <c r="I27" i="52"/>
  <c r="I28" i="52" s="1"/>
  <c r="H27" i="52"/>
  <c r="H28" i="52" s="1"/>
  <c r="G27" i="52"/>
  <c r="G28" i="52" s="1"/>
  <c r="F27" i="52"/>
  <c r="V24" i="52"/>
  <c r="U24" i="52"/>
  <c r="T24" i="52"/>
  <c r="O24" i="49" s="1"/>
  <c r="S24" i="52"/>
  <c r="R24" i="52"/>
  <c r="Q24" i="52"/>
  <c r="L24" i="49" s="1"/>
  <c r="P24" i="52"/>
  <c r="O24" i="52"/>
  <c r="N24" i="52"/>
  <c r="M24" i="52"/>
  <c r="N24" i="49" s="1"/>
  <c r="L24" i="52"/>
  <c r="K24" i="52"/>
  <c r="J24" i="52"/>
  <c r="K24" i="49" s="1"/>
  <c r="I24" i="52"/>
  <c r="H24" i="52"/>
  <c r="G24" i="52"/>
  <c r="F24" i="52"/>
  <c r="P22" i="52"/>
  <c r="V20" i="52"/>
  <c r="V22" i="52" s="1"/>
  <c r="U20" i="52"/>
  <c r="U22" i="52" s="1"/>
  <c r="T20" i="52"/>
  <c r="O20" i="49" s="1"/>
  <c r="S20" i="52"/>
  <c r="S22" i="52" s="1"/>
  <c r="R20" i="52"/>
  <c r="R22" i="52" s="1"/>
  <c r="Q20" i="52"/>
  <c r="L20" i="49" s="1"/>
  <c r="P20" i="52"/>
  <c r="O20" i="52"/>
  <c r="O22" i="52" s="1"/>
  <c r="N20" i="52"/>
  <c r="N22" i="52" s="1"/>
  <c r="M20" i="52"/>
  <c r="N20" i="49" s="1"/>
  <c r="L20" i="52"/>
  <c r="L22" i="52" s="1"/>
  <c r="K20" i="52"/>
  <c r="K22" i="52" s="1"/>
  <c r="J20" i="52"/>
  <c r="I20" i="52"/>
  <c r="I22" i="52" s="1"/>
  <c r="H20" i="52"/>
  <c r="H22" i="52" s="1"/>
  <c r="G20" i="52"/>
  <c r="G22" i="52" s="1"/>
  <c r="F34" i="52"/>
  <c r="F36" i="52" s="1"/>
  <c r="F31" i="52"/>
  <c r="F28" i="52"/>
  <c r="F32" i="52" s="1"/>
  <c r="F43" i="52" s="1"/>
  <c r="F20" i="52"/>
  <c r="F22" i="52" s="1"/>
  <c r="U39" i="47"/>
  <c r="U38" i="47"/>
  <c r="T38" i="47"/>
  <c r="U37" i="47"/>
  <c r="T37" i="47"/>
  <c r="U36" i="47"/>
  <c r="T36" i="47"/>
  <c r="U35" i="47"/>
  <c r="U34" i="47"/>
  <c r="T34" i="47"/>
  <c r="U33" i="47"/>
  <c r="U32" i="47"/>
  <c r="T32" i="47"/>
  <c r="U29" i="47"/>
  <c r="T29" i="47"/>
  <c r="U28" i="47"/>
  <c r="T28" i="47"/>
  <c r="U26" i="47"/>
  <c r="U25" i="47"/>
  <c r="T25" i="47"/>
  <c r="U24" i="47"/>
  <c r="T24" i="47"/>
  <c r="T23" i="47"/>
  <c r="U22" i="47"/>
  <c r="T22" i="47"/>
  <c r="U20" i="47"/>
  <c r="T20" i="47"/>
  <c r="T19" i="47"/>
  <c r="T18" i="47"/>
  <c r="U17" i="47"/>
  <c r="T17" i="47"/>
  <c r="U16" i="47"/>
  <c r="T16" i="47"/>
  <c r="U15" i="47"/>
  <c r="T15" i="47"/>
  <c r="U14" i="47"/>
  <c r="T14" i="47"/>
  <c r="U13" i="47"/>
  <c r="T13" i="47"/>
  <c r="U12" i="47"/>
  <c r="T12" i="47"/>
  <c r="U11" i="47"/>
  <c r="T11" i="47"/>
  <c r="U10" i="47"/>
  <c r="T10" i="47"/>
  <c r="U9" i="47"/>
  <c r="T9" i="47"/>
  <c r="U8" i="47"/>
  <c r="T8" i="47"/>
  <c r="U7" i="47"/>
  <c r="T7" i="47"/>
  <c r="U6" i="47"/>
  <c r="T6" i="47"/>
  <c r="R41" i="47"/>
  <c r="J41" i="47"/>
  <c r="S40" i="47"/>
  <c r="S41" i="47" s="1"/>
  <c r="Q40" i="47"/>
  <c r="Q41" i="47" s="1"/>
  <c r="O40" i="47"/>
  <c r="O41" i="47" s="1"/>
  <c r="M40" i="47"/>
  <c r="M41" i="47" s="1"/>
  <c r="K40" i="47"/>
  <c r="K41" i="47" s="1"/>
  <c r="I40" i="47"/>
  <c r="I41" i="47" s="1"/>
  <c r="G40" i="47"/>
  <c r="G41" i="47" s="1"/>
  <c r="S39" i="47"/>
  <c r="R39" i="47"/>
  <c r="R40" i="47" s="1"/>
  <c r="Q39" i="47"/>
  <c r="P39" i="47"/>
  <c r="P40" i="47" s="1"/>
  <c r="P41" i="47" s="1"/>
  <c r="O39" i="47"/>
  <c r="N39" i="47"/>
  <c r="N40" i="47" s="1"/>
  <c r="N41" i="47" s="1"/>
  <c r="M39" i="47"/>
  <c r="L39" i="47"/>
  <c r="L40" i="47" s="1"/>
  <c r="L41" i="47" s="1"/>
  <c r="K39" i="47"/>
  <c r="J39" i="47"/>
  <c r="J40" i="47" s="1"/>
  <c r="I39" i="47"/>
  <c r="H39" i="47"/>
  <c r="H40" i="47" s="1"/>
  <c r="H41" i="47" s="1"/>
  <c r="G39" i="47"/>
  <c r="S35" i="47"/>
  <c r="R35" i="47"/>
  <c r="Q35" i="47"/>
  <c r="P35" i="47"/>
  <c r="O35" i="47"/>
  <c r="N35" i="47"/>
  <c r="M35" i="47"/>
  <c r="L35" i="47"/>
  <c r="K35" i="47"/>
  <c r="J35" i="47"/>
  <c r="I35" i="47"/>
  <c r="H35" i="47"/>
  <c r="G35" i="47"/>
  <c r="S33" i="47"/>
  <c r="R33" i="47"/>
  <c r="Q33" i="47"/>
  <c r="P33" i="47"/>
  <c r="O33" i="47"/>
  <c r="N33" i="47"/>
  <c r="M33" i="47"/>
  <c r="L33" i="47"/>
  <c r="K33" i="47"/>
  <c r="J33" i="47"/>
  <c r="I33" i="47"/>
  <c r="H33" i="47"/>
  <c r="G33" i="47"/>
  <c r="M31" i="47"/>
  <c r="S30" i="47"/>
  <c r="R30" i="47"/>
  <c r="Q30" i="47"/>
  <c r="P30" i="47"/>
  <c r="O30" i="47"/>
  <c r="N30" i="47"/>
  <c r="M30" i="47"/>
  <c r="L30" i="47"/>
  <c r="K30" i="47"/>
  <c r="J30" i="47"/>
  <c r="I30" i="47"/>
  <c r="H30" i="47"/>
  <c r="G30" i="47"/>
  <c r="S27" i="47"/>
  <c r="Q27" i="47"/>
  <c r="O27" i="47"/>
  <c r="M27" i="47"/>
  <c r="K27" i="47"/>
  <c r="I27" i="47"/>
  <c r="G27" i="47"/>
  <c r="S26" i="47"/>
  <c r="R26" i="47"/>
  <c r="R27" i="47" s="1"/>
  <c r="Q26" i="47"/>
  <c r="P26" i="47"/>
  <c r="P27" i="47" s="1"/>
  <c r="O26" i="47"/>
  <c r="N26" i="47"/>
  <c r="N27" i="47" s="1"/>
  <c r="M26" i="47"/>
  <c r="L26" i="47"/>
  <c r="L27" i="47" s="1"/>
  <c r="K26" i="47"/>
  <c r="J26" i="47"/>
  <c r="J27" i="47" s="1"/>
  <c r="I26" i="47"/>
  <c r="H26" i="47"/>
  <c r="H27" i="47" s="1"/>
  <c r="G26" i="47"/>
  <c r="S23" i="47"/>
  <c r="R23" i="47"/>
  <c r="Q23" i="47"/>
  <c r="P23" i="47"/>
  <c r="O23" i="47"/>
  <c r="N23" i="47"/>
  <c r="M23" i="47"/>
  <c r="L23" i="47"/>
  <c r="K23" i="47"/>
  <c r="J23" i="47"/>
  <c r="I23" i="47"/>
  <c r="H23" i="47"/>
  <c r="G23" i="47"/>
  <c r="R21" i="47"/>
  <c r="P21" i="47"/>
  <c r="P31" i="47" s="1"/>
  <c r="N21" i="47"/>
  <c r="L21" i="47"/>
  <c r="L31" i="47" s="1"/>
  <c r="H21" i="47"/>
  <c r="S19" i="47"/>
  <c r="S21" i="47" s="1"/>
  <c r="R19" i="47"/>
  <c r="Q19" i="47"/>
  <c r="Q21" i="47" s="1"/>
  <c r="Q31" i="47" s="1"/>
  <c r="P19" i="47"/>
  <c r="O19" i="47"/>
  <c r="O21" i="47" s="1"/>
  <c r="O31" i="47" s="1"/>
  <c r="N19" i="47"/>
  <c r="M19" i="47"/>
  <c r="M21" i="47" s="1"/>
  <c r="L19" i="47"/>
  <c r="K19" i="47"/>
  <c r="K21" i="47" s="1"/>
  <c r="J19" i="47"/>
  <c r="J21" i="47" s="1"/>
  <c r="J31" i="47" s="1"/>
  <c r="J42" i="47" s="1"/>
  <c r="I19" i="47"/>
  <c r="H19" i="47"/>
  <c r="G19" i="47"/>
  <c r="G21" i="47" s="1"/>
  <c r="G31" i="47" s="1"/>
  <c r="F39" i="47"/>
  <c r="F35" i="47"/>
  <c r="T35" i="47" s="1"/>
  <c r="F33" i="47"/>
  <c r="T33" i="47" s="1"/>
  <c r="F30" i="47"/>
  <c r="F26" i="47"/>
  <c r="F23" i="47"/>
  <c r="F21" i="47"/>
  <c r="F19" i="47"/>
  <c r="F41" i="41"/>
  <c r="F40" i="41"/>
  <c r="F36" i="41"/>
  <c r="F31" i="41"/>
  <c r="P31" i="41" s="1"/>
  <c r="F27" i="41"/>
  <c r="F24" i="41"/>
  <c r="F22" i="41"/>
  <c r="F20" i="41"/>
  <c r="G24" i="45"/>
  <c r="G28" i="45"/>
  <c r="M38" i="48"/>
  <c r="M37" i="48"/>
  <c r="M36" i="48"/>
  <c r="M34" i="48"/>
  <c r="M32" i="48"/>
  <c r="M29" i="48"/>
  <c r="M28" i="48"/>
  <c r="M25" i="48"/>
  <c r="M24" i="48"/>
  <c r="M22" i="48"/>
  <c r="M20" i="48"/>
  <c r="M18" i="48"/>
  <c r="M17" i="48"/>
  <c r="M14" i="48"/>
  <c r="M13" i="48"/>
  <c r="M12" i="48"/>
  <c r="M11" i="48"/>
  <c r="M10" i="48"/>
  <c r="M9" i="48"/>
  <c r="M8" i="48"/>
  <c r="M7" i="48"/>
  <c r="N41" i="41"/>
  <c r="J41" i="41"/>
  <c r="O40" i="41"/>
  <c r="N40" i="41"/>
  <c r="M40" i="41"/>
  <c r="M41" i="41" s="1"/>
  <c r="L40" i="41"/>
  <c r="K40" i="41"/>
  <c r="J40" i="41"/>
  <c r="I40" i="41"/>
  <c r="I41" i="41" s="1"/>
  <c r="H40" i="41"/>
  <c r="G40" i="41"/>
  <c r="O36" i="41"/>
  <c r="N36" i="41"/>
  <c r="M36" i="41"/>
  <c r="L36" i="41"/>
  <c r="K36" i="41"/>
  <c r="J36" i="41"/>
  <c r="I36" i="41"/>
  <c r="H36" i="41"/>
  <c r="G36" i="41"/>
  <c r="O34" i="41"/>
  <c r="N34" i="41"/>
  <c r="M34" i="41"/>
  <c r="L34" i="41"/>
  <c r="K34" i="41"/>
  <c r="J34" i="41"/>
  <c r="I34" i="41"/>
  <c r="H34" i="41"/>
  <c r="G34" i="41"/>
  <c r="F34" i="41"/>
  <c r="N28" i="41"/>
  <c r="J28" i="41"/>
  <c r="O27" i="41"/>
  <c r="O28" i="41" s="1"/>
  <c r="N27" i="41"/>
  <c r="M27" i="41"/>
  <c r="M28" i="41" s="1"/>
  <c r="L27" i="41"/>
  <c r="L28" i="41" s="1"/>
  <c r="K27" i="41"/>
  <c r="K28" i="41" s="1"/>
  <c r="J27" i="41"/>
  <c r="I27" i="41"/>
  <c r="I28" i="41" s="1"/>
  <c r="H27" i="41"/>
  <c r="H28" i="41" s="1"/>
  <c r="G27" i="41"/>
  <c r="G28" i="41" s="1"/>
  <c r="O24" i="41"/>
  <c r="N24" i="41"/>
  <c r="M24" i="41"/>
  <c r="L24" i="41"/>
  <c r="K24" i="41"/>
  <c r="J24" i="41"/>
  <c r="I24" i="41"/>
  <c r="H24" i="41"/>
  <c r="G24" i="41"/>
  <c r="O22" i="41"/>
  <c r="O32" i="41" s="1"/>
  <c r="M22" i="41"/>
  <c r="M32" i="41" s="1"/>
  <c r="K22" i="41"/>
  <c r="K32" i="41" s="1"/>
  <c r="I22" i="41"/>
  <c r="I32" i="41" s="1"/>
  <c r="G22" i="41"/>
  <c r="G32" i="41" s="1"/>
  <c r="O20" i="41"/>
  <c r="N20" i="41"/>
  <c r="N22" i="41" s="1"/>
  <c r="N32" i="41" s="1"/>
  <c r="M20" i="41"/>
  <c r="L20" i="41"/>
  <c r="L22" i="41" s="1"/>
  <c r="L32" i="41" s="1"/>
  <c r="K20" i="41"/>
  <c r="J20" i="41"/>
  <c r="J22" i="41" s="1"/>
  <c r="J32" i="41" s="1"/>
  <c r="I20" i="41"/>
  <c r="H20" i="41"/>
  <c r="H22" i="41" s="1"/>
  <c r="H32" i="41" s="1"/>
  <c r="G20" i="41"/>
  <c r="N11" i="48" l="1"/>
  <c r="N17" i="48"/>
  <c r="G42" i="41"/>
  <c r="G43" i="41" s="1"/>
  <c r="K42" i="41"/>
  <c r="K43" i="41" s="1"/>
  <c r="O42" i="41"/>
  <c r="O43" i="41" s="1"/>
  <c r="T21" i="47"/>
  <c r="F31" i="47"/>
  <c r="M42" i="47"/>
  <c r="P34" i="41"/>
  <c r="F42" i="41"/>
  <c r="H42" i="41"/>
  <c r="H43" i="41" s="1"/>
  <c r="L42" i="41"/>
  <c r="L43" i="41" s="1"/>
  <c r="G41" i="41"/>
  <c r="P41" i="41" s="1"/>
  <c r="O41" i="41"/>
  <c r="M23" i="48"/>
  <c r="N29" i="48"/>
  <c r="U40" i="47"/>
  <c r="M22" i="52"/>
  <c r="N22" i="49" s="1"/>
  <c r="K34" i="49"/>
  <c r="J36" i="52"/>
  <c r="K36" i="49" s="1"/>
  <c r="J28" i="50"/>
  <c r="G28" i="50" s="1"/>
  <c r="G27" i="50"/>
  <c r="I31" i="50"/>
  <c r="H31" i="50"/>
  <c r="F31" i="50" s="1"/>
  <c r="J41" i="50"/>
  <c r="G40" i="50"/>
  <c r="N38" i="48"/>
  <c r="T26" i="47"/>
  <c r="F27" i="47"/>
  <c r="T27" i="47" s="1"/>
  <c r="T39" i="47"/>
  <c r="F40" i="47"/>
  <c r="Q42" i="47"/>
  <c r="J42" i="41"/>
  <c r="J43" i="41" s="1"/>
  <c r="N42" i="41"/>
  <c r="N43" i="41" s="1"/>
  <c r="K41" i="41"/>
  <c r="N12" i="48"/>
  <c r="S31" i="47"/>
  <c r="U27" i="47"/>
  <c r="N27" i="49"/>
  <c r="M27" i="49" s="1"/>
  <c r="M28" i="52"/>
  <c r="N28" i="49" s="1"/>
  <c r="L32" i="52"/>
  <c r="L43" i="52" s="1"/>
  <c r="I24" i="50"/>
  <c r="H24" i="50"/>
  <c r="F24" i="50" s="1"/>
  <c r="L28" i="50"/>
  <c r="L40" i="50"/>
  <c r="N41" i="50"/>
  <c r="P22" i="41"/>
  <c r="P36" i="41"/>
  <c r="T30" i="47"/>
  <c r="N31" i="47"/>
  <c r="N42" i="47" s="1"/>
  <c r="S42" i="47"/>
  <c r="H43" i="52"/>
  <c r="P43" i="52"/>
  <c r="P27" i="41"/>
  <c r="F26" i="48" s="1"/>
  <c r="F28" i="41"/>
  <c r="P28" i="41" s="1"/>
  <c r="H31" i="47"/>
  <c r="R31" i="47"/>
  <c r="R42" i="47" s="1"/>
  <c r="H42" i="47"/>
  <c r="L42" i="47"/>
  <c r="P42" i="47"/>
  <c r="G42" i="47"/>
  <c r="O42" i="47"/>
  <c r="U41" i="47"/>
  <c r="R43" i="52"/>
  <c r="J36" i="53"/>
  <c r="F39" i="53"/>
  <c r="J39" i="53" s="1"/>
  <c r="P20" i="41"/>
  <c r="P40" i="41"/>
  <c r="G31" i="50"/>
  <c r="L31" i="50"/>
  <c r="F26" i="53"/>
  <c r="J26" i="53" s="1"/>
  <c r="J25" i="53"/>
  <c r="J34" i="53"/>
  <c r="F40" i="53"/>
  <c r="P24" i="41"/>
  <c r="G32" i="52"/>
  <c r="G43" i="52" s="1"/>
  <c r="K32" i="52"/>
  <c r="O32" i="52"/>
  <c r="O43" i="52" s="1"/>
  <c r="K43" i="52"/>
  <c r="K28" i="50"/>
  <c r="H27" i="50"/>
  <c r="F27" i="50" s="1"/>
  <c r="I27" i="50"/>
  <c r="M32" i="50"/>
  <c r="M43" i="50" s="1"/>
  <c r="K41" i="50"/>
  <c r="I40" i="50"/>
  <c r="H40" i="50"/>
  <c r="F40" i="50" s="1"/>
  <c r="L27" i="50"/>
  <c r="V32" i="52"/>
  <c r="V43" i="52" s="1"/>
  <c r="T41" i="52"/>
  <c r="T42" i="52" s="1"/>
  <c r="O42" i="49" s="1"/>
  <c r="O40" i="49"/>
  <c r="T36" i="52"/>
  <c r="O36" i="49" s="1"/>
  <c r="M34" i="49"/>
  <c r="M31" i="49"/>
  <c r="M28" i="49"/>
  <c r="M24" i="49"/>
  <c r="Q41" i="52"/>
  <c r="L40" i="49"/>
  <c r="Q42" i="52"/>
  <c r="L42" i="49" s="1"/>
  <c r="L41" i="49"/>
  <c r="Q36" i="52"/>
  <c r="L36" i="49" s="1"/>
  <c r="J34" i="49"/>
  <c r="J31" i="49"/>
  <c r="J27" i="49"/>
  <c r="Q28" i="52"/>
  <c r="L28" i="49" s="1"/>
  <c r="J24" i="49"/>
  <c r="Q22" i="52"/>
  <c r="L22" i="49" s="1"/>
  <c r="M41" i="52"/>
  <c r="M42" i="52" s="1"/>
  <c r="N42" i="49" s="1"/>
  <c r="M42" i="49" s="1"/>
  <c r="N40" i="49"/>
  <c r="M40" i="49" s="1"/>
  <c r="M36" i="52"/>
  <c r="N36" i="49" s="1"/>
  <c r="M36" i="49" s="1"/>
  <c r="M20" i="49"/>
  <c r="J41" i="52"/>
  <c r="K41" i="49" s="1"/>
  <c r="K40" i="49"/>
  <c r="J40" i="49" s="1"/>
  <c r="J28" i="52"/>
  <c r="K28" i="49" s="1"/>
  <c r="J28" i="49" s="1"/>
  <c r="J22" i="52"/>
  <c r="K22" i="49" s="1"/>
  <c r="J22" i="49" s="1"/>
  <c r="K20" i="49"/>
  <c r="J20" i="49" s="1"/>
  <c r="T22" i="52"/>
  <c r="O22" i="49" s="1"/>
  <c r="G31" i="53"/>
  <c r="K31" i="47"/>
  <c r="U30" i="47"/>
  <c r="U23" i="47"/>
  <c r="U19" i="47"/>
  <c r="K42" i="47"/>
  <c r="I21" i="47"/>
  <c r="H34" i="50"/>
  <c r="L34" i="50"/>
  <c r="L36" i="50"/>
  <c r="H36" i="50"/>
  <c r="H20" i="50"/>
  <c r="L20" i="50"/>
  <c r="N22" i="50"/>
  <c r="G34" i="50"/>
  <c r="F34" i="50" s="1"/>
  <c r="I34" i="50"/>
  <c r="I36" i="50"/>
  <c r="G36" i="50"/>
  <c r="F36" i="50" s="1"/>
  <c r="G22" i="50"/>
  <c r="I22" i="50"/>
  <c r="I20" i="50"/>
  <c r="G20" i="50"/>
  <c r="F20" i="50" s="1"/>
  <c r="J32" i="50"/>
  <c r="U32" i="52"/>
  <c r="U43" i="52" s="1"/>
  <c r="N32" i="52"/>
  <c r="N43" i="52" s="1"/>
  <c r="I32" i="52"/>
  <c r="I43" i="52" s="1"/>
  <c r="S32" i="52"/>
  <c r="S43" i="52" s="1"/>
  <c r="H31" i="53"/>
  <c r="H42" i="53" s="1"/>
  <c r="F30" i="53"/>
  <c r="J30" i="53" s="1"/>
  <c r="F35" i="53"/>
  <c r="J35" i="53" s="1"/>
  <c r="F33" i="53"/>
  <c r="J33" i="53" s="1"/>
  <c r="F27" i="53"/>
  <c r="J27" i="53" s="1"/>
  <c r="F23" i="53"/>
  <c r="J23" i="53" s="1"/>
  <c r="F19" i="53"/>
  <c r="I42" i="41"/>
  <c r="I43" i="41" s="1"/>
  <c r="M42" i="41"/>
  <c r="M43" i="41" s="1"/>
  <c r="H41" i="41"/>
  <c r="L41" i="41"/>
  <c r="L38" i="48"/>
  <c r="L37" i="48"/>
  <c r="N37" i="48" s="1"/>
  <c r="L36" i="48"/>
  <c r="N36" i="48" s="1"/>
  <c r="L34" i="48"/>
  <c r="N34" i="48" s="1"/>
  <c r="L32" i="48"/>
  <c r="N32" i="48" s="1"/>
  <c r="L29" i="48"/>
  <c r="L28" i="48"/>
  <c r="N28" i="48" s="1"/>
  <c r="L25" i="48"/>
  <c r="N25" i="48" s="1"/>
  <c r="L24" i="48"/>
  <c r="N24" i="48" s="1"/>
  <c r="L22" i="48"/>
  <c r="L20" i="48"/>
  <c r="N20" i="48" s="1"/>
  <c r="L18" i="48"/>
  <c r="N18" i="48" s="1"/>
  <c r="L17" i="48"/>
  <c r="L14" i="48"/>
  <c r="L13" i="48"/>
  <c r="N13" i="48" s="1"/>
  <c r="L12" i="48"/>
  <c r="L11" i="48"/>
  <c r="L10" i="48"/>
  <c r="N10" i="48" s="1"/>
  <c r="L9" i="48"/>
  <c r="N9" i="48" s="1"/>
  <c r="L8" i="48"/>
  <c r="N8" i="48" s="1"/>
  <c r="L7" i="48"/>
  <c r="N7" i="48" s="1"/>
  <c r="J38" i="48"/>
  <c r="J37" i="48"/>
  <c r="K37" i="48" s="1"/>
  <c r="J36" i="48"/>
  <c r="J34" i="48"/>
  <c r="J32" i="48"/>
  <c r="J29" i="48"/>
  <c r="K29" i="48" s="1"/>
  <c r="J28" i="48"/>
  <c r="J25" i="48"/>
  <c r="J24" i="48"/>
  <c r="J22" i="48"/>
  <c r="J20" i="48"/>
  <c r="J18" i="48"/>
  <c r="J17" i="48"/>
  <c r="J14" i="48"/>
  <c r="J13" i="48"/>
  <c r="J12" i="48"/>
  <c r="J11" i="48"/>
  <c r="J10" i="48"/>
  <c r="K10" i="48" s="1"/>
  <c r="J9" i="48"/>
  <c r="J8" i="48"/>
  <c r="J7" i="48"/>
  <c r="I38" i="48"/>
  <c r="I37" i="48"/>
  <c r="I36" i="48"/>
  <c r="I34" i="48"/>
  <c r="I32" i="48"/>
  <c r="I29" i="48"/>
  <c r="I28" i="48"/>
  <c r="I25" i="48"/>
  <c r="I24" i="48"/>
  <c r="I22" i="48"/>
  <c r="I20" i="48"/>
  <c r="I18" i="48"/>
  <c r="I17" i="48"/>
  <c r="I14" i="48"/>
  <c r="I13" i="48"/>
  <c r="I12" i="48"/>
  <c r="I11" i="48"/>
  <c r="I10" i="48"/>
  <c r="I9" i="48"/>
  <c r="I8" i="48"/>
  <c r="I7" i="48"/>
  <c r="G38" i="48"/>
  <c r="G37" i="48"/>
  <c r="G36" i="48"/>
  <c r="G39" i="48" s="1"/>
  <c r="G34" i="48"/>
  <c r="G40" i="48" s="1"/>
  <c r="G32" i="48"/>
  <c r="G29" i="48"/>
  <c r="G28" i="48"/>
  <c r="G30" i="48" s="1"/>
  <c r="G25" i="48"/>
  <c r="G24" i="48"/>
  <c r="G22" i="48"/>
  <c r="G20" i="48"/>
  <c r="G18" i="48"/>
  <c r="G17" i="48"/>
  <c r="G14" i="48"/>
  <c r="G13" i="48"/>
  <c r="G12" i="48"/>
  <c r="G11" i="48"/>
  <c r="G10" i="48"/>
  <c r="G9" i="48"/>
  <c r="G8" i="48"/>
  <c r="G7" i="48"/>
  <c r="G6" i="48"/>
  <c r="K17" i="48" l="1"/>
  <c r="K38" i="48"/>
  <c r="O41" i="49"/>
  <c r="K42" i="50"/>
  <c r="H41" i="50"/>
  <c r="F41" i="50" s="1"/>
  <c r="I41" i="50"/>
  <c r="F32" i="41"/>
  <c r="J23" i="48"/>
  <c r="K22" i="48"/>
  <c r="J42" i="50"/>
  <c r="G42" i="50" s="1"/>
  <c r="G41" i="50"/>
  <c r="K7" i="48"/>
  <c r="K11" i="48"/>
  <c r="K24" i="48"/>
  <c r="J26" i="48"/>
  <c r="J33" i="48"/>
  <c r="K32" i="48"/>
  <c r="L23" i="48"/>
  <c r="N41" i="49"/>
  <c r="M41" i="49" s="1"/>
  <c r="I28" i="50"/>
  <c r="H28" i="50"/>
  <c r="F28" i="50" s="1"/>
  <c r="T40" i="47"/>
  <c r="F41" i="47"/>
  <c r="T41" i="47" s="1"/>
  <c r="N23" i="48"/>
  <c r="G19" i="48"/>
  <c r="G21" i="48" s="1"/>
  <c r="G23" i="48"/>
  <c r="K8" i="48"/>
  <c r="K12" i="48"/>
  <c r="K18" i="48"/>
  <c r="K25" i="48"/>
  <c r="J40" i="48"/>
  <c r="K34" i="48"/>
  <c r="J32" i="52"/>
  <c r="M32" i="52"/>
  <c r="N32" i="49" s="1"/>
  <c r="F41" i="53"/>
  <c r="J40" i="53"/>
  <c r="T31" i="47"/>
  <c r="G26" i="48"/>
  <c r="G27" i="48" s="1"/>
  <c r="G35" i="48"/>
  <c r="I23" i="48"/>
  <c r="K9" i="48"/>
  <c r="K13" i="48"/>
  <c r="K20" i="48"/>
  <c r="J30" i="48"/>
  <c r="K28" i="48"/>
  <c r="J39" i="48"/>
  <c r="K36" i="48"/>
  <c r="F21" i="53"/>
  <c r="J19" i="53"/>
  <c r="M22" i="49"/>
  <c r="J42" i="52"/>
  <c r="K42" i="49" s="1"/>
  <c r="J42" i="49" s="1"/>
  <c r="J36" i="49"/>
  <c r="L41" i="50"/>
  <c r="N42" i="50"/>
  <c r="L42" i="50" s="1"/>
  <c r="K32" i="50"/>
  <c r="I32" i="50" s="1"/>
  <c r="N22" i="48"/>
  <c r="P42" i="41"/>
  <c r="J41" i="49"/>
  <c r="Q32" i="52"/>
  <c r="L32" i="49" s="1"/>
  <c r="Q43" i="52"/>
  <c r="L43" i="49" s="1"/>
  <c r="M43" i="52"/>
  <c r="N43" i="49" s="1"/>
  <c r="J43" i="52"/>
  <c r="K43" i="49" s="1"/>
  <c r="J43" i="49" s="1"/>
  <c r="K32" i="49"/>
  <c r="J32" i="49" s="1"/>
  <c r="T32" i="52"/>
  <c r="G42" i="53"/>
  <c r="U21" i="47"/>
  <c r="I31" i="47"/>
  <c r="L22" i="50"/>
  <c r="H22" i="50"/>
  <c r="N32" i="50"/>
  <c r="F22" i="50"/>
  <c r="G32" i="50"/>
  <c r="F19" i="48"/>
  <c r="G31" i="48" l="1"/>
  <c r="F42" i="47"/>
  <c r="T42" i="47" s="1"/>
  <c r="J27" i="48"/>
  <c r="K43" i="50"/>
  <c r="I42" i="50"/>
  <c r="H42" i="50"/>
  <c r="F42" i="50" s="1"/>
  <c r="F42" i="53"/>
  <c r="J42" i="53" s="1"/>
  <c r="J41" i="53"/>
  <c r="J35" i="48"/>
  <c r="J41" i="48"/>
  <c r="K23" i="48"/>
  <c r="F31" i="53"/>
  <c r="J31" i="53" s="1"/>
  <c r="J21" i="53"/>
  <c r="P32" i="41"/>
  <c r="F43" i="41"/>
  <c r="P43" i="41" s="1"/>
  <c r="J43" i="50"/>
  <c r="G43" i="50" s="1"/>
  <c r="O32" i="49"/>
  <c r="M32" i="49" s="1"/>
  <c r="T43" i="52"/>
  <c r="O43" i="49" s="1"/>
  <c r="M43" i="49" s="1"/>
  <c r="U31" i="47"/>
  <c r="I42" i="47"/>
  <c r="U42" i="47" s="1"/>
  <c r="H32" i="50"/>
  <c r="F32" i="50" s="1"/>
  <c r="L32" i="50"/>
  <c r="N43" i="50"/>
  <c r="G18" i="51"/>
  <c r="I19" i="49" s="1"/>
  <c r="F18" i="51"/>
  <c r="H19" i="49" s="1"/>
  <c r="G19" i="49" s="1"/>
  <c r="I43" i="50" l="1"/>
  <c r="L43" i="50"/>
  <c r="H43" i="50"/>
  <c r="F43" i="50" s="1"/>
  <c r="M38" i="51"/>
  <c r="M37" i="51"/>
  <c r="M36" i="51"/>
  <c r="L38" i="51"/>
  <c r="L37" i="51"/>
  <c r="L36" i="51"/>
  <c r="L39" i="51" s="1"/>
  <c r="L40" i="51" s="1"/>
  <c r="L41" i="51" s="1"/>
  <c r="J38" i="51"/>
  <c r="J37" i="51"/>
  <c r="J36" i="51"/>
  <c r="J39" i="51" s="1"/>
  <c r="I38" i="51"/>
  <c r="I37" i="51"/>
  <c r="I36" i="51"/>
  <c r="H36" i="51"/>
  <c r="G38" i="51"/>
  <c r="I39" i="49" s="1"/>
  <c r="G37" i="51"/>
  <c r="I38" i="49" s="1"/>
  <c r="G36" i="51"/>
  <c r="F38" i="51"/>
  <c r="H39" i="49" s="1"/>
  <c r="F37" i="51"/>
  <c r="H38" i="49" s="1"/>
  <c r="G38" i="49" s="1"/>
  <c r="F36" i="51"/>
  <c r="M34" i="51"/>
  <c r="L34" i="51"/>
  <c r="J34" i="51"/>
  <c r="I34" i="51"/>
  <c r="G34" i="51"/>
  <c r="I35" i="49" s="1"/>
  <c r="F34" i="51"/>
  <c r="M32" i="51"/>
  <c r="L32" i="51"/>
  <c r="J32" i="51"/>
  <c r="I32" i="51"/>
  <c r="G32" i="51"/>
  <c r="F32" i="51"/>
  <c r="M29" i="51"/>
  <c r="M28" i="51"/>
  <c r="L29" i="51"/>
  <c r="L28" i="51"/>
  <c r="L30" i="51" s="1"/>
  <c r="J29" i="51"/>
  <c r="J28" i="51"/>
  <c r="I29" i="51"/>
  <c r="I28" i="51"/>
  <c r="I30" i="51" s="1"/>
  <c r="G29" i="51"/>
  <c r="I30" i="49" s="1"/>
  <c r="F29" i="51"/>
  <c r="H30" i="49" s="1"/>
  <c r="G28" i="51"/>
  <c r="F28" i="51"/>
  <c r="M22" i="51"/>
  <c r="M25" i="51"/>
  <c r="L25" i="51"/>
  <c r="J25" i="51"/>
  <c r="I25" i="51"/>
  <c r="G25" i="51"/>
  <c r="I26" i="49" s="1"/>
  <c r="F25" i="51"/>
  <c r="H26" i="49" s="1"/>
  <c r="G26" i="49" s="1"/>
  <c r="M24" i="51"/>
  <c r="M26" i="51" s="1"/>
  <c r="M27" i="51" s="1"/>
  <c r="L24" i="51"/>
  <c r="L26" i="51" s="1"/>
  <c r="J24" i="51"/>
  <c r="I24" i="51"/>
  <c r="G24" i="51"/>
  <c r="F24" i="51"/>
  <c r="L22" i="51"/>
  <c r="J22" i="51"/>
  <c r="I22" i="51"/>
  <c r="G22" i="51"/>
  <c r="I23" i="49" s="1"/>
  <c r="F22" i="51"/>
  <c r="M20" i="51"/>
  <c r="L20" i="51"/>
  <c r="L23" i="51" s="1"/>
  <c r="J20" i="51"/>
  <c r="I20" i="51"/>
  <c r="G20" i="51"/>
  <c r="F20" i="51"/>
  <c r="M17" i="51"/>
  <c r="M16" i="51"/>
  <c r="M15" i="51"/>
  <c r="M14" i="51"/>
  <c r="M13" i="51"/>
  <c r="M12" i="51"/>
  <c r="M11" i="51"/>
  <c r="M10" i="51"/>
  <c r="M9" i="51"/>
  <c r="M8" i="51"/>
  <c r="M7" i="51"/>
  <c r="L17" i="51"/>
  <c r="L16" i="51"/>
  <c r="L15" i="51"/>
  <c r="L14" i="51"/>
  <c r="L13" i="51"/>
  <c r="L12" i="51"/>
  <c r="L11" i="51"/>
  <c r="L10" i="51"/>
  <c r="L9" i="51"/>
  <c r="L8" i="51"/>
  <c r="L7" i="51"/>
  <c r="J17" i="51"/>
  <c r="J16" i="51"/>
  <c r="J15" i="51"/>
  <c r="J14" i="51"/>
  <c r="J13" i="51"/>
  <c r="J12" i="51"/>
  <c r="J11" i="51"/>
  <c r="J10" i="51"/>
  <c r="J9" i="51"/>
  <c r="J8" i="51"/>
  <c r="J7" i="51"/>
  <c r="I7" i="51"/>
  <c r="I17" i="51"/>
  <c r="I16" i="51"/>
  <c r="I15" i="51"/>
  <c r="I14" i="51"/>
  <c r="I13" i="51"/>
  <c r="I12" i="51"/>
  <c r="I11" i="51"/>
  <c r="I10" i="51"/>
  <c r="I9" i="51"/>
  <c r="I8" i="51"/>
  <c r="G17" i="51"/>
  <c r="I18" i="49" s="1"/>
  <c r="G16" i="51"/>
  <c r="I17" i="49" s="1"/>
  <c r="G15" i="51"/>
  <c r="I16" i="49" s="1"/>
  <c r="G14" i="51"/>
  <c r="I15" i="49" s="1"/>
  <c r="G13" i="51"/>
  <c r="I14" i="49" s="1"/>
  <c r="G12" i="51"/>
  <c r="I13" i="49" s="1"/>
  <c r="G11" i="51"/>
  <c r="I12" i="49" s="1"/>
  <c r="G10" i="51"/>
  <c r="I11" i="49" s="1"/>
  <c r="G9" i="51"/>
  <c r="I10" i="49" s="1"/>
  <c r="G8" i="51"/>
  <c r="I9" i="49" s="1"/>
  <c r="G7" i="51"/>
  <c r="I8" i="49" s="1"/>
  <c r="F17" i="51"/>
  <c r="H18" i="49" s="1"/>
  <c r="G18" i="49" s="1"/>
  <c r="F16" i="51"/>
  <c r="H17" i="49" s="1"/>
  <c r="F15" i="51"/>
  <c r="H16" i="49" s="1"/>
  <c r="F14" i="51"/>
  <c r="H15" i="49" s="1"/>
  <c r="F13" i="51"/>
  <c r="H14" i="49" s="1"/>
  <c r="G14" i="49" s="1"/>
  <c r="F12" i="51"/>
  <c r="H13" i="49" s="1"/>
  <c r="G13" i="49" s="1"/>
  <c r="F11" i="51"/>
  <c r="H12" i="49" s="1"/>
  <c r="F10" i="51"/>
  <c r="H11" i="49" s="1"/>
  <c r="F9" i="51"/>
  <c r="H10" i="49" s="1"/>
  <c r="G10" i="49" s="1"/>
  <c r="F8" i="51"/>
  <c r="H9" i="49" s="1"/>
  <c r="G9" i="49" s="1"/>
  <c r="F7" i="51"/>
  <c r="H8" i="49" s="1"/>
  <c r="G17" i="49" l="1"/>
  <c r="H21" i="49"/>
  <c r="F23" i="51"/>
  <c r="H24" i="49" s="1"/>
  <c r="I25" i="49"/>
  <c r="G26" i="51"/>
  <c r="H35" i="49"/>
  <c r="G35" i="49" s="1"/>
  <c r="G15" i="49"/>
  <c r="I21" i="49"/>
  <c r="G23" i="51"/>
  <c r="I24" i="49" s="1"/>
  <c r="I26" i="51"/>
  <c r="I27" i="51" s="1"/>
  <c r="H33" i="49"/>
  <c r="F35" i="51"/>
  <c r="H36" i="49" s="1"/>
  <c r="G36" i="49" s="1"/>
  <c r="F33" i="51"/>
  <c r="H34" i="49" s="1"/>
  <c r="J40" i="51"/>
  <c r="J41" i="51" s="1"/>
  <c r="G12" i="49"/>
  <c r="G16" i="49"/>
  <c r="I23" i="51"/>
  <c r="H23" i="49"/>
  <c r="G23" i="49" s="1"/>
  <c r="F27" i="51"/>
  <c r="H28" i="49" s="1"/>
  <c r="J26" i="51"/>
  <c r="J27" i="51" s="1"/>
  <c r="I29" i="49"/>
  <c r="G30" i="51"/>
  <c r="I33" i="49"/>
  <c r="G35" i="51"/>
  <c r="I36" i="49" s="1"/>
  <c r="G33" i="51"/>
  <c r="I34" i="49" s="1"/>
  <c r="L35" i="51"/>
  <c r="L33" i="51"/>
  <c r="H34" i="51"/>
  <c r="I37" i="49"/>
  <c r="G39" i="51"/>
  <c r="I39" i="51"/>
  <c r="I40" i="51" s="1"/>
  <c r="I41" i="51" s="1"/>
  <c r="I35" i="51"/>
  <c r="I33" i="51"/>
  <c r="G11" i="49"/>
  <c r="M23" i="51"/>
  <c r="H29" i="49"/>
  <c r="G29" i="49" s="1"/>
  <c r="F30" i="51"/>
  <c r="H31" i="49" s="1"/>
  <c r="J35" i="51"/>
  <c r="J33" i="51"/>
  <c r="G39" i="49"/>
  <c r="G8" i="49"/>
  <c r="J23" i="51"/>
  <c r="H24" i="51"/>
  <c r="H25" i="49"/>
  <c r="F26" i="51"/>
  <c r="H27" i="49" s="1"/>
  <c r="L27" i="51"/>
  <c r="H25" i="51"/>
  <c r="G30" i="49"/>
  <c r="J30" i="51"/>
  <c r="M30" i="51"/>
  <c r="H32" i="51"/>
  <c r="M35" i="51"/>
  <c r="M33" i="51"/>
  <c r="H37" i="49"/>
  <c r="G37" i="49" s="1"/>
  <c r="F39" i="51"/>
  <c r="H40" i="49" s="1"/>
  <c r="M39" i="51"/>
  <c r="M40" i="51" s="1"/>
  <c r="M41" i="51" s="1"/>
  <c r="N38" i="51"/>
  <c r="N37" i="51"/>
  <c r="N36" i="51"/>
  <c r="N34" i="51"/>
  <c r="N32" i="51"/>
  <c r="N29" i="51"/>
  <c r="N28" i="51"/>
  <c r="N25" i="51"/>
  <c r="N24" i="51"/>
  <c r="N26" i="51" s="1"/>
  <c r="N22" i="51"/>
  <c r="N20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K38" i="51"/>
  <c r="K37" i="51"/>
  <c r="K36" i="51"/>
  <c r="K34" i="51"/>
  <c r="K32" i="51"/>
  <c r="K29" i="51"/>
  <c r="K28" i="51"/>
  <c r="K25" i="51"/>
  <c r="K24" i="51"/>
  <c r="K26" i="51" s="1"/>
  <c r="K22" i="51"/>
  <c r="K20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H38" i="51"/>
  <c r="H37" i="51"/>
  <c r="H39" i="51" s="1"/>
  <c r="H40" i="51" s="1"/>
  <c r="H41" i="51" s="1"/>
  <c r="H29" i="51"/>
  <c r="H28" i="51"/>
  <c r="H30" i="51" s="1"/>
  <c r="H22" i="51"/>
  <c r="H20" i="51"/>
  <c r="H23" i="51" s="1"/>
  <c r="H18" i="51"/>
  <c r="H17" i="51"/>
  <c r="H16" i="51"/>
  <c r="H15" i="51"/>
  <c r="H14" i="51"/>
  <c r="H13" i="51"/>
  <c r="H12" i="51"/>
  <c r="H11" i="51"/>
  <c r="H10" i="51"/>
  <c r="H9" i="51"/>
  <c r="H8" i="51"/>
  <c r="H7" i="51"/>
  <c r="M6" i="51"/>
  <c r="M19" i="51" s="1"/>
  <c r="M21" i="51" s="1"/>
  <c r="L6" i="51"/>
  <c r="L19" i="51" s="1"/>
  <c r="L21" i="51" s="1"/>
  <c r="J6" i="51"/>
  <c r="J19" i="51" s="1"/>
  <c r="J21" i="51" s="1"/>
  <c r="J31" i="51" s="1"/>
  <c r="I6" i="51"/>
  <c r="I19" i="51" s="1"/>
  <c r="I21" i="51" s="1"/>
  <c r="I31" i="51" s="1"/>
  <c r="G6" i="51"/>
  <c r="F6" i="51"/>
  <c r="I42" i="51" l="1"/>
  <c r="H7" i="49"/>
  <c r="F19" i="51"/>
  <c r="K35" i="51"/>
  <c r="K33" i="51"/>
  <c r="N35" i="51"/>
  <c r="N33" i="51"/>
  <c r="J42" i="51"/>
  <c r="G33" i="49"/>
  <c r="M31" i="51"/>
  <c r="M42" i="51" s="1"/>
  <c r="K6" i="51"/>
  <c r="K19" i="51" s="1"/>
  <c r="K21" i="51" s="1"/>
  <c r="K31" i="51" s="1"/>
  <c r="K42" i="51" s="1"/>
  <c r="N6" i="51"/>
  <c r="N19" i="51"/>
  <c r="N21" i="51" s="1"/>
  <c r="N31" i="51" s="1"/>
  <c r="G25" i="49"/>
  <c r="F40" i="51"/>
  <c r="G24" i="49"/>
  <c r="G27" i="51"/>
  <c r="I28" i="49" s="1"/>
  <c r="G28" i="49" s="1"/>
  <c r="I27" i="49"/>
  <c r="G27" i="49" s="1"/>
  <c r="L31" i="51"/>
  <c r="L42" i="51" s="1"/>
  <c r="K27" i="51"/>
  <c r="N27" i="51"/>
  <c r="G40" i="51"/>
  <c r="I40" i="49"/>
  <c r="I31" i="49"/>
  <c r="G31" i="49" s="1"/>
  <c r="I7" i="49"/>
  <c r="G19" i="51"/>
  <c r="H6" i="51"/>
  <c r="H19" i="51" s="1"/>
  <c r="H21" i="51" s="1"/>
  <c r="K23" i="51"/>
  <c r="K30" i="51"/>
  <c r="K39" i="51"/>
  <c r="K40" i="51" s="1"/>
  <c r="K41" i="51" s="1"/>
  <c r="N23" i="51"/>
  <c r="N30" i="51"/>
  <c r="N39" i="51"/>
  <c r="N40" i="51" s="1"/>
  <c r="N41" i="51" s="1"/>
  <c r="G40" i="49"/>
  <c r="H35" i="51"/>
  <c r="H33" i="51"/>
  <c r="H26" i="51"/>
  <c r="H27" i="51" s="1"/>
  <c r="G34" i="49"/>
  <c r="G21" i="49"/>
  <c r="L6" i="48"/>
  <c r="L19" i="48" s="1"/>
  <c r="L21" i="48" s="1"/>
  <c r="J6" i="48"/>
  <c r="I6" i="48"/>
  <c r="M39" i="48"/>
  <c r="L39" i="48"/>
  <c r="L40" i="48" s="1"/>
  <c r="I39" i="48"/>
  <c r="H35" i="48"/>
  <c r="M33" i="48"/>
  <c r="L33" i="48"/>
  <c r="L35" i="48" s="1"/>
  <c r="I33" i="48"/>
  <c r="K33" i="48" s="1"/>
  <c r="M30" i="48"/>
  <c r="L30" i="48"/>
  <c r="I30" i="48"/>
  <c r="K30" i="48" s="1"/>
  <c r="M26" i="48"/>
  <c r="L26" i="48"/>
  <c r="L27" i="48" s="1"/>
  <c r="I26" i="48"/>
  <c r="I19" i="48"/>
  <c r="I21" i="48" s="1"/>
  <c r="G33" i="48"/>
  <c r="G41" i="48" s="1"/>
  <c r="G42" i="48" s="1"/>
  <c r="H23" i="48"/>
  <c r="H19" i="48"/>
  <c r="F35" i="48"/>
  <c r="F23" i="48"/>
  <c r="M6" i="48"/>
  <c r="N6" i="48" s="1"/>
  <c r="H31" i="51" l="1"/>
  <c r="H42" i="51" s="1"/>
  <c r="J19" i="48"/>
  <c r="K6" i="48"/>
  <c r="I27" i="48"/>
  <c r="K26" i="48"/>
  <c r="I40" i="48"/>
  <c r="K39" i="48"/>
  <c r="G41" i="51"/>
  <c r="I41" i="49"/>
  <c r="H41" i="49"/>
  <c r="F41" i="51"/>
  <c r="N26" i="48"/>
  <c r="M27" i="48"/>
  <c r="I35" i="48"/>
  <c r="K35" i="48" s="1"/>
  <c r="M40" i="48"/>
  <c r="N40" i="48" s="1"/>
  <c r="N39" i="48"/>
  <c r="G7" i="49"/>
  <c r="M35" i="48"/>
  <c r="N35" i="48" s="1"/>
  <c r="N33" i="48"/>
  <c r="N42" i="51"/>
  <c r="N30" i="48"/>
  <c r="H20" i="49"/>
  <c r="F21" i="51"/>
  <c r="M19" i="48"/>
  <c r="I20" i="49"/>
  <c r="G21" i="51"/>
  <c r="L41" i="48"/>
  <c r="L31" i="48"/>
  <c r="I31" i="48"/>
  <c r="M41" i="48"/>
  <c r="N41" i="48" s="1"/>
  <c r="F42" i="48"/>
  <c r="F41" i="48"/>
  <c r="F40" i="48"/>
  <c r="H40" i="48" s="1"/>
  <c r="F39" i="48"/>
  <c r="H39" i="48" s="1"/>
  <c r="F38" i="48"/>
  <c r="H38" i="48" s="1"/>
  <c r="F37" i="48"/>
  <c r="H37" i="48" s="1"/>
  <c r="F36" i="48"/>
  <c r="H36" i="48" s="1"/>
  <c r="F34" i="48"/>
  <c r="H34" i="48" s="1"/>
  <c r="F33" i="48"/>
  <c r="H33" i="48" s="1"/>
  <c r="F32" i="48"/>
  <c r="H32" i="48" s="1"/>
  <c r="F31" i="48"/>
  <c r="F30" i="48"/>
  <c r="H30" i="48" s="1"/>
  <c r="F29" i="48"/>
  <c r="H29" i="48" s="1"/>
  <c r="F28" i="48"/>
  <c r="H28" i="48" s="1"/>
  <c r="F27" i="48"/>
  <c r="H27" i="48" s="1"/>
  <c r="H26" i="48"/>
  <c r="F25" i="48"/>
  <c r="H25" i="48" s="1"/>
  <c r="F24" i="48"/>
  <c r="H24" i="48" s="1"/>
  <c r="F22" i="48"/>
  <c r="H22" i="48" s="1"/>
  <c r="F21" i="48"/>
  <c r="F20" i="48"/>
  <c r="H20" i="48" s="1"/>
  <c r="F18" i="48"/>
  <c r="H18" i="48" s="1"/>
  <c r="F17" i="48"/>
  <c r="H17" i="48" s="1"/>
  <c r="F14" i="48"/>
  <c r="H14" i="48" s="1"/>
  <c r="F13" i="48"/>
  <c r="H13" i="48" s="1"/>
  <c r="F12" i="48"/>
  <c r="H12" i="48" s="1"/>
  <c r="F11" i="48"/>
  <c r="H11" i="48" s="1"/>
  <c r="F10" i="48"/>
  <c r="H10" i="48" s="1"/>
  <c r="F9" i="48"/>
  <c r="H9" i="48" s="1"/>
  <c r="F8" i="48"/>
  <c r="H8" i="48" s="1"/>
  <c r="F7" i="48"/>
  <c r="H7" i="48" s="1"/>
  <c r="F6" i="48"/>
  <c r="H6" i="48" s="1"/>
  <c r="L42" i="48" l="1"/>
  <c r="M21" i="48"/>
  <c r="N21" i="48" s="1"/>
  <c r="N19" i="48"/>
  <c r="I42" i="49"/>
  <c r="H22" i="49"/>
  <c r="F31" i="51"/>
  <c r="H42" i="49"/>
  <c r="G42" i="49" s="1"/>
  <c r="I22" i="49"/>
  <c r="G31" i="51"/>
  <c r="I32" i="49" s="1"/>
  <c r="G20" i="49"/>
  <c r="G41" i="49"/>
  <c r="I41" i="48"/>
  <c r="K41" i="48" s="1"/>
  <c r="K40" i="48"/>
  <c r="K19" i="48"/>
  <c r="J21" i="48"/>
  <c r="M31" i="48"/>
  <c r="N31" i="48" s="1"/>
  <c r="N27" i="48"/>
  <c r="K27" i="48"/>
  <c r="H41" i="48"/>
  <c r="M42" i="48"/>
  <c r="N42" i="48" s="1"/>
  <c r="H21" i="48"/>
  <c r="G20" i="45"/>
  <c r="U37" i="45"/>
  <c r="U18" i="45"/>
  <c r="F18" i="45" s="1"/>
  <c r="AC38" i="45"/>
  <c r="AB38" i="45"/>
  <c r="AA38" i="45"/>
  <c r="Z38" i="45"/>
  <c r="Z39" i="45" s="1"/>
  <c r="Y38" i="45"/>
  <c r="X38" i="45"/>
  <c r="W38" i="45"/>
  <c r="V38" i="45"/>
  <c r="T38" i="45"/>
  <c r="S38" i="45"/>
  <c r="R38" i="45"/>
  <c r="Q38" i="45"/>
  <c r="Q39" i="45" s="1"/>
  <c r="P38" i="45"/>
  <c r="O38" i="45"/>
  <c r="N38" i="45"/>
  <c r="M38" i="45"/>
  <c r="M39" i="45" s="1"/>
  <c r="L38" i="45"/>
  <c r="K38" i="45"/>
  <c r="J38" i="45"/>
  <c r="I38" i="45"/>
  <c r="I39" i="45" s="1"/>
  <c r="H38" i="45"/>
  <c r="AC37" i="45"/>
  <c r="AB37" i="45"/>
  <c r="AA37" i="45"/>
  <c r="Z37" i="45"/>
  <c r="Y37" i="45"/>
  <c r="X37" i="45"/>
  <c r="W37" i="45"/>
  <c r="V37" i="45"/>
  <c r="T37" i="45"/>
  <c r="S37" i="45"/>
  <c r="R37" i="45"/>
  <c r="Q37" i="45"/>
  <c r="P37" i="45"/>
  <c r="O37" i="45"/>
  <c r="N37" i="45"/>
  <c r="M37" i="45"/>
  <c r="L37" i="45"/>
  <c r="K37" i="45"/>
  <c r="J37" i="45"/>
  <c r="I37" i="45"/>
  <c r="H37" i="45"/>
  <c r="AC36" i="45"/>
  <c r="AC39" i="45" s="1"/>
  <c r="AB36" i="45"/>
  <c r="AB39" i="45" s="1"/>
  <c r="AA36" i="45"/>
  <c r="Z36" i="45"/>
  <c r="Y36" i="45"/>
  <c r="Y39" i="45" s="1"/>
  <c r="X36" i="45"/>
  <c r="X39" i="45" s="1"/>
  <c r="W36" i="45"/>
  <c r="V36" i="45"/>
  <c r="T36" i="45"/>
  <c r="T39" i="45" s="1"/>
  <c r="S36" i="45"/>
  <c r="S39" i="45" s="1"/>
  <c r="R36" i="45"/>
  <c r="Q36" i="45"/>
  <c r="P36" i="45"/>
  <c r="P39" i="45" s="1"/>
  <c r="O36" i="45"/>
  <c r="O39" i="45" s="1"/>
  <c r="N36" i="45"/>
  <c r="M36" i="45"/>
  <c r="L36" i="45"/>
  <c r="L39" i="45" s="1"/>
  <c r="K36" i="45"/>
  <c r="K39" i="45" s="1"/>
  <c r="J36" i="45"/>
  <c r="I36" i="45"/>
  <c r="H36" i="45"/>
  <c r="H39" i="45" s="1"/>
  <c r="AC34" i="45"/>
  <c r="AB34" i="45"/>
  <c r="AA34" i="45"/>
  <c r="Z34" i="45"/>
  <c r="Y34" i="45"/>
  <c r="X34" i="45"/>
  <c r="W34" i="45"/>
  <c r="V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N33" i="45"/>
  <c r="N35" i="45" s="1"/>
  <c r="AC32" i="45"/>
  <c r="AC33" i="45" s="1"/>
  <c r="AB32" i="45"/>
  <c r="AB33" i="45" s="1"/>
  <c r="AA32" i="45"/>
  <c r="AA33" i="45" s="1"/>
  <c r="AA35" i="45" s="1"/>
  <c r="Z32" i="45"/>
  <c r="Z33" i="45" s="1"/>
  <c r="Y32" i="45"/>
  <c r="Y33" i="45" s="1"/>
  <c r="X32" i="45"/>
  <c r="X33" i="45" s="1"/>
  <c r="W32" i="45"/>
  <c r="W33" i="45" s="1"/>
  <c r="W35" i="45" s="1"/>
  <c r="V32" i="45"/>
  <c r="V33" i="45" s="1"/>
  <c r="T32" i="45"/>
  <c r="T33" i="45" s="1"/>
  <c r="S32" i="45"/>
  <c r="S33" i="45" s="1"/>
  <c r="R32" i="45"/>
  <c r="R33" i="45" s="1"/>
  <c r="R35" i="45" s="1"/>
  <c r="Q32" i="45"/>
  <c r="Q33" i="45" s="1"/>
  <c r="P32" i="45"/>
  <c r="P33" i="45" s="1"/>
  <c r="O32" i="45"/>
  <c r="O33" i="45" s="1"/>
  <c r="N32" i="45"/>
  <c r="M32" i="45"/>
  <c r="M33" i="45" s="1"/>
  <c r="L32" i="45"/>
  <c r="L33" i="45" s="1"/>
  <c r="K32" i="45"/>
  <c r="K33" i="45" s="1"/>
  <c r="J32" i="45"/>
  <c r="J33" i="45" s="1"/>
  <c r="J35" i="45" s="1"/>
  <c r="I32" i="45"/>
  <c r="I33" i="45" s="1"/>
  <c r="H32" i="45"/>
  <c r="H33" i="45" s="1"/>
  <c r="AC29" i="45"/>
  <c r="AB29" i="45"/>
  <c r="AA29" i="45"/>
  <c r="Z29" i="45"/>
  <c r="Y29" i="45"/>
  <c r="X29" i="45"/>
  <c r="W29" i="45"/>
  <c r="V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AC28" i="45"/>
  <c r="AB28" i="45"/>
  <c r="AB30" i="45" s="1"/>
  <c r="AA28" i="45"/>
  <c r="Z28" i="45"/>
  <c r="Z30" i="45" s="1"/>
  <c r="Y28" i="45"/>
  <c r="X28" i="45"/>
  <c r="X30" i="45" s="1"/>
  <c r="W28" i="45"/>
  <c r="V28" i="45"/>
  <c r="U28" i="45" s="1"/>
  <c r="T28" i="45"/>
  <c r="S28" i="45"/>
  <c r="S30" i="45" s="1"/>
  <c r="R28" i="45"/>
  <c r="Q28" i="45"/>
  <c r="Q30" i="45" s="1"/>
  <c r="P28" i="45"/>
  <c r="O28" i="45"/>
  <c r="O30" i="45" s="1"/>
  <c r="N28" i="45"/>
  <c r="M28" i="45"/>
  <c r="M30" i="45" s="1"/>
  <c r="L28" i="45"/>
  <c r="K28" i="45"/>
  <c r="K30" i="45" s="1"/>
  <c r="J28" i="45"/>
  <c r="I28" i="45"/>
  <c r="I30" i="45" s="1"/>
  <c r="H28" i="45"/>
  <c r="AC25" i="45"/>
  <c r="AB25" i="45"/>
  <c r="AA25" i="45"/>
  <c r="Z25" i="45"/>
  <c r="Y25" i="45"/>
  <c r="X25" i="45"/>
  <c r="W25" i="45"/>
  <c r="V25" i="45"/>
  <c r="U25" i="45" s="1"/>
  <c r="T25" i="45"/>
  <c r="S25" i="45"/>
  <c r="R25" i="45"/>
  <c r="Q25" i="45"/>
  <c r="P25" i="45"/>
  <c r="O25" i="45"/>
  <c r="N25" i="45"/>
  <c r="M25" i="45"/>
  <c r="L25" i="45"/>
  <c r="K25" i="45"/>
  <c r="J25" i="45"/>
  <c r="I25" i="45"/>
  <c r="H25" i="45"/>
  <c r="AC24" i="45"/>
  <c r="AC26" i="45" s="1"/>
  <c r="AB24" i="45"/>
  <c r="AB26" i="45" s="1"/>
  <c r="AA24" i="45"/>
  <c r="Z24" i="45"/>
  <c r="Z26" i="45" s="1"/>
  <c r="Y24" i="45"/>
  <c r="Y26" i="45" s="1"/>
  <c r="X24" i="45"/>
  <c r="X26" i="45" s="1"/>
  <c r="W24" i="45"/>
  <c r="V24" i="45"/>
  <c r="V26" i="45" s="1"/>
  <c r="T24" i="45"/>
  <c r="T26" i="45" s="1"/>
  <c r="S24" i="45"/>
  <c r="S26" i="45" s="1"/>
  <c r="R24" i="45"/>
  <c r="Q24" i="45"/>
  <c r="Q26" i="45" s="1"/>
  <c r="P24" i="45"/>
  <c r="P26" i="45" s="1"/>
  <c r="O24" i="45"/>
  <c r="O26" i="45" s="1"/>
  <c r="N24" i="45"/>
  <c r="M24" i="45"/>
  <c r="M26" i="45" s="1"/>
  <c r="L24" i="45"/>
  <c r="L26" i="45" s="1"/>
  <c r="K24" i="45"/>
  <c r="K26" i="45" s="1"/>
  <c r="J24" i="45"/>
  <c r="I24" i="45"/>
  <c r="I26" i="45" s="1"/>
  <c r="H24" i="45"/>
  <c r="H26" i="45" s="1"/>
  <c r="AC22" i="45"/>
  <c r="AB22" i="45"/>
  <c r="AA22" i="45"/>
  <c r="Z22" i="45"/>
  <c r="Y22" i="45"/>
  <c r="X22" i="45"/>
  <c r="W22" i="45"/>
  <c r="V22" i="45"/>
  <c r="T22" i="45"/>
  <c r="S22" i="45"/>
  <c r="R22" i="45"/>
  <c r="Q22" i="45"/>
  <c r="P22" i="45"/>
  <c r="O22" i="45"/>
  <c r="N22" i="45"/>
  <c r="M22" i="45"/>
  <c r="L22" i="45"/>
  <c r="K22" i="45"/>
  <c r="J22" i="45"/>
  <c r="I22" i="45"/>
  <c r="H22" i="45"/>
  <c r="AC20" i="45"/>
  <c r="AB20" i="45"/>
  <c r="AA20" i="45"/>
  <c r="Z20" i="45"/>
  <c r="Y20" i="45"/>
  <c r="X20" i="45"/>
  <c r="W20" i="45"/>
  <c r="V20" i="45"/>
  <c r="U20" i="45" s="1"/>
  <c r="T20" i="45"/>
  <c r="S20" i="45"/>
  <c r="R20" i="45"/>
  <c r="Q20" i="45"/>
  <c r="P20" i="45"/>
  <c r="O20" i="45"/>
  <c r="N20" i="45"/>
  <c r="M20" i="45"/>
  <c r="L20" i="45"/>
  <c r="K20" i="45"/>
  <c r="J20" i="45"/>
  <c r="I20" i="45"/>
  <c r="H20" i="45"/>
  <c r="AC18" i="45"/>
  <c r="AB18" i="45"/>
  <c r="AA18" i="45"/>
  <c r="Z18" i="45"/>
  <c r="Y18" i="45"/>
  <c r="X18" i="45"/>
  <c r="W18" i="45"/>
  <c r="V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AC17" i="45"/>
  <c r="AB17" i="45"/>
  <c r="AA17" i="45"/>
  <c r="Z17" i="45"/>
  <c r="Y17" i="45"/>
  <c r="X17" i="45"/>
  <c r="W17" i="45"/>
  <c r="V17" i="45"/>
  <c r="T17" i="45"/>
  <c r="S17" i="45"/>
  <c r="R17" i="45"/>
  <c r="Q17" i="45"/>
  <c r="P17" i="45"/>
  <c r="O17" i="45"/>
  <c r="N17" i="45"/>
  <c r="M17" i="45"/>
  <c r="L17" i="45"/>
  <c r="K17" i="45"/>
  <c r="J17" i="45"/>
  <c r="I17" i="45"/>
  <c r="H17" i="45"/>
  <c r="AC16" i="45"/>
  <c r="AB16" i="45"/>
  <c r="AA16" i="45"/>
  <c r="Z16" i="45"/>
  <c r="Y16" i="45"/>
  <c r="X16" i="45"/>
  <c r="W16" i="45"/>
  <c r="V16" i="45"/>
  <c r="T16" i="45"/>
  <c r="S16" i="45"/>
  <c r="R16" i="45"/>
  <c r="Q16" i="45"/>
  <c r="P16" i="45"/>
  <c r="O16" i="45"/>
  <c r="N16" i="45"/>
  <c r="M16" i="45"/>
  <c r="L16" i="45"/>
  <c r="K16" i="45"/>
  <c r="J16" i="45"/>
  <c r="I16" i="45"/>
  <c r="H16" i="45"/>
  <c r="AC15" i="45"/>
  <c r="AB15" i="45"/>
  <c r="AA15" i="45"/>
  <c r="Z15" i="45"/>
  <c r="Y15" i="45"/>
  <c r="X15" i="45"/>
  <c r="W15" i="45"/>
  <c r="V15" i="45"/>
  <c r="U15" i="45" s="1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AC14" i="45"/>
  <c r="AB14" i="45"/>
  <c r="AA14" i="45"/>
  <c r="Z14" i="45"/>
  <c r="Y14" i="45"/>
  <c r="X14" i="45"/>
  <c r="W14" i="45"/>
  <c r="U14" i="45" s="1"/>
  <c r="V14" i="45"/>
  <c r="T14" i="45"/>
  <c r="S14" i="45"/>
  <c r="R14" i="45"/>
  <c r="Q14" i="45"/>
  <c r="P14" i="45"/>
  <c r="O14" i="45"/>
  <c r="N14" i="45"/>
  <c r="M14" i="45"/>
  <c r="L14" i="45"/>
  <c r="K14" i="45"/>
  <c r="J14" i="45"/>
  <c r="F14" i="45" s="1"/>
  <c r="I14" i="45"/>
  <c r="H14" i="45"/>
  <c r="AC13" i="45"/>
  <c r="AB13" i="45"/>
  <c r="AA13" i="45"/>
  <c r="Z13" i="45"/>
  <c r="Y13" i="45"/>
  <c r="X13" i="45"/>
  <c r="W13" i="45"/>
  <c r="V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AC12" i="45"/>
  <c r="AB12" i="45"/>
  <c r="AA12" i="45"/>
  <c r="Z12" i="45"/>
  <c r="Y12" i="45"/>
  <c r="X12" i="45"/>
  <c r="W12" i="45"/>
  <c r="V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AC11" i="45"/>
  <c r="AB11" i="45"/>
  <c r="AA11" i="45"/>
  <c r="Z11" i="45"/>
  <c r="Y11" i="45"/>
  <c r="X11" i="45"/>
  <c r="W11" i="45"/>
  <c r="V11" i="45"/>
  <c r="U11" i="45" s="1"/>
  <c r="T11" i="45"/>
  <c r="S11" i="45"/>
  <c r="R11" i="45"/>
  <c r="Q11" i="45"/>
  <c r="P11" i="45"/>
  <c r="O11" i="45"/>
  <c r="N11" i="45"/>
  <c r="M11" i="45"/>
  <c r="L11" i="45"/>
  <c r="K11" i="45"/>
  <c r="J11" i="45"/>
  <c r="I11" i="45"/>
  <c r="H11" i="45"/>
  <c r="AC10" i="45"/>
  <c r="AB10" i="45"/>
  <c r="AA10" i="45"/>
  <c r="Z10" i="45"/>
  <c r="Y10" i="45"/>
  <c r="X10" i="45"/>
  <c r="W10" i="45"/>
  <c r="U10" i="45" s="1"/>
  <c r="V10" i="45"/>
  <c r="T10" i="45"/>
  <c r="S10" i="45"/>
  <c r="R10" i="45"/>
  <c r="Q10" i="45"/>
  <c r="P10" i="45"/>
  <c r="O10" i="45"/>
  <c r="N10" i="45"/>
  <c r="M10" i="45"/>
  <c r="L10" i="45"/>
  <c r="K10" i="45"/>
  <c r="J10" i="45"/>
  <c r="F10" i="45" s="1"/>
  <c r="I10" i="45"/>
  <c r="H10" i="45"/>
  <c r="AC9" i="45"/>
  <c r="AB9" i="45"/>
  <c r="AA9" i="45"/>
  <c r="Z9" i="45"/>
  <c r="Y9" i="45"/>
  <c r="X9" i="45"/>
  <c r="W9" i="45"/>
  <c r="V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AC8" i="45"/>
  <c r="AB8" i="45"/>
  <c r="AA8" i="45"/>
  <c r="Z8" i="45"/>
  <c r="Y8" i="45"/>
  <c r="X8" i="45"/>
  <c r="W8" i="45"/>
  <c r="V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AC7" i="45"/>
  <c r="AB7" i="45"/>
  <c r="AA7" i="45"/>
  <c r="Z7" i="45"/>
  <c r="Y7" i="45"/>
  <c r="X7" i="45"/>
  <c r="W7" i="45"/>
  <c r="V7" i="45"/>
  <c r="U7" i="45" s="1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AC6" i="45"/>
  <c r="AB6" i="45"/>
  <c r="AA6" i="45"/>
  <c r="Z6" i="45"/>
  <c r="Y6" i="45"/>
  <c r="X6" i="45"/>
  <c r="W6" i="45"/>
  <c r="V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38" i="45"/>
  <c r="G37" i="45"/>
  <c r="G36" i="45"/>
  <c r="G34" i="45"/>
  <c r="G32" i="45"/>
  <c r="G33" i="45" s="1"/>
  <c r="G29" i="45"/>
  <c r="G30" i="45" s="1"/>
  <c r="G25" i="45"/>
  <c r="G26" i="45" s="1"/>
  <c r="G22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J19" i="45" l="1"/>
  <c r="J21" i="45" s="1"/>
  <c r="N19" i="45"/>
  <c r="N21" i="45" s="1"/>
  <c r="R19" i="45"/>
  <c r="R21" i="45" s="1"/>
  <c r="W19" i="45"/>
  <c r="W21" i="45" s="1"/>
  <c r="AA19" i="45"/>
  <c r="AA21" i="45" s="1"/>
  <c r="G42" i="51"/>
  <c r="I43" i="49" s="1"/>
  <c r="F36" i="45"/>
  <c r="F9" i="45"/>
  <c r="F37" i="45"/>
  <c r="H23" i="45"/>
  <c r="H27" i="45"/>
  <c r="P27" i="45"/>
  <c r="P23" i="45"/>
  <c r="Y23" i="45"/>
  <c r="Y27" i="45"/>
  <c r="U22" i="45"/>
  <c r="H32" i="49"/>
  <c r="G32" i="49" s="1"/>
  <c r="F42" i="51"/>
  <c r="H43" i="49" s="1"/>
  <c r="G43" i="49" s="1"/>
  <c r="U12" i="45"/>
  <c r="U16" i="45"/>
  <c r="F16" i="45" s="1"/>
  <c r="U29" i="45"/>
  <c r="F29" i="45" s="1"/>
  <c r="V30" i="45"/>
  <c r="U30" i="45" s="1"/>
  <c r="U34" i="45"/>
  <c r="F12" i="45"/>
  <c r="L27" i="45"/>
  <c r="L23" i="45"/>
  <c r="T27" i="45"/>
  <c r="T23" i="45"/>
  <c r="AC23" i="45"/>
  <c r="AC27" i="45"/>
  <c r="V39" i="45"/>
  <c r="U38" i="45"/>
  <c r="U6" i="45"/>
  <c r="F20" i="45"/>
  <c r="F38" i="45"/>
  <c r="U8" i="45"/>
  <c r="F8" i="45" s="1"/>
  <c r="F7" i="45"/>
  <c r="F11" i="45"/>
  <c r="F15" i="45"/>
  <c r="U9" i="45"/>
  <c r="U13" i="45"/>
  <c r="F13" i="45" s="1"/>
  <c r="U17" i="45"/>
  <c r="F17" i="45" s="1"/>
  <c r="U36" i="45"/>
  <c r="U33" i="45"/>
  <c r="G19" i="45"/>
  <c r="G35" i="45"/>
  <c r="K19" i="45"/>
  <c r="K21" i="45" s="1"/>
  <c r="O19" i="45"/>
  <c r="O21" i="45" s="1"/>
  <c r="S19" i="45"/>
  <c r="S21" i="45" s="1"/>
  <c r="X19" i="45"/>
  <c r="X21" i="45" s="1"/>
  <c r="AB19" i="45"/>
  <c r="AB21" i="45" s="1"/>
  <c r="I23" i="45"/>
  <c r="I27" i="45"/>
  <c r="M23" i="45"/>
  <c r="M27" i="45"/>
  <c r="Q23" i="45"/>
  <c r="Q27" i="45"/>
  <c r="V27" i="45"/>
  <c r="V23" i="45"/>
  <c r="Z27" i="45"/>
  <c r="Z23" i="45"/>
  <c r="I40" i="45"/>
  <c r="M40" i="45"/>
  <c r="Q40" i="45"/>
  <c r="U24" i="45"/>
  <c r="F24" i="45" s="1"/>
  <c r="F6" i="45"/>
  <c r="F25" i="45"/>
  <c r="G22" i="49"/>
  <c r="G23" i="45"/>
  <c r="G27" i="45"/>
  <c r="H19" i="45"/>
  <c r="H21" i="45" s="1"/>
  <c r="L19" i="45"/>
  <c r="L21" i="45" s="1"/>
  <c r="L31" i="45" s="1"/>
  <c r="P19" i="45"/>
  <c r="P21" i="45" s="1"/>
  <c r="T19" i="45"/>
  <c r="T21" i="45" s="1"/>
  <c r="Y19" i="45"/>
  <c r="Y21" i="45" s="1"/>
  <c r="Y31" i="45" s="1"/>
  <c r="AC19" i="45"/>
  <c r="AC21" i="45" s="1"/>
  <c r="AC31" i="45" s="1"/>
  <c r="J23" i="45"/>
  <c r="N23" i="45"/>
  <c r="R27" i="45"/>
  <c r="R31" i="45" s="1"/>
  <c r="R23" i="45"/>
  <c r="W23" i="45"/>
  <c r="W27" i="45"/>
  <c r="AA23" i="45"/>
  <c r="AA27" i="45"/>
  <c r="J30" i="45"/>
  <c r="N30" i="45"/>
  <c r="R30" i="45"/>
  <c r="W30" i="45"/>
  <c r="AA30" i="45"/>
  <c r="AA31" i="45" s="1"/>
  <c r="F22" i="45"/>
  <c r="F33" i="45"/>
  <c r="J31" i="48"/>
  <c r="K21" i="48"/>
  <c r="I42" i="48"/>
  <c r="G39" i="45"/>
  <c r="I19" i="45"/>
  <c r="I21" i="45" s="1"/>
  <c r="I31" i="45" s="1"/>
  <c r="I42" i="45" s="1"/>
  <c r="M19" i="45"/>
  <c r="M21" i="45" s="1"/>
  <c r="Q19" i="45"/>
  <c r="Q21" i="45" s="1"/>
  <c r="Q31" i="45" s="1"/>
  <c r="V19" i="45"/>
  <c r="Z19" i="45"/>
  <c r="Z21" i="45" s="1"/>
  <c r="Z31" i="45" s="1"/>
  <c r="K31" i="45"/>
  <c r="K23" i="45"/>
  <c r="K27" i="45"/>
  <c r="O31" i="45"/>
  <c r="O23" i="45"/>
  <c r="O27" i="45"/>
  <c r="S23" i="45"/>
  <c r="S27" i="45"/>
  <c r="X27" i="45"/>
  <c r="X23" i="45"/>
  <c r="AB27" i="45"/>
  <c r="AB23" i="45"/>
  <c r="J26" i="45"/>
  <c r="J27" i="45" s="1"/>
  <c r="N26" i="45"/>
  <c r="N27" i="45" s="1"/>
  <c r="N31" i="45" s="1"/>
  <c r="R26" i="45"/>
  <c r="W26" i="45"/>
  <c r="U26" i="45" s="1"/>
  <c r="F26" i="45" s="1"/>
  <c r="AA26" i="45"/>
  <c r="H30" i="45"/>
  <c r="L30" i="45"/>
  <c r="P30" i="45"/>
  <c r="T30" i="45"/>
  <c r="Y30" i="45"/>
  <c r="AC30" i="45"/>
  <c r="K40" i="45"/>
  <c r="K41" i="45" s="1"/>
  <c r="O40" i="45"/>
  <c r="S40" i="45"/>
  <c r="X40" i="45"/>
  <c r="X41" i="45" s="1"/>
  <c r="AB40" i="45"/>
  <c r="AB41" i="45" s="1"/>
  <c r="J39" i="45"/>
  <c r="N39" i="45"/>
  <c r="R39" i="45"/>
  <c r="R40" i="45" s="1"/>
  <c r="R41" i="45" s="1"/>
  <c r="W39" i="45"/>
  <c r="W40" i="45" s="1"/>
  <c r="AA39" i="45"/>
  <c r="U32" i="45"/>
  <c r="F32" i="45" s="1"/>
  <c r="F28" i="45"/>
  <c r="F34" i="45"/>
  <c r="H31" i="48"/>
  <c r="H42" i="48"/>
  <c r="Z40" i="45"/>
  <c r="I41" i="45"/>
  <c r="I35" i="45"/>
  <c r="Q41" i="45"/>
  <c r="Q35" i="45"/>
  <c r="V35" i="45"/>
  <c r="H40" i="45"/>
  <c r="H41" i="45" s="1"/>
  <c r="L40" i="45"/>
  <c r="L41" i="45" s="1"/>
  <c r="L42" i="45" s="1"/>
  <c r="P40" i="45"/>
  <c r="T40" i="45"/>
  <c r="Y40" i="45"/>
  <c r="Y41" i="45" s="1"/>
  <c r="AC40" i="45"/>
  <c r="AC41" i="45" s="1"/>
  <c r="AC42" i="45" s="1"/>
  <c r="K35" i="45"/>
  <c r="O35" i="45"/>
  <c r="O41" i="45"/>
  <c r="S35" i="45"/>
  <c r="S41" i="45"/>
  <c r="X35" i="45"/>
  <c r="AB35" i="45"/>
  <c r="H35" i="45"/>
  <c r="L35" i="45"/>
  <c r="P41" i="45"/>
  <c r="P35" i="45"/>
  <c r="T41" i="45"/>
  <c r="T35" i="45"/>
  <c r="Y35" i="45"/>
  <c r="AC35" i="45"/>
  <c r="J40" i="45"/>
  <c r="J41" i="45" s="1"/>
  <c r="N40" i="45"/>
  <c r="N41" i="45" s="1"/>
  <c r="AA40" i="45"/>
  <c r="AA41" i="45" s="1"/>
  <c r="M41" i="45"/>
  <c r="M35" i="45"/>
  <c r="Z41" i="45"/>
  <c r="Z35" i="45"/>
  <c r="W41" i="45"/>
  <c r="U32" i="44"/>
  <c r="U13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V6" i="44"/>
  <c r="W6" i="44"/>
  <c r="X6" i="44"/>
  <c r="Y6" i="44"/>
  <c r="Z6" i="44"/>
  <c r="AA6" i="44"/>
  <c r="AB6" i="44"/>
  <c r="AC6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V7" i="44"/>
  <c r="W7" i="44"/>
  <c r="X7" i="44"/>
  <c r="Y7" i="44"/>
  <c r="Z7" i="44"/>
  <c r="AA7" i="44"/>
  <c r="AB7" i="44"/>
  <c r="AC7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V8" i="44"/>
  <c r="U8" i="44" s="1"/>
  <c r="F8" i="44" s="1"/>
  <c r="W8" i="44"/>
  <c r="X8" i="44"/>
  <c r="Y8" i="44"/>
  <c r="Z8" i="44"/>
  <c r="AA8" i="44"/>
  <c r="AB8" i="44"/>
  <c r="AC8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V9" i="44"/>
  <c r="W9" i="44"/>
  <c r="X9" i="44"/>
  <c r="U9" i="44" s="1"/>
  <c r="Y9" i="44"/>
  <c r="Z9" i="44"/>
  <c r="AA9" i="44"/>
  <c r="AB9" i="44"/>
  <c r="AC9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V10" i="44"/>
  <c r="U10" i="44" s="1"/>
  <c r="W10" i="44"/>
  <c r="X10" i="44"/>
  <c r="Y10" i="44"/>
  <c r="Z10" i="44"/>
  <c r="AA10" i="44"/>
  <c r="AB10" i="44"/>
  <c r="AC10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V11" i="44"/>
  <c r="W11" i="44"/>
  <c r="X11" i="44"/>
  <c r="Y11" i="44"/>
  <c r="Z11" i="44"/>
  <c r="AA11" i="44"/>
  <c r="AB11" i="44"/>
  <c r="AC11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V12" i="44"/>
  <c r="U12" i="44" s="1"/>
  <c r="W12" i="44"/>
  <c r="X12" i="44"/>
  <c r="Y12" i="44"/>
  <c r="Z12" i="44"/>
  <c r="AA12" i="44"/>
  <c r="AB12" i="44"/>
  <c r="AC12" i="44"/>
  <c r="H13" i="44"/>
  <c r="I13" i="44"/>
  <c r="J13" i="44"/>
  <c r="K13" i="44"/>
  <c r="F13" i="44" s="1"/>
  <c r="L13" i="44"/>
  <c r="M13" i="44"/>
  <c r="N13" i="44"/>
  <c r="O13" i="44"/>
  <c r="P13" i="44"/>
  <c r="Q13" i="44"/>
  <c r="R13" i="44"/>
  <c r="S13" i="44"/>
  <c r="T13" i="44"/>
  <c r="V13" i="44"/>
  <c r="W13" i="44"/>
  <c r="X13" i="44"/>
  <c r="Y13" i="44"/>
  <c r="Z13" i="44"/>
  <c r="AA13" i="44"/>
  <c r="AB13" i="44"/>
  <c r="AC13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V14" i="44"/>
  <c r="U14" i="44" s="1"/>
  <c r="W14" i="44"/>
  <c r="X14" i="44"/>
  <c r="Y14" i="44"/>
  <c r="Z14" i="44"/>
  <c r="AA14" i="44"/>
  <c r="AB14" i="44"/>
  <c r="AC14" i="44"/>
  <c r="H15" i="44"/>
  <c r="I15" i="44"/>
  <c r="I19" i="44" s="1"/>
  <c r="I21" i="44" s="1"/>
  <c r="J15" i="44"/>
  <c r="K15" i="44"/>
  <c r="L15" i="44"/>
  <c r="M15" i="44"/>
  <c r="N15" i="44"/>
  <c r="O15" i="44"/>
  <c r="P15" i="44"/>
  <c r="Q15" i="44"/>
  <c r="R15" i="44"/>
  <c r="S15" i="44"/>
  <c r="T15" i="44"/>
  <c r="V15" i="44"/>
  <c r="W15" i="44"/>
  <c r="X15" i="44"/>
  <c r="Y15" i="44"/>
  <c r="Z15" i="44"/>
  <c r="AA15" i="44"/>
  <c r="AB15" i="44"/>
  <c r="AC15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T19" i="44" s="1"/>
  <c r="T21" i="44" s="1"/>
  <c r="V16" i="44"/>
  <c r="U16" i="44" s="1"/>
  <c r="W16" i="44"/>
  <c r="X16" i="44"/>
  <c r="Y16" i="44"/>
  <c r="Z16" i="44"/>
  <c r="AA16" i="44"/>
  <c r="AB16" i="44"/>
  <c r="AC16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V17" i="44"/>
  <c r="W17" i="44"/>
  <c r="X17" i="44"/>
  <c r="U17" i="44" s="1"/>
  <c r="Y17" i="44"/>
  <c r="Z17" i="44"/>
  <c r="AA17" i="44"/>
  <c r="AB17" i="44"/>
  <c r="AC17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V18" i="44"/>
  <c r="U18" i="44" s="1"/>
  <c r="F18" i="44" s="1"/>
  <c r="W18" i="44"/>
  <c r="X18" i="44"/>
  <c r="Y18" i="44"/>
  <c r="Z18" i="44"/>
  <c r="AA18" i="44"/>
  <c r="AB18" i="44"/>
  <c r="AC18" i="44"/>
  <c r="O19" i="44"/>
  <c r="O21" i="44" s="1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V20" i="44"/>
  <c r="W20" i="44"/>
  <c r="X20" i="44"/>
  <c r="Y20" i="44"/>
  <c r="Z20" i="44"/>
  <c r="AA20" i="44"/>
  <c r="AB20" i="44"/>
  <c r="AC20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V22" i="44"/>
  <c r="W22" i="44"/>
  <c r="X22" i="44"/>
  <c r="Y22" i="44"/>
  <c r="Z22" i="44"/>
  <c r="AA22" i="44"/>
  <c r="AB22" i="44"/>
  <c r="AC22" i="44"/>
  <c r="H24" i="44"/>
  <c r="I24" i="44"/>
  <c r="J24" i="44"/>
  <c r="J26" i="44" s="1"/>
  <c r="K24" i="44"/>
  <c r="L24" i="44"/>
  <c r="M24" i="44"/>
  <c r="N24" i="44"/>
  <c r="N26" i="44" s="1"/>
  <c r="O24" i="44"/>
  <c r="P24" i="44"/>
  <c r="Q24" i="44"/>
  <c r="R24" i="44"/>
  <c r="R26" i="44" s="1"/>
  <c r="S24" i="44"/>
  <c r="T24" i="44"/>
  <c r="V24" i="44"/>
  <c r="W24" i="44"/>
  <c r="W26" i="44" s="1"/>
  <c r="X24" i="44"/>
  <c r="Y24" i="44"/>
  <c r="Z24" i="44"/>
  <c r="AA24" i="44"/>
  <c r="AA26" i="44" s="1"/>
  <c r="AB24" i="44"/>
  <c r="AC24" i="44"/>
  <c r="H25" i="44"/>
  <c r="I25" i="44"/>
  <c r="J25" i="44"/>
  <c r="K25" i="44"/>
  <c r="L25" i="44"/>
  <c r="L26" i="44" s="1"/>
  <c r="M25" i="44"/>
  <c r="M26" i="44" s="1"/>
  <c r="N25" i="44"/>
  <c r="O25" i="44"/>
  <c r="P25" i="44"/>
  <c r="P26" i="44" s="1"/>
  <c r="Q25" i="44"/>
  <c r="R25" i="44"/>
  <c r="S25" i="44"/>
  <c r="T25" i="44"/>
  <c r="V25" i="44"/>
  <c r="U25" i="44" s="1"/>
  <c r="W25" i="44"/>
  <c r="X25" i="44"/>
  <c r="Y25" i="44"/>
  <c r="Z25" i="44"/>
  <c r="AA25" i="44"/>
  <c r="AB25" i="44"/>
  <c r="AC25" i="44"/>
  <c r="I26" i="44"/>
  <c r="T26" i="44"/>
  <c r="Y26" i="44"/>
  <c r="Z26" i="44"/>
  <c r="H28" i="44"/>
  <c r="I28" i="44"/>
  <c r="J28" i="44"/>
  <c r="K28" i="44"/>
  <c r="L28" i="44"/>
  <c r="M28" i="44"/>
  <c r="M30" i="44" s="1"/>
  <c r="N28" i="44"/>
  <c r="O28" i="44"/>
  <c r="P28" i="44"/>
  <c r="Q28" i="44"/>
  <c r="R28" i="44"/>
  <c r="S28" i="44"/>
  <c r="T28" i="44"/>
  <c r="V28" i="44"/>
  <c r="V30" i="44" s="1"/>
  <c r="W28" i="44"/>
  <c r="X28" i="44"/>
  <c r="Y28" i="44"/>
  <c r="Z28" i="44"/>
  <c r="AA28" i="44"/>
  <c r="AB28" i="44"/>
  <c r="AC28" i="44"/>
  <c r="H29" i="44"/>
  <c r="I29" i="44"/>
  <c r="J29" i="44"/>
  <c r="K29" i="44"/>
  <c r="L29" i="44"/>
  <c r="L30" i="44" s="1"/>
  <c r="M29" i="44"/>
  <c r="N29" i="44"/>
  <c r="O29" i="44"/>
  <c r="P29" i="44"/>
  <c r="Q29" i="44"/>
  <c r="Q30" i="44" s="1"/>
  <c r="R29" i="44"/>
  <c r="S29" i="44"/>
  <c r="T29" i="44"/>
  <c r="T30" i="44" s="1"/>
  <c r="V29" i="44"/>
  <c r="W29" i="44"/>
  <c r="X29" i="44"/>
  <c r="Y29" i="44"/>
  <c r="Z29" i="44"/>
  <c r="AA29" i="44"/>
  <c r="AB29" i="44"/>
  <c r="AC29" i="44"/>
  <c r="I30" i="44"/>
  <c r="P30" i="44"/>
  <c r="Y30" i="44"/>
  <c r="Z30" i="44"/>
  <c r="H32" i="44"/>
  <c r="H33" i="44" s="1"/>
  <c r="I32" i="44"/>
  <c r="J32" i="44"/>
  <c r="K32" i="44"/>
  <c r="K33" i="44" s="1"/>
  <c r="L32" i="44"/>
  <c r="L33" i="44" s="1"/>
  <c r="M32" i="44"/>
  <c r="N32" i="44"/>
  <c r="N33" i="44" s="1"/>
  <c r="O32" i="44"/>
  <c r="O33" i="44" s="1"/>
  <c r="P32" i="44"/>
  <c r="P33" i="44" s="1"/>
  <c r="Q32" i="44"/>
  <c r="R32" i="44"/>
  <c r="S32" i="44"/>
  <c r="S33" i="44" s="1"/>
  <c r="T32" i="44"/>
  <c r="T33" i="44" s="1"/>
  <c r="V32" i="44"/>
  <c r="W32" i="44"/>
  <c r="W33" i="44" s="1"/>
  <c r="X32" i="44"/>
  <c r="X33" i="44" s="1"/>
  <c r="Y32" i="44"/>
  <c r="Y33" i="44" s="1"/>
  <c r="Z32" i="44"/>
  <c r="AA32" i="44"/>
  <c r="AB32" i="44"/>
  <c r="AB33" i="44" s="1"/>
  <c r="AC32" i="44"/>
  <c r="AC33" i="44" s="1"/>
  <c r="I33" i="44"/>
  <c r="J33" i="44"/>
  <c r="M33" i="44"/>
  <c r="Q33" i="44"/>
  <c r="R33" i="44"/>
  <c r="V33" i="44"/>
  <c r="Z33" i="44"/>
  <c r="AA33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V34" i="44"/>
  <c r="U34" i="44" s="1"/>
  <c r="W34" i="44"/>
  <c r="X34" i="44"/>
  <c r="Y34" i="44"/>
  <c r="Z34" i="44"/>
  <c r="AA34" i="44"/>
  <c r="AB34" i="44"/>
  <c r="AC34" i="44"/>
  <c r="O35" i="44"/>
  <c r="P35" i="44"/>
  <c r="X35" i="44"/>
  <c r="Y35" i="44"/>
  <c r="H36" i="44"/>
  <c r="I36" i="44"/>
  <c r="J36" i="44"/>
  <c r="J39" i="44" s="1"/>
  <c r="K36" i="44"/>
  <c r="L36" i="44"/>
  <c r="M36" i="44"/>
  <c r="N36" i="44"/>
  <c r="N39" i="44" s="1"/>
  <c r="O36" i="44"/>
  <c r="P36" i="44"/>
  <c r="Q36" i="44"/>
  <c r="R36" i="44"/>
  <c r="R39" i="44" s="1"/>
  <c r="S36" i="44"/>
  <c r="T36" i="44"/>
  <c r="V36" i="44"/>
  <c r="W36" i="44"/>
  <c r="W39" i="44" s="1"/>
  <c r="X36" i="44"/>
  <c r="Y36" i="44"/>
  <c r="Z36" i="44"/>
  <c r="AA36" i="44"/>
  <c r="AA39" i="44" s="1"/>
  <c r="AB36" i="44"/>
  <c r="AC36" i="44"/>
  <c r="H37" i="44"/>
  <c r="I37" i="44"/>
  <c r="I39" i="44" s="1"/>
  <c r="J37" i="44"/>
  <c r="K37" i="44"/>
  <c r="L37" i="44"/>
  <c r="M37" i="44"/>
  <c r="M39" i="44" s="1"/>
  <c r="N37" i="44"/>
  <c r="O37" i="44"/>
  <c r="P37" i="44"/>
  <c r="Q37" i="44"/>
  <c r="Q39" i="44" s="1"/>
  <c r="R37" i="44"/>
  <c r="S37" i="44"/>
  <c r="T37" i="44"/>
  <c r="V37" i="44"/>
  <c r="W37" i="44"/>
  <c r="X37" i="44"/>
  <c r="Y37" i="44"/>
  <c r="Z37" i="44"/>
  <c r="Z39" i="44" s="1"/>
  <c r="AA37" i="44"/>
  <c r="AB37" i="44"/>
  <c r="AC37" i="44"/>
  <c r="H38" i="44"/>
  <c r="I38" i="44"/>
  <c r="J38" i="44"/>
  <c r="K38" i="44"/>
  <c r="K39" i="44" s="1"/>
  <c r="L38" i="44"/>
  <c r="M38" i="44"/>
  <c r="N38" i="44"/>
  <c r="O38" i="44"/>
  <c r="P38" i="44"/>
  <c r="P39" i="44" s="1"/>
  <c r="Q38" i="44"/>
  <c r="R38" i="44"/>
  <c r="S38" i="44"/>
  <c r="S39" i="44" s="1"/>
  <c r="T38" i="44"/>
  <c r="V38" i="44"/>
  <c r="W38" i="44"/>
  <c r="X38" i="44"/>
  <c r="Y38" i="44"/>
  <c r="Z38" i="44"/>
  <c r="AA38" i="44"/>
  <c r="AB38" i="44"/>
  <c r="AB39" i="44" s="1"/>
  <c r="AC38" i="44"/>
  <c r="O39" i="44"/>
  <c r="X39" i="44"/>
  <c r="Y39" i="44"/>
  <c r="G38" i="44"/>
  <c r="G37" i="44"/>
  <c r="G36" i="44"/>
  <c r="G34" i="44"/>
  <c r="G32" i="44"/>
  <c r="G33" i="44" s="1"/>
  <c r="G29" i="44"/>
  <c r="G28" i="44"/>
  <c r="G25" i="44"/>
  <c r="F25" i="44" s="1"/>
  <c r="G24" i="44"/>
  <c r="G22" i="44"/>
  <c r="G20" i="44"/>
  <c r="G18" i="44"/>
  <c r="G17" i="44"/>
  <c r="G16" i="44"/>
  <c r="G15" i="44"/>
  <c r="G14" i="44"/>
  <c r="G13" i="44"/>
  <c r="G12" i="44"/>
  <c r="G11" i="44"/>
  <c r="G10" i="44"/>
  <c r="F10" i="44" s="1"/>
  <c r="G9" i="44"/>
  <c r="G8" i="44"/>
  <c r="G7" i="44"/>
  <c r="G6" i="44"/>
  <c r="G35" i="44"/>
  <c r="U24" i="43"/>
  <c r="H6" i="43"/>
  <c r="I6" i="43"/>
  <c r="J6" i="43"/>
  <c r="K6" i="43"/>
  <c r="L6" i="43"/>
  <c r="M6" i="43"/>
  <c r="N6" i="43"/>
  <c r="O6" i="43"/>
  <c r="P6" i="43"/>
  <c r="Q6" i="43"/>
  <c r="R6" i="43"/>
  <c r="S6" i="43"/>
  <c r="T6" i="43"/>
  <c r="V6" i="43"/>
  <c r="W6" i="43"/>
  <c r="X6" i="43"/>
  <c r="Y6" i="43"/>
  <c r="Z6" i="43"/>
  <c r="AA6" i="43"/>
  <c r="AB6" i="43"/>
  <c r="AC6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V7" i="43"/>
  <c r="U7" i="43" s="1"/>
  <c r="F7" i="43" s="1"/>
  <c r="W7" i="43"/>
  <c r="X7" i="43"/>
  <c r="Y7" i="43"/>
  <c r="Z7" i="43"/>
  <c r="AA7" i="43"/>
  <c r="AB7" i="43"/>
  <c r="AC7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V8" i="43"/>
  <c r="W8" i="43"/>
  <c r="X8" i="43"/>
  <c r="Y8" i="43"/>
  <c r="Z8" i="43"/>
  <c r="AA8" i="43"/>
  <c r="AB8" i="43"/>
  <c r="AC8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V9" i="43"/>
  <c r="U9" i="43" s="1"/>
  <c r="W9" i="43"/>
  <c r="X9" i="43"/>
  <c r="Y9" i="43"/>
  <c r="Z9" i="43"/>
  <c r="AA9" i="43"/>
  <c r="AB9" i="43"/>
  <c r="AC9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V10" i="43"/>
  <c r="W10" i="43"/>
  <c r="X10" i="43"/>
  <c r="Y10" i="43"/>
  <c r="Z10" i="43"/>
  <c r="AA10" i="43"/>
  <c r="AB10" i="43"/>
  <c r="AC10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V11" i="43"/>
  <c r="U11" i="43" s="1"/>
  <c r="W11" i="43"/>
  <c r="X11" i="43"/>
  <c r="Y11" i="43"/>
  <c r="Z11" i="43"/>
  <c r="AA11" i="43"/>
  <c r="AB11" i="43"/>
  <c r="AC11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V12" i="43"/>
  <c r="W12" i="43"/>
  <c r="X12" i="43"/>
  <c r="Y12" i="43"/>
  <c r="Z12" i="43"/>
  <c r="AA12" i="43"/>
  <c r="AB12" i="43"/>
  <c r="AC12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V13" i="43"/>
  <c r="U13" i="43" s="1"/>
  <c r="W13" i="43"/>
  <c r="X13" i="43"/>
  <c r="Y13" i="43"/>
  <c r="Z13" i="43"/>
  <c r="AA13" i="43"/>
  <c r="AB13" i="43"/>
  <c r="AC13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V14" i="43"/>
  <c r="W14" i="43"/>
  <c r="X14" i="43"/>
  <c r="Y14" i="43"/>
  <c r="Z14" i="43"/>
  <c r="AA14" i="43"/>
  <c r="AB14" i="43"/>
  <c r="AC14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V15" i="43"/>
  <c r="U15" i="43" s="1"/>
  <c r="W15" i="43"/>
  <c r="X15" i="43"/>
  <c r="Y15" i="43"/>
  <c r="Z15" i="43"/>
  <c r="AA15" i="43"/>
  <c r="AB15" i="43"/>
  <c r="AC15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V16" i="43"/>
  <c r="W16" i="43"/>
  <c r="X16" i="43"/>
  <c r="Y16" i="43"/>
  <c r="Z16" i="43"/>
  <c r="AA16" i="43"/>
  <c r="AB16" i="43"/>
  <c r="AC16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V17" i="43"/>
  <c r="U17" i="43" s="1"/>
  <c r="W17" i="43"/>
  <c r="X17" i="43"/>
  <c r="Y17" i="43"/>
  <c r="Z17" i="43"/>
  <c r="AA17" i="43"/>
  <c r="AB17" i="43"/>
  <c r="AC17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V18" i="43"/>
  <c r="W18" i="43"/>
  <c r="X18" i="43"/>
  <c r="Y18" i="43"/>
  <c r="Z18" i="43"/>
  <c r="AA18" i="43"/>
  <c r="AB18" i="43"/>
  <c r="AC18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V20" i="43"/>
  <c r="W20" i="43"/>
  <c r="X20" i="43"/>
  <c r="Y20" i="43"/>
  <c r="Z20" i="43"/>
  <c r="AA20" i="43"/>
  <c r="AB20" i="43"/>
  <c r="AC20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V22" i="43"/>
  <c r="W22" i="43"/>
  <c r="X22" i="43"/>
  <c r="Y22" i="43"/>
  <c r="Z22" i="43"/>
  <c r="AA22" i="43"/>
  <c r="AB22" i="43"/>
  <c r="AC22" i="43"/>
  <c r="AC23" i="43" s="1"/>
  <c r="H24" i="43"/>
  <c r="I24" i="43"/>
  <c r="I26" i="43" s="1"/>
  <c r="J24" i="43"/>
  <c r="K24" i="43"/>
  <c r="L24" i="43"/>
  <c r="M24" i="43"/>
  <c r="M26" i="43" s="1"/>
  <c r="N24" i="43"/>
  <c r="O24" i="43"/>
  <c r="P24" i="43"/>
  <c r="Q24" i="43"/>
  <c r="Q26" i="43" s="1"/>
  <c r="R24" i="43"/>
  <c r="S24" i="43"/>
  <c r="T24" i="43"/>
  <c r="V24" i="43"/>
  <c r="V26" i="43" s="1"/>
  <c r="W24" i="43"/>
  <c r="X24" i="43"/>
  <c r="Y24" i="43"/>
  <c r="Z24" i="43"/>
  <c r="Z26" i="43" s="1"/>
  <c r="AA24" i="43"/>
  <c r="AB24" i="43"/>
  <c r="AC24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V25" i="43"/>
  <c r="W25" i="43"/>
  <c r="X25" i="43"/>
  <c r="U25" i="43" s="1"/>
  <c r="F25" i="43" s="1"/>
  <c r="Y25" i="43"/>
  <c r="Z25" i="43"/>
  <c r="AA25" i="43"/>
  <c r="AB25" i="43"/>
  <c r="AC25" i="43"/>
  <c r="J26" i="43"/>
  <c r="N26" i="43"/>
  <c r="R26" i="43"/>
  <c r="W26" i="43"/>
  <c r="AA26" i="43"/>
  <c r="H28" i="43"/>
  <c r="I28" i="43"/>
  <c r="I30" i="43" s="1"/>
  <c r="J28" i="43"/>
  <c r="K28" i="43"/>
  <c r="L28" i="43"/>
  <c r="M28" i="43"/>
  <c r="M30" i="43" s="1"/>
  <c r="N28" i="43"/>
  <c r="O28" i="43"/>
  <c r="P28" i="43"/>
  <c r="Q28" i="43"/>
  <c r="Q30" i="43" s="1"/>
  <c r="R28" i="43"/>
  <c r="S28" i="43"/>
  <c r="T28" i="43"/>
  <c r="V28" i="43"/>
  <c r="W28" i="43"/>
  <c r="X28" i="43"/>
  <c r="Y28" i="43"/>
  <c r="Z28" i="43"/>
  <c r="Z30" i="43" s="1"/>
  <c r="AA28" i="43"/>
  <c r="AB28" i="43"/>
  <c r="AC28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V29" i="43"/>
  <c r="W29" i="43"/>
  <c r="X29" i="43"/>
  <c r="Y29" i="43"/>
  <c r="U29" i="43" s="1"/>
  <c r="Z29" i="43"/>
  <c r="AA29" i="43"/>
  <c r="AB29" i="43"/>
  <c r="AC29" i="43"/>
  <c r="J30" i="43"/>
  <c r="N30" i="43"/>
  <c r="R30" i="43"/>
  <c r="W30" i="43"/>
  <c r="AA30" i="43"/>
  <c r="H32" i="43"/>
  <c r="H33" i="43" s="1"/>
  <c r="I32" i="43"/>
  <c r="I33" i="43" s="1"/>
  <c r="J32" i="43"/>
  <c r="J33" i="43" s="1"/>
  <c r="K32" i="43"/>
  <c r="K33" i="43" s="1"/>
  <c r="L32" i="43"/>
  <c r="L33" i="43" s="1"/>
  <c r="M32" i="43"/>
  <c r="M33" i="43" s="1"/>
  <c r="M35" i="43" s="1"/>
  <c r="N32" i="43"/>
  <c r="N33" i="43" s="1"/>
  <c r="O32" i="43"/>
  <c r="O33" i="43" s="1"/>
  <c r="P32" i="43"/>
  <c r="P33" i="43" s="1"/>
  <c r="Q32" i="43"/>
  <c r="Q33" i="43" s="1"/>
  <c r="R32" i="43"/>
  <c r="R33" i="43" s="1"/>
  <c r="S32" i="43"/>
  <c r="S33" i="43" s="1"/>
  <c r="T32" i="43"/>
  <c r="T33" i="43" s="1"/>
  <c r="V32" i="43"/>
  <c r="W32" i="43"/>
  <c r="W33" i="43" s="1"/>
  <c r="X32" i="43"/>
  <c r="X33" i="43" s="1"/>
  <c r="Y32" i="43"/>
  <c r="Y33" i="43" s="1"/>
  <c r="Z32" i="43"/>
  <c r="Z33" i="43" s="1"/>
  <c r="AA32" i="43"/>
  <c r="AA33" i="43" s="1"/>
  <c r="AB32" i="43"/>
  <c r="AB33" i="43" s="1"/>
  <c r="AC32" i="43"/>
  <c r="AC33" i="43" s="1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V34" i="43"/>
  <c r="W34" i="43"/>
  <c r="X34" i="43"/>
  <c r="Y34" i="43"/>
  <c r="Z34" i="43"/>
  <c r="AA34" i="43"/>
  <c r="AB34" i="43"/>
  <c r="AC34" i="43"/>
  <c r="H36" i="43"/>
  <c r="I36" i="43"/>
  <c r="J36" i="43"/>
  <c r="K36" i="43"/>
  <c r="K39" i="43" s="1"/>
  <c r="L36" i="43"/>
  <c r="M36" i="43"/>
  <c r="N36" i="43"/>
  <c r="O36" i="43"/>
  <c r="O39" i="43" s="1"/>
  <c r="P36" i="43"/>
  <c r="Q36" i="43"/>
  <c r="R36" i="43"/>
  <c r="S36" i="43"/>
  <c r="S39" i="43" s="1"/>
  <c r="T36" i="43"/>
  <c r="V36" i="43"/>
  <c r="W36" i="43"/>
  <c r="X36" i="43"/>
  <c r="X39" i="43" s="1"/>
  <c r="Y36" i="43"/>
  <c r="Z36" i="43"/>
  <c r="AA36" i="43"/>
  <c r="AB36" i="43"/>
  <c r="AB39" i="43" s="1"/>
  <c r="AC36" i="43"/>
  <c r="H37" i="43"/>
  <c r="I37" i="43"/>
  <c r="J37" i="43"/>
  <c r="K37" i="43"/>
  <c r="L37" i="43"/>
  <c r="M37" i="43"/>
  <c r="N37" i="43"/>
  <c r="O37" i="43"/>
  <c r="P37" i="43"/>
  <c r="Q37" i="43"/>
  <c r="R37" i="43"/>
  <c r="S37" i="43"/>
  <c r="T37" i="43"/>
  <c r="V37" i="43"/>
  <c r="U37" i="43" s="1"/>
  <c r="F37" i="43" s="1"/>
  <c r="W37" i="43"/>
  <c r="X37" i="43"/>
  <c r="Y37" i="43"/>
  <c r="Z37" i="43"/>
  <c r="AA37" i="43"/>
  <c r="AB37" i="43"/>
  <c r="AC37" i="43"/>
  <c r="H38" i="43"/>
  <c r="I38" i="43"/>
  <c r="J38" i="43"/>
  <c r="K38" i="43"/>
  <c r="L38" i="43"/>
  <c r="M38" i="43"/>
  <c r="N38" i="43"/>
  <c r="O38" i="43"/>
  <c r="P38" i="43"/>
  <c r="Q38" i="43"/>
  <c r="R38" i="43"/>
  <c r="S38" i="43"/>
  <c r="T38" i="43"/>
  <c r="V38" i="43"/>
  <c r="W38" i="43"/>
  <c r="X38" i="43"/>
  <c r="Y38" i="43"/>
  <c r="Z38" i="43"/>
  <c r="AA38" i="43"/>
  <c r="AB38" i="43"/>
  <c r="AC38" i="43"/>
  <c r="G38" i="43"/>
  <c r="G37" i="43"/>
  <c r="G36" i="43"/>
  <c r="G34" i="43"/>
  <c r="G32" i="43"/>
  <c r="G29" i="43"/>
  <c r="G28" i="43"/>
  <c r="G30" i="43" s="1"/>
  <c r="G25" i="43"/>
  <c r="G24" i="43"/>
  <c r="G22" i="43"/>
  <c r="G20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U13" i="40"/>
  <c r="AC6" i="40"/>
  <c r="AC7" i="40"/>
  <c r="AC8" i="40"/>
  <c r="AC9" i="40"/>
  <c r="AC10" i="40"/>
  <c r="AC11" i="40"/>
  <c r="AC12" i="40"/>
  <c r="AC13" i="40"/>
  <c r="AC14" i="40"/>
  <c r="AC15" i="40"/>
  <c r="AC16" i="40"/>
  <c r="AC17" i="40"/>
  <c r="AC18" i="40"/>
  <c r="AC20" i="40"/>
  <c r="AC22" i="40"/>
  <c r="AC23" i="40" s="1"/>
  <c r="AC24" i="40"/>
  <c r="AC25" i="40"/>
  <c r="AC28" i="40"/>
  <c r="AC30" i="40" s="1"/>
  <c r="AC29" i="40"/>
  <c r="AC32" i="40"/>
  <c r="AC33" i="40" s="1"/>
  <c r="AC34" i="40"/>
  <c r="AC36" i="40"/>
  <c r="AC39" i="40" s="1"/>
  <c r="AC37" i="40"/>
  <c r="AC38" i="40"/>
  <c r="V6" i="40"/>
  <c r="W6" i="40"/>
  <c r="X6" i="40"/>
  <c r="Y6" i="40"/>
  <c r="Z6" i="40"/>
  <c r="AA6" i="40"/>
  <c r="AB6" i="40"/>
  <c r="V7" i="40"/>
  <c r="U7" i="40" s="1"/>
  <c r="W7" i="40"/>
  <c r="X7" i="40"/>
  <c r="Y7" i="40"/>
  <c r="Z7" i="40"/>
  <c r="AA7" i="40"/>
  <c r="AB7" i="40"/>
  <c r="V8" i="40"/>
  <c r="W8" i="40"/>
  <c r="X8" i="40"/>
  <c r="Y8" i="40"/>
  <c r="Z8" i="40"/>
  <c r="AA8" i="40"/>
  <c r="AB8" i="40"/>
  <c r="V9" i="40"/>
  <c r="U9" i="40" s="1"/>
  <c r="W9" i="40"/>
  <c r="X9" i="40"/>
  <c r="Y9" i="40"/>
  <c r="Z9" i="40"/>
  <c r="AA9" i="40"/>
  <c r="AB9" i="40"/>
  <c r="V10" i="40"/>
  <c r="W10" i="40"/>
  <c r="X10" i="40"/>
  <c r="Y10" i="40"/>
  <c r="Z10" i="40"/>
  <c r="AA10" i="40"/>
  <c r="AB10" i="40"/>
  <c r="V11" i="40"/>
  <c r="U11" i="40" s="1"/>
  <c r="W11" i="40"/>
  <c r="X11" i="40"/>
  <c r="Y11" i="40"/>
  <c r="Z11" i="40"/>
  <c r="AA11" i="40"/>
  <c r="AB11" i="40"/>
  <c r="V12" i="40"/>
  <c r="W12" i="40"/>
  <c r="X12" i="40"/>
  <c r="Y12" i="40"/>
  <c r="Z12" i="40"/>
  <c r="AA12" i="40"/>
  <c r="AB12" i="40"/>
  <c r="V13" i="40"/>
  <c r="W13" i="40"/>
  <c r="X13" i="40"/>
  <c r="Y13" i="40"/>
  <c r="Z13" i="40"/>
  <c r="AA13" i="40"/>
  <c r="AB13" i="40"/>
  <c r="V14" i="40"/>
  <c r="W14" i="40"/>
  <c r="X14" i="40"/>
  <c r="Y14" i="40"/>
  <c r="Z14" i="40"/>
  <c r="AA14" i="40"/>
  <c r="AB14" i="40"/>
  <c r="V15" i="40"/>
  <c r="U15" i="40" s="1"/>
  <c r="W15" i="40"/>
  <c r="X15" i="40"/>
  <c r="Y15" i="40"/>
  <c r="Z15" i="40"/>
  <c r="AA15" i="40"/>
  <c r="AB15" i="40"/>
  <c r="V16" i="40"/>
  <c r="W16" i="40"/>
  <c r="X16" i="40"/>
  <c r="Y16" i="40"/>
  <c r="Z16" i="40"/>
  <c r="AA16" i="40"/>
  <c r="AB16" i="40"/>
  <c r="V17" i="40"/>
  <c r="U17" i="40" s="1"/>
  <c r="W17" i="40"/>
  <c r="X17" i="40"/>
  <c r="Y17" i="40"/>
  <c r="Z17" i="40"/>
  <c r="AA17" i="40"/>
  <c r="AB17" i="40"/>
  <c r="V18" i="40"/>
  <c r="W18" i="40"/>
  <c r="X18" i="40"/>
  <c r="Y18" i="40"/>
  <c r="Z18" i="40"/>
  <c r="AA18" i="40"/>
  <c r="AB18" i="40"/>
  <c r="V20" i="40"/>
  <c r="W20" i="40"/>
  <c r="X20" i="40"/>
  <c r="Y20" i="40"/>
  <c r="Z20" i="40"/>
  <c r="AA20" i="40"/>
  <c r="AB20" i="40"/>
  <c r="V22" i="40"/>
  <c r="U22" i="40" s="1"/>
  <c r="W22" i="40"/>
  <c r="X22" i="40"/>
  <c r="Y22" i="40"/>
  <c r="Z22" i="40"/>
  <c r="AA22" i="40"/>
  <c r="AB22" i="40"/>
  <c r="V24" i="40"/>
  <c r="U24" i="40" s="1"/>
  <c r="W24" i="40"/>
  <c r="W26" i="40" s="1"/>
  <c r="X24" i="40"/>
  <c r="X26" i="40" s="1"/>
  <c r="Y24" i="40"/>
  <c r="Z24" i="40"/>
  <c r="AA24" i="40"/>
  <c r="AB24" i="40"/>
  <c r="AB26" i="40" s="1"/>
  <c r="V25" i="40"/>
  <c r="U25" i="40" s="1"/>
  <c r="W25" i="40"/>
  <c r="X25" i="40"/>
  <c r="Y25" i="40"/>
  <c r="Z25" i="40"/>
  <c r="AA25" i="40"/>
  <c r="AB25" i="40"/>
  <c r="V26" i="40"/>
  <c r="Z26" i="40"/>
  <c r="AA26" i="40"/>
  <c r="V28" i="40"/>
  <c r="V30" i="40" s="1"/>
  <c r="U30" i="40" s="1"/>
  <c r="W28" i="40"/>
  <c r="W30" i="40" s="1"/>
  <c r="X28" i="40"/>
  <c r="Y28" i="40"/>
  <c r="Y30" i="40" s="1"/>
  <c r="Z28" i="40"/>
  <c r="AA28" i="40"/>
  <c r="AA30" i="40" s="1"/>
  <c r="AB28" i="40"/>
  <c r="V29" i="40"/>
  <c r="U29" i="40" s="1"/>
  <c r="W29" i="40"/>
  <c r="X29" i="40"/>
  <c r="X30" i="40" s="1"/>
  <c r="Y29" i="40"/>
  <c r="Z29" i="40"/>
  <c r="AA29" i="40"/>
  <c r="AB29" i="40"/>
  <c r="AB30" i="40" s="1"/>
  <c r="Z30" i="40"/>
  <c r="V32" i="40"/>
  <c r="V33" i="40" s="1"/>
  <c r="W32" i="40"/>
  <c r="W33" i="40" s="1"/>
  <c r="X32" i="40"/>
  <c r="X33" i="40" s="1"/>
  <c r="Y32" i="40"/>
  <c r="Y33" i="40" s="1"/>
  <c r="Y35" i="40" s="1"/>
  <c r="Z32" i="40"/>
  <c r="Z33" i="40" s="1"/>
  <c r="AA32" i="40"/>
  <c r="AA33" i="40" s="1"/>
  <c r="AB32" i="40"/>
  <c r="AB33" i="40" s="1"/>
  <c r="V34" i="40"/>
  <c r="W34" i="40"/>
  <c r="X34" i="40"/>
  <c r="Y34" i="40"/>
  <c r="Z34" i="40"/>
  <c r="AA34" i="40"/>
  <c r="AB34" i="40"/>
  <c r="V36" i="40"/>
  <c r="W36" i="40"/>
  <c r="X36" i="40"/>
  <c r="X39" i="40" s="1"/>
  <c r="Y36" i="40"/>
  <c r="Y39" i="40" s="1"/>
  <c r="Z36" i="40"/>
  <c r="AA36" i="40"/>
  <c r="AB36" i="40"/>
  <c r="AB39" i="40" s="1"/>
  <c r="V37" i="40"/>
  <c r="U37" i="40" s="1"/>
  <c r="W37" i="40"/>
  <c r="X37" i="40"/>
  <c r="Y37" i="40"/>
  <c r="Z37" i="40"/>
  <c r="AA37" i="40"/>
  <c r="AB37" i="40"/>
  <c r="V38" i="40"/>
  <c r="U38" i="40" s="1"/>
  <c r="W38" i="40"/>
  <c r="X38" i="40"/>
  <c r="Y38" i="40"/>
  <c r="Z38" i="40"/>
  <c r="AA38" i="40"/>
  <c r="AB38" i="40"/>
  <c r="H6" i="40"/>
  <c r="I6" i="40"/>
  <c r="J6" i="40"/>
  <c r="K6" i="40"/>
  <c r="L6" i="40"/>
  <c r="M6" i="40"/>
  <c r="N6" i="40"/>
  <c r="O6" i="40"/>
  <c r="P6" i="40"/>
  <c r="Q6" i="40"/>
  <c r="R6" i="40"/>
  <c r="S6" i="40"/>
  <c r="T6" i="40"/>
  <c r="H7" i="40"/>
  <c r="I7" i="40"/>
  <c r="F7" i="40" s="1"/>
  <c r="J7" i="40"/>
  <c r="K7" i="40"/>
  <c r="L7" i="40"/>
  <c r="M7" i="40"/>
  <c r="N7" i="40"/>
  <c r="O7" i="40"/>
  <c r="P7" i="40"/>
  <c r="Q7" i="40"/>
  <c r="R7" i="40"/>
  <c r="S7" i="40"/>
  <c r="T7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H9" i="40"/>
  <c r="I9" i="40"/>
  <c r="J9" i="40"/>
  <c r="K9" i="40"/>
  <c r="L9" i="40"/>
  <c r="M9" i="40"/>
  <c r="N9" i="40"/>
  <c r="O9" i="40"/>
  <c r="P9" i="40"/>
  <c r="Q9" i="40"/>
  <c r="R9" i="40"/>
  <c r="S9" i="40"/>
  <c r="T9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T19" i="40"/>
  <c r="T21" i="40" s="1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H24" i="40"/>
  <c r="I24" i="40"/>
  <c r="J24" i="40"/>
  <c r="J26" i="40" s="1"/>
  <c r="K24" i="40"/>
  <c r="K26" i="40" s="1"/>
  <c r="L24" i="40"/>
  <c r="M24" i="40"/>
  <c r="N24" i="40"/>
  <c r="N26" i="40" s="1"/>
  <c r="O24" i="40"/>
  <c r="O26" i="40" s="1"/>
  <c r="P24" i="40"/>
  <c r="Q24" i="40"/>
  <c r="R24" i="40"/>
  <c r="R26" i="40" s="1"/>
  <c r="S24" i="40"/>
  <c r="S26" i="40" s="1"/>
  <c r="T24" i="40"/>
  <c r="H25" i="40"/>
  <c r="I25" i="40"/>
  <c r="J25" i="40"/>
  <c r="K25" i="40"/>
  <c r="L25" i="40"/>
  <c r="L26" i="40" s="1"/>
  <c r="M25" i="40"/>
  <c r="M26" i="40" s="1"/>
  <c r="N25" i="40"/>
  <c r="O25" i="40"/>
  <c r="P25" i="40"/>
  <c r="Q25" i="40"/>
  <c r="R25" i="40"/>
  <c r="S25" i="40"/>
  <c r="T25" i="40"/>
  <c r="I26" i="40"/>
  <c r="P26" i="40"/>
  <c r="T26" i="40"/>
  <c r="H28" i="40"/>
  <c r="I28" i="40"/>
  <c r="J28" i="40"/>
  <c r="J30" i="40" s="1"/>
  <c r="K28" i="40"/>
  <c r="L28" i="40"/>
  <c r="M28" i="40"/>
  <c r="N28" i="40"/>
  <c r="N30" i="40" s="1"/>
  <c r="O28" i="40"/>
  <c r="P28" i="40"/>
  <c r="Q28" i="40"/>
  <c r="R28" i="40"/>
  <c r="R30" i="40" s="1"/>
  <c r="S28" i="40"/>
  <c r="T28" i="40"/>
  <c r="H29" i="40"/>
  <c r="F29" i="40" s="1"/>
  <c r="I29" i="40"/>
  <c r="J29" i="40"/>
  <c r="K29" i="40"/>
  <c r="L29" i="40"/>
  <c r="M29" i="40"/>
  <c r="N29" i="40"/>
  <c r="O29" i="40"/>
  <c r="P29" i="40"/>
  <c r="Q29" i="40"/>
  <c r="Q30" i="40" s="1"/>
  <c r="R29" i="40"/>
  <c r="S29" i="40"/>
  <c r="T29" i="40"/>
  <c r="I30" i="40"/>
  <c r="H32" i="40"/>
  <c r="H33" i="40" s="1"/>
  <c r="I32" i="40"/>
  <c r="I33" i="40" s="1"/>
  <c r="J32" i="40"/>
  <c r="J33" i="40" s="1"/>
  <c r="K32" i="40"/>
  <c r="K33" i="40" s="1"/>
  <c r="L32" i="40"/>
  <c r="L33" i="40" s="1"/>
  <c r="L35" i="40" s="1"/>
  <c r="M32" i="40"/>
  <c r="M33" i="40" s="1"/>
  <c r="N32" i="40"/>
  <c r="N33" i="40" s="1"/>
  <c r="O32" i="40"/>
  <c r="O33" i="40" s="1"/>
  <c r="P32" i="40"/>
  <c r="P33" i="40" s="1"/>
  <c r="P35" i="40" s="1"/>
  <c r="Q32" i="40"/>
  <c r="Q33" i="40" s="1"/>
  <c r="R32" i="40"/>
  <c r="R33" i="40" s="1"/>
  <c r="S32" i="40"/>
  <c r="S33" i="40" s="1"/>
  <c r="T32" i="40"/>
  <c r="T33" i="40" s="1"/>
  <c r="T35" i="40" s="1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H36" i="40"/>
  <c r="I36" i="40"/>
  <c r="J36" i="40"/>
  <c r="J39" i="40" s="1"/>
  <c r="K36" i="40"/>
  <c r="L36" i="40"/>
  <c r="M36" i="40"/>
  <c r="N36" i="40"/>
  <c r="N39" i="40" s="1"/>
  <c r="O36" i="40"/>
  <c r="P36" i="40"/>
  <c r="Q36" i="40"/>
  <c r="R36" i="40"/>
  <c r="R39" i="40" s="1"/>
  <c r="S36" i="40"/>
  <c r="T36" i="40"/>
  <c r="H37" i="40"/>
  <c r="I37" i="40"/>
  <c r="F37" i="40" s="1"/>
  <c r="J37" i="40"/>
  <c r="K37" i="40"/>
  <c r="L37" i="40"/>
  <c r="M37" i="40"/>
  <c r="N37" i="40"/>
  <c r="O37" i="40"/>
  <c r="P37" i="40"/>
  <c r="Q37" i="40"/>
  <c r="R37" i="40"/>
  <c r="S37" i="40"/>
  <c r="T37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G38" i="40"/>
  <c r="G37" i="40"/>
  <c r="G36" i="40"/>
  <c r="G34" i="40"/>
  <c r="G32" i="40"/>
  <c r="G29" i="40"/>
  <c r="G28" i="40"/>
  <c r="G25" i="40"/>
  <c r="F25" i="40" s="1"/>
  <c r="G24" i="40"/>
  <c r="G22" i="40"/>
  <c r="G18" i="40"/>
  <c r="G20" i="40"/>
  <c r="G17" i="40"/>
  <c r="G16" i="40"/>
  <c r="G15" i="40"/>
  <c r="G14" i="40"/>
  <c r="G13" i="40"/>
  <c r="G12" i="40"/>
  <c r="G11" i="40"/>
  <c r="F11" i="40" s="1"/>
  <c r="G10" i="40"/>
  <c r="G9" i="40"/>
  <c r="G8" i="40"/>
  <c r="G7" i="40"/>
  <c r="G6" i="40"/>
  <c r="F15" i="40" l="1"/>
  <c r="I19" i="40"/>
  <c r="I21" i="40" s="1"/>
  <c r="M19" i="40"/>
  <c r="M21" i="40" s="1"/>
  <c r="Y19" i="40"/>
  <c r="Y21" i="40" s="1"/>
  <c r="Z19" i="44"/>
  <c r="Z21" i="44" s="1"/>
  <c r="AC19" i="43"/>
  <c r="Y19" i="43"/>
  <c r="T19" i="43"/>
  <c r="P19" i="43"/>
  <c r="L19" i="43"/>
  <c r="V19" i="44"/>
  <c r="Q19" i="44"/>
  <c r="Q21" i="44" s="1"/>
  <c r="Q31" i="44" s="1"/>
  <c r="AB19" i="44"/>
  <c r="AB21" i="44" s="1"/>
  <c r="K19" i="44"/>
  <c r="K21" i="44" s="1"/>
  <c r="K31" i="44" s="1"/>
  <c r="L19" i="44"/>
  <c r="L21" i="44" s="1"/>
  <c r="P42" i="45"/>
  <c r="K42" i="45"/>
  <c r="P31" i="45"/>
  <c r="X19" i="44"/>
  <c r="X21" i="44" s="1"/>
  <c r="P19" i="44"/>
  <c r="P21" i="44" s="1"/>
  <c r="S19" i="40"/>
  <c r="S21" i="40" s="1"/>
  <c r="O19" i="40"/>
  <c r="O21" i="40" s="1"/>
  <c r="AB19" i="43"/>
  <c r="AB21" i="43" s="1"/>
  <c r="X19" i="43"/>
  <c r="X21" i="43" s="1"/>
  <c r="S19" i="43"/>
  <c r="S21" i="43" s="1"/>
  <c r="S31" i="43" s="1"/>
  <c r="S42" i="43" s="1"/>
  <c r="O19" i="43"/>
  <c r="O21" i="43" s="1"/>
  <c r="K19" i="43"/>
  <c r="K21" i="43" s="1"/>
  <c r="M19" i="43"/>
  <c r="M21" i="43" s="1"/>
  <c r="M31" i="43" s="1"/>
  <c r="M42" i="43" s="1"/>
  <c r="T31" i="45"/>
  <c r="T42" i="45" s="1"/>
  <c r="F15" i="43"/>
  <c r="F11" i="43"/>
  <c r="O27" i="40"/>
  <c r="O23" i="40"/>
  <c r="W35" i="40"/>
  <c r="U32" i="40"/>
  <c r="U33" i="40" s="1"/>
  <c r="F18" i="40"/>
  <c r="G30" i="40"/>
  <c r="G39" i="40"/>
  <c r="F36" i="40"/>
  <c r="F39" i="40" s="1"/>
  <c r="Q39" i="40"/>
  <c r="M39" i="40"/>
  <c r="M40" i="40" s="1"/>
  <c r="M41" i="40" s="1"/>
  <c r="I39" i="40"/>
  <c r="R40" i="40"/>
  <c r="N40" i="40"/>
  <c r="J40" i="40"/>
  <c r="S35" i="40"/>
  <c r="O35" i="40"/>
  <c r="K35" i="40"/>
  <c r="M30" i="40"/>
  <c r="Q26" i="40"/>
  <c r="Q27" i="40" s="1"/>
  <c r="N19" i="40"/>
  <c r="N21" i="40" s="1"/>
  <c r="K19" i="40"/>
  <c r="K21" i="40" s="1"/>
  <c r="K31" i="40" s="1"/>
  <c r="P19" i="40"/>
  <c r="P21" i="40" s="1"/>
  <c r="L19" i="40"/>
  <c r="L21" i="40" s="1"/>
  <c r="Q19" i="40"/>
  <c r="Q21" i="40" s="1"/>
  <c r="AB40" i="40"/>
  <c r="AB41" i="40" s="1"/>
  <c r="X40" i="40"/>
  <c r="X41" i="40" s="1"/>
  <c r="U16" i="40"/>
  <c r="U12" i="40"/>
  <c r="F12" i="40" s="1"/>
  <c r="U8" i="40"/>
  <c r="F9" i="43"/>
  <c r="F13" i="43"/>
  <c r="F17" i="43"/>
  <c r="G26" i="43"/>
  <c r="F24" i="43"/>
  <c r="G33" i="43"/>
  <c r="F32" i="43"/>
  <c r="F33" i="43" s="1"/>
  <c r="U38" i="43"/>
  <c r="F38" i="43" s="1"/>
  <c r="Z35" i="43"/>
  <c r="V33" i="43"/>
  <c r="U32" i="43"/>
  <c r="U33" i="43" s="1"/>
  <c r="Q35" i="43"/>
  <c r="Q41" i="43"/>
  <c r="I35" i="43"/>
  <c r="I41" i="43"/>
  <c r="F15" i="44"/>
  <c r="T39" i="44"/>
  <c r="L39" i="44"/>
  <c r="U29" i="44"/>
  <c r="V26" i="44"/>
  <c r="Q26" i="44"/>
  <c r="U20" i="44"/>
  <c r="F20" i="44" s="1"/>
  <c r="U15" i="44"/>
  <c r="U11" i="44"/>
  <c r="F11" i="44" s="1"/>
  <c r="S19" i="44"/>
  <c r="S21" i="44" s="1"/>
  <c r="Y19" i="44"/>
  <c r="Y21" i="44" s="1"/>
  <c r="Y31" i="44" s="1"/>
  <c r="H19" i="44"/>
  <c r="H21" i="44" s="1"/>
  <c r="U7" i="44"/>
  <c r="F7" i="44" s="1"/>
  <c r="M19" i="44"/>
  <c r="M21" i="44" s="1"/>
  <c r="AA19" i="44"/>
  <c r="AA21" i="44" s="1"/>
  <c r="W19" i="44"/>
  <c r="W21" i="44" s="1"/>
  <c r="R19" i="44"/>
  <c r="R21" i="44" s="1"/>
  <c r="R31" i="44" s="1"/>
  <c r="N19" i="44"/>
  <c r="N21" i="44" s="1"/>
  <c r="J19" i="44"/>
  <c r="J21" i="44" s="1"/>
  <c r="J31" i="44" s="1"/>
  <c r="U36" i="44"/>
  <c r="F36" i="44" s="1"/>
  <c r="M31" i="45"/>
  <c r="M42" i="45" s="1"/>
  <c r="J31" i="45"/>
  <c r="J42" i="45" s="1"/>
  <c r="F30" i="45"/>
  <c r="G40" i="40"/>
  <c r="F38" i="40"/>
  <c r="O40" i="40"/>
  <c r="O41" i="40" s="1"/>
  <c r="K27" i="40"/>
  <c r="K23" i="40"/>
  <c r="F8" i="40"/>
  <c r="F24" i="40"/>
  <c r="F29" i="43"/>
  <c r="U28" i="43"/>
  <c r="V30" i="43"/>
  <c r="X23" i="44"/>
  <c r="O23" i="44"/>
  <c r="AB19" i="40"/>
  <c r="AB21" i="40" s="1"/>
  <c r="AA19" i="40"/>
  <c r="AA21" i="40" s="1"/>
  <c r="AA31" i="40" s="1"/>
  <c r="AA42" i="40" s="1"/>
  <c r="G19" i="40"/>
  <c r="H35" i="40"/>
  <c r="H41" i="40"/>
  <c r="S27" i="40"/>
  <c r="S23" i="40"/>
  <c r="F16" i="40"/>
  <c r="AA35" i="40"/>
  <c r="V39" i="44"/>
  <c r="U39" i="44" s="1"/>
  <c r="U37" i="44"/>
  <c r="F37" i="44" s="1"/>
  <c r="AB23" i="44"/>
  <c r="S23" i="44"/>
  <c r="S27" i="44"/>
  <c r="K23" i="44"/>
  <c r="K27" i="44"/>
  <c r="X19" i="40"/>
  <c r="X21" i="40" s="1"/>
  <c r="W19" i="40"/>
  <c r="W21" i="40" s="1"/>
  <c r="F34" i="43"/>
  <c r="AB23" i="43"/>
  <c r="AB27" i="43"/>
  <c r="X23" i="43"/>
  <c r="S23" i="43"/>
  <c r="S27" i="43"/>
  <c r="O23" i="43"/>
  <c r="K23" i="43"/>
  <c r="K27" i="43"/>
  <c r="AC21" i="43"/>
  <c r="Y21" i="43"/>
  <c r="T21" i="43"/>
  <c r="P21" i="43"/>
  <c r="L21" i="43"/>
  <c r="F16" i="43"/>
  <c r="F8" i="43"/>
  <c r="Z19" i="43"/>
  <c r="Z21" i="43" s="1"/>
  <c r="I19" i="43"/>
  <c r="I21" i="43" s="1"/>
  <c r="I31" i="43" s="1"/>
  <c r="I42" i="43" s="1"/>
  <c r="AA19" i="43"/>
  <c r="AA21" i="43" s="1"/>
  <c r="W19" i="43"/>
  <c r="W21" i="43" s="1"/>
  <c r="W31" i="43" s="1"/>
  <c r="W42" i="43" s="1"/>
  <c r="R19" i="43"/>
  <c r="R21" i="43" s="1"/>
  <c r="N19" i="43"/>
  <c r="N21" i="43" s="1"/>
  <c r="J19" i="43"/>
  <c r="J21" i="43" s="1"/>
  <c r="F12" i="44"/>
  <c r="F16" i="44"/>
  <c r="F29" i="44"/>
  <c r="U40" i="44"/>
  <c r="U33" i="44"/>
  <c r="F14" i="44"/>
  <c r="F9" i="44"/>
  <c r="U19" i="44"/>
  <c r="V21" i="44"/>
  <c r="U35" i="45"/>
  <c r="F35" i="45" s="1"/>
  <c r="W31" i="45"/>
  <c r="S31" i="45"/>
  <c r="S42" i="45" s="1"/>
  <c r="U39" i="45"/>
  <c r="V40" i="45"/>
  <c r="F9" i="40"/>
  <c r="F13" i="40"/>
  <c r="F17" i="40"/>
  <c r="S31" i="40"/>
  <c r="T23" i="40"/>
  <c r="T27" i="40"/>
  <c r="P23" i="40"/>
  <c r="P27" i="40"/>
  <c r="L23" i="40"/>
  <c r="L27" i="40"/>
  <c r="H23" i="40"/>
  <c r="U36" i="40"/>
  <c r="U39" i="40" s="1"/>
  <c r="AA27" i="40"/>
  <c r="AA23" i="40"/>
  <c r="W27" i="40"/>
  <c r="W23" i="40"/>
  <c r="U20" i="40"/>
  <c r="U23" i="40" s="1"/>
  <c r="U18" i="40"/>
  <c r="U14" i="40"/>
  <c r="F14" i="40" s="1"/>
  <c r="U10" i="40"/>
  <c r="F10" i="40" s="1"/>
  <c r="U20" i="43"/>
  <c r="U18" i="43"/>
  <c r="F18" i="43" s="1"/>
  <c r="U16" i="43"/>
  <c r="U14" i="43"/>
  <c r="F14" i="43" s="1"/>
  <c r="U12" i="43"/>
  <c r="F12" i="43" s="1"/>
  <c r="U10" i="43"/>
  <c r="F10" i="43" s="1"/>
  <c r="U8" i="43"/>
  <c r="U6" i="43"/>
  <c r="Q19" i="43"/>
  <c r="Q21" i="43" s="1"/>
  <c r="U36" i="43"/>
  <c r="U39" i="43" s="1"/>
  <c r="F17" i="44"/>
  <c r="U38" i="44"/>
  <c r="F38" i="44" s="1"/>
  <c r="AC35" i="44"/>
  <c r="Y40" i="44"/>
  <c r="T40" i="44"/>
  <c r="T35" i="44"/>
  <c r="P40" i="44"/>
  <c r="L40" i="44"/>
  <c r="L35" i="44"/>
  <c r="H35" i="44"/>
  <c r="Z35" i="40"/>
  <c r="Z19" i="40"/>
  <c r="Z21" i="40" s="1"/>
  <c r="Z31" i="40" s="1"/>
  <c r="AC19" i="40"/>
  <c r="AC21" i="40" s="1"/>
  <c r="AC31" i="40" s="1"/>
  <c r="U28" i="40"/>
  <c r="F28" i="40" s="1"/>
  <c r="AA39" i="43"/>
  <c r="R39" i="43"/>
  <c r="J39" i="43"/>
  <c r="X40" i="43"/>
  <c r="X41" i="43" s="1"/>
  <c r="S40" i="43"/>
  <c r="O40" i="43"/>
  <c r="O41" i="43" s="1"/>
  <c r="K40" i="43"/>
  <c r="K41" i="43" s="1"/>
  <c r="AC35" i="43"/>
  <c r="Y35" i="43"/>
  <c r="T35" i="43"/>
  <c r="H35" i="43"/>
  <c r="AC30" i="43"/>
  <c r="Y30" i="43"/>
  <c r="T30" i="43"/>
  <c r="P30" i="43"/>
  <c r="L30" i="43"/>
  <c r="H30" i="43"/>
  <c r="AC26" i="43"/>
  <c r="AC27" i="43" s="1"/>
  <c r="Y26" i="43"/>
  <c r="T26" i="43"/>
  <c r="T27" i="43" s="1"/>
  <c r="P26" i="43"/>
  <c r="L26" i="43"/>
  <c r="L27" i="43" s="1"/>
  <c r="H26" i="43"/>
  <c r="AA23" i="43"/>
  <c r="AA27" i="43"/>
  <c r="W23" i="43"/>
  <c r="W27" i="43"/>
  <c r="R27" i="43"/>
  <c r="R23" i="43"/>
  <c r="N27" i="43"/>
  <c r="N23" i="43"/>
  <c r="J27" i="43"/>
  <c r="J23" i="43"/>
  <c r="G23" i="44"/>
  <c r="AB40" i="44"/>
  <c r="AB41" i="44" s="1"/>
  <c r="X40" i="44"/>
  <c r="S40" i="44"/>
  <c r="S41" i="44" s="1"/>
  <c r="O40" i="44"/>
  <c r="K40" i="44"/>
  <c r="K41" i="44" s="1"/>
  <c r="AA23" i="44"/>
  <c r="AA27" i="44"/>
  <c r="W23" i="44"/>
  <c r="W27" i="44"/>
  <c r="R27" i="44"/>
  <c r="R23" i="44"/>
  <c r="N27" i="44"/>
  <c r="N23" i="44"/>
  <c r="J27" i="44"/>
  <c r="J23" i="44"/>
  <c r="U6" i="44"/>
  <c r="F6" i="44" s="1"/>
  <c r="U22" i="44"/>
  <c r="U28" i="44"/>
  <c r="F28" i="44" s="1"/>
  <c r="J42" i="48"/>
  <c r="K42" i="48" s="1"/>
  <c r="K31" i="48"/>
  <c r="G21" i="45"/>
  <c r="G31" i="45" s="1"/>
  <c r="V35" i="40"/>
  <c r="V23" i="40"/>
  <c r="V27" i="40"/>
  <c r="AC40" i="40"/>
  <c r="AC41" i="40" s="1"/>
  <c r="G19" i="43"/>
  <c r="W39" i="43"/>
  <c r="W40" i="43" s="1"/>
  <c r="W41" i="43" s="1"/>
  <c r="N39" i="43"/>
  <c r="AB40" i="43"/>
  <c r="AB41" i="43" s="1"/>
  <c r="L35" i="43"/>
  <c r="G27" i="40"/>
  <c r="G23" i="40"/>
  <c r="T39" i="40"/>
  <c r="T40" i="40" s="1"/>
  <c r="T41" i="40" s="1"/>
  <c r="P39" i="40"/>
  <c r="P40" i="40" s="1"/>
  <c r="P41" i="40" s="1"/>
  <c r="L39" i="40"/>
  <c r="L40" i="40" s="1"/>
  <c r="L41" i="40" s="1"/>
  <c r="H39" i="40"/>
  <c r="Q40" i="40"/>
  <c r="Q41" i="40" s="1"/>
  <c r="I40" i="40"/>
  <c r="I41" i="40" s="1"/>
  <c r="R35" i="40"/>
  <c r="R41" i="40"/>
  <c r="N41" i="40"/>
  <c r="N35" i="40"/>
  <c r="J35" i="40"/>
  <c r="J41" i="40"/>
  <c r="T30" i="40"/>
  <c r="P30" i="40"/>
  <c r="L30" i="40"/>
  <c r="H30" i="40"/>
  <c r="R23" i="40"/>
  <c r="R27" i="40"/>
  <c r="N23" i="40"/>
  <c r="N27" i="40"/>
  <c r="N31" i="40" s="1"/>
  <c r="N42" i="40" s="1"/>
  <c r="J23" i="40"/>
  <c r="J27" i="40"/>
  <c r="R19" i="40"/>
  <c r="R21" i="40" s="1"/>
  <c r="J19" i="40"/>
  <c r="J21" i="40" s="1"/>
  <c r="H19" i="40"/>
  <c r="H21" i="40" s="1"/>
  <c r="AA39" i="40"/>
  <c r="AA40" i="40" s="1"/>
  <c r="AA41" i="40" s="1"/>
  <c r="W39" i="40"/>
  <c r="Z40" i="40"/>
  <c r="Z41" i="40" s="1"/>
  <c r="Y23" i="40"/>
  <c r="AC35" i="40"/>
  <c r="AC26" i="40"/>
  <c r="F22" i="40"/>
  <c r="F20" i="43"/>
  <c r="G39" i="43"/>
  <c r="G40" i="43" s="1"/>
  <c r="Z39" i="43"/>
  <c r="V39" i="43"/>
  <c r="Q39" i="43"/>
  <c r="M39" i="43"/>
  <c r="I39" i="43"/>
  <c r="AA40" i="43"/>
  <c r="R40" i="43"/>
  <c r="N40" i="43"/>
  <c r="J40" i="43"/>
  <c r="J41" i="43" s="1"/>
  <c r="AB35" i="43"/>
  <c r="X35" i="43"/>
  <c r="S35" i="43"/>
  <c r="S41" i="43"/>
  <c r="O35" i="43"/>
  <c r="K35" i="43"/>
  <c r="AB30" i="43"/>
  <c r="X30" i="43"/>
  <c r="S30" i="43"/>
  <c r="O30" i="43"/>
  <c r="K30" i="43"/>
  <c r="AB26" i="43"/>
  <c r="X26" i="43"/>
  <c r="X27" i="43" s="1"/>
  <c r="S26" i="43"/>
  <c r="O26" i="43"/>
  <c r="O27" i="43" s="1"/>
  <c r="K26" i="43"/>
  <c r="Z27" i="43"/>
  <c r="Z31" i="43" s="1"/>
  <c r="Z42" i="43" s="1"/>
  <c r="Z23" i="43"/>
  <c r="V27" i="43"/>
  <c r="V23" i="43"/>
  <c r="Q23" i="43"/>
  <c r="Q27" i="43"/>
  <c r="M27" i="43"/>
  <c r="M23" i="43"/>
  <c r="I23" i="43"/>
  <c r="I27" i="43"/>
  <c r="V19" i="43"/>
  <c r="H19" i="43"/>
  <c r="H21" i="43" s="1"/>
  <c r="F28" i="43"/>
  <c r="AC39" i="44"/>
  <c r="AC40" i="44" s="1"/>
  <c r="AC41" i="44" s="1"/>
  <c r="H39" i="44"/>
  <c r="H40" i="44" s="1"/>
  <c r="H41" i="44" s="1"/>
  <c r="AA35" i="44"/>
  <c r="AA40" i="44"/>
  <c r="W35" i="44"/>
  <c r="W40" i="44"/>
  <c r="R35" i="44"/>
  <c r="R40" i="44"/>
  <c r="N35" i="44"/>
  <c r="N40" i="44"/>
  <c r="J35" i="44"/>
  <c r="J40" i="44"/>
  <c r="AC30" i="44"/>
  <c r="H30" i="44"/>
  <c r="AC26" i="44"/>
  <c r="H26" i="44"/>
  <c r="Z27" i="44"/>
  <c r="Z23" i="44"/>
  <c r="V27" i="44"/>
  <c r="V23" i="44"/>
  <c r="Q23" i="44"/>
  <c r="Q27" i="44"/>
  <c r="M23" i="44"/>
  <c r="M27" i="44"/>
  <c r="I23" i="44"/>
  <c r="I27" i="44"/>
  <c r="AC19" i="44"/>
  <c r="AC21" i="44" s="1"/>
  <c r="U24" i="44"/>
  <c r="F24" i="44" s="1"/>
  <c r="Q42" i="45"/>
  <c r="V21" i="45"/>
  <c r="U21" i="45" s="1"/>
  <c r="U19" i="45"/>
  <c r="F19" i="45" s="1"/>
  <c r="F39" i="45"/>
  <c r="G40" i="45"/>
  <c r="AB31" i="45"/>
  <c r="AB42" i="45" s="1"/>
  <c r="W40" i="40"/>
  <c r="W41" i="40" s="1"/>
  <c r="Z23" i="40"/>
  <c r="Z27" i="40"/>
  <c r="V19" i="40"/>
  <c r="U34" i="40"/>
  <c r="U40" i="40" s="1"/>
  <c r="U41" i="40" s="1"/>
  <c r="P35" i="43"/>
  <c r="G26" i="40"/>
  <c r="G33" i="40"/>
  <c r="S39" i="40"/>
  <c r="S40" i="40" s="1"/>
  <c r="S41" i="40" s="1"/>
  <c r="O39" i="40"/>
  <c r="K39" i="40"/>
  <c r="K40" i="40" s="1"/>
  <c r="K41" i="40" s="1"/>
  <c r="H40" i="40"/>
  <c r="Q35" i="40"/>
  <c r="M35" i="40"/>
  <c r="I35" i="40"/>
  <c r="S30" i="40"/>
  <c r="O30" i="40"/>
  <c r="O31" i="40" s="1"/>
  <c r="K30" i="40"/>
  <c r="H26" i="40"/>
  <c r="H27" i="40" s="1"/>
  <c r="Q23" i="40"/>
  <c r="M27" i="40"/>
  <c r="M31" i="40" s="1"/>
  <c r="M23" i="40"/>
  <c r="I27" i="40"/>
  <c r="I31" i="40" s="1"/>
  <c r="I42" i="40" s="1"/>
  <c r="I23" i="40"/>
  <c r="Z39" i="40"/>
  <c r="V39" i="40"/>
  <c r="V40" i="40" s="1"/>
  <c r="V41" i="40" s="1"/>
  <c r="Y40" i="40"/>
  <c r="Y41" i="40" s="1"/>
  <c r="AB35" i="40"/>
  <c r="X35" i="40"/>
  <c r="Y26" i="40"/>
  <c r="U26" i="40" s="1"/>
  <c r="U27" i="40" s="1"/>
  <c r="AB23" i="40"/>
  <c r="AB27" i="40"/>
  <c r="X23" i="40"/>
  <c r="X27" i="40"/>
  <c r="X31" i="40" s="1"/>
  <c r="X42" i="40" s="1"/>
  <c r="AC27" i="40"/>
  <c r="U6" i="40"/>
  <c r="F6" i="40" s="1"/>
  <c r="G23" i="43"/>
  <c r="G27" i="43"/>
  <c r="AC39" i="43"/>
  <c r="AC40" i="43" s="1"/>
  <c r="AC41" i="43" s="1"/>
  <c r="Y39" i="43"/>
  <c r="Y40" i="43" s="1"/>
  <c r="Y41" i="43" s="1"/>
  <c r="T39" i="43"/>
  <c r="T40" i="43" s="1"/>
  <c r="P39" i="43"/>
  <c r="P40" i="43" s="1"/>
  <c r="L39" i="43"/>
  <c r="H39" i="43"/>
  <c r="H40" i="43" s="1"/>
  <c r="H41" i="43" s="1"/>
  <c r="Z40" i="43"/>
  <c r="Z41" i="43" s="1"/>
  <c r="V40" i="43"/>
  <c r="Q40" i="43"/>
  <c r="M40" i="43"/>
  <c r="M41" i="43" s="1"/>
  <c r="I40" i="43"/>
  <c r="AA41" i="43"/>
  <c r="AA35" i="43"/>
  <c r="W35" i="43"/>
  <c r="R41" i="43"/>
  <c r="R35" i="43"/>
  <c r="N35" i="43"/>
  <c r="N41" i="43"/>
  <c r="J35" i="43"/>
  <c r="Y23" i="43"/>
  <c r="Y27" i="43"/>
  <c r="T23" i="43"/>
  <c r="P23" i="43"/>
  <c r="P27" i="43"/>
  <c r="L23" i="43"/>
  <c r="H23" i="43"/>
  <c r="H27" i="43"/>
  <c r="U22" i="43"/>
  <c r="F22" i="43" s="1"/>
  <c r="U34" i="43"/>
  <c r="F6" i="43"/>
  <c r="G19" i="44"/>
  <c r="G21" i="44" s="1"/>
  <c r="AB35" i="44"/>
  <c r="S35" i="44"/>
  <c r="K35" i="44"/>
  <c r="Z35" i="44"/>
  <c r="Z40" i="44"/>
  <c r="Z41" i="44" s="1"/>
  <c r="V35" i="44"/>
  <c r="V40" i="44"/>
  <c r="V41" i="44" s="1"/>
  <c r="Q35" i="44"/>
  <c r="Q40" i="44"/>
  <c r="M35" i="44"/>
  <c r="M40" i="44"/>
  <c r="M41" i="44" s="1"/>
  <c r="I35" i="44"/>
  <c r="I40" i="44"/>
  <c r="I41" i="44" s="1"/>
  <c r="AA30" i="44"/>
  <c r="W30" i="44"/>
  <c r="U30" i="44" s="1"/>
  <c r="R30" i="44"/>
  <c r="N30" i="44"/>
  <c r="N31" i="44" s="1"/>
  <c r="J30" i="44"/>
  <c r="AB30" i="44"/>
  <c r="X30" i="44"/>
  <c r="S30" i="44"/>
  <c r="O30" i="44"/>
  <c r="K30" i="44"/>
  <c r="AB26" i="44"/>
  <c r="AB27" i="44" s="1"/>
  <c r="AB31" i="44" s="1"/>
  <c r="X26" i="44"/>
  <c r="X27" i="44" s="1"/>
  <c r="X31" i="44" s="1"/>
  <c r="S26" i="44"/>
  <c r="O26" i="44"/>
  <c r="O27" i="44" s="1"/>
  <c r="O31" i="44" s="1"/>
  <c r="K26" i="44"/>
  <c r="AC27" i="44"/>
  <c r="AC23" i="44"/>
  <c r="Y23" i="44"/>
  <c r="Y27" i="44"/>
  <c r="T27" i="44"/>
  <c r="T31" i="44" s="1"/>
  <c r="T23" i="44"/>
  <c r="P27" i="44"/>
  <c r="P23" i="44"/>
  <c r="L27" i="44"/>
  <c r="L31" i="44" s="1"/>
  <c r="L23" i="44"/>
  <c r="H27" i="44"/>
  <c r="H23" i="44"/>
  <c r="F34" i="44"/>
  <c r="O42" i="45"/>
  <c r="X31" i="45"/>
  <c r="X42" i="45" s="1"/>
  <c r="U23" i="45"/>
  <c r="F23" i="45" s="1"/>
  <c r="U27" i="45"/>
  <c r="Z42" i="45"/>
  <c r="Y42" i="45"/>
  <c r="V31" i="45"/>
  <c r="U31" i="45"/>
  <c r="H31" i="45"/>
  <c r="H42" i="45" s="1"/>
  <c r="F27" i="45"/>
  <c r="Y31" i="43"/>
  <c r="T31" i="40"/>
  <c r="T42" i="40" s="1"/>
  <c r="AA42" i="45"/>
  <c r="N42" i="45"/>
  <c r="W42" i="45"/>
  <c r="R42" i="45"/>
  <c r="F19" i="44"/>
  <c r="F33" i="44"/>
  <c r="F32" i="44"/>
  <c r="AA41" i="44"/>
  <c r="W41" i="44"/>
  <c r="R41" i="44"/>
  <c r="N41" i="44"/>
  <c r="J41" i="44"/>
  <c r="S31" i="44"/>
  <c r="M31" i="44"/>
  <c r="AA31" i="44"/>
  <c r="AA42" i="44" s="1"/>
  <c r="Z31" i="44"/>
  <c r="I31" i="44"/>
  <c r="T41" i="44"/>
  <c r="Q41" i="44"/>
  <c r="Y41" i="44"/>
  <c r="L41" i="44"/>
  <c r="X41" i="44"/>
  <c r="O41" i="44"/>
  <c r="P41" i="44"/>
  <c r="G39" i="44"/>
  <c r="G40" i="44" s="1"/>
  <c r="G41" i="44" s="1"/>
  <c r="G30" i="44"/>
  <c r="G26" i="44"/>
  <c r="AB31" i="43"/>
  <c r="Q31" i="43"/>
  <c r="K31" i="43"/>
  <c r="K42" i="43" s="1"/>
  <c r="AA31" i="43"/>
  <c r="AA42" i="43" s="1"/>
  <c r="J31" i="43"/>
  <c r="N31" i="43"/>
  <c r="N42" i="43" s="1"/>
  <c r="P31" i="43"/>
  <c r="AB31" i="40"/>
  <c r="AB42" i="40" s="1"/>
  <c r="L31" i="40"/>
  <c r="L42" i="40" s="1"/>
  <c r="J31" i="40"/>
  <c r="J42" i="40" s="1"/>
  <c r="I42" i="44" l="1"/>
  <c r="X31" i="43"/>
  <c r="X42" i="43" s="1"/>
  <c r="L31" i="43"/>
  <c r="O31" i="43"/>
  <c r="O42" i="43" s="1"/>
  <c r="V31" i="44"/>
  <c r="P31" i="44"/>
  <c r="M42" i="44"/>
  <c r="R31" i="40"/>
  <c r="R42" i="40" s="1"/>
  <c r="R31" i="43"/>
  <c r="R42" i="43" s="1"/>
  <c r="T31" i="43"/>
  <c r="P31" i="40"/>
  <c r="P42" i="40" s="1"/>
  <c r="Z42" i="40"/>
  <c r="M42" i="40"/>
  <c r="O42" i="40"/>
  <c r="F39" i="44"/>
  <c r="V42" i="44"/>
  <c r="V42" i="45"/>
  <c r="F40" i="44"/>
  <c r="F41" i="44" s="1"/>
  <c r="G41" i="45"/>
  <c r="V21" i="43"/>
  <c r="U19" i="43"/>
  <c r="F19" i="43" s="1"/>
  <c r="Y27" i="40"/>
  <c r="Y31" i="40" s="1"/>
  <c r="Y42" i="40" s="1"/>
  <c r="F27" i="40"/>
  <c r="G42" i="45"/>
  <c r="U26" i="43"/>
  <c r="F26" i="43" s="1"/>
  <c r="S42" i="40"/>
  <c r="V41" i="45"/>
  <c r="U41" i="45" s="1"/>
  <c r="U40" i="45"/>
  <c r="F40" i="45" s="1"/>
  <c r="F40" i="43"/>
  <c r="F41" i="43" s="1"/>
  <c r="U26" i="44"/>
  <c r="F35" i="43"/>
  <c r="F26" i="44"/>
  <c r="F21" i="45"/>
  <c r="U40" i="43"/>
  <c r="F32" i="40"/>
  <c r="F33" i="40" s="1"/>
  <c r="H31" i="40"/>
  <c r="H42" i="40" s="1"/>
  <c r="G21" i="43"/>
  <c r="G31" i="43" s="1"/>
  <c r="U23" i="44"/>
  <c r="F23" i="44" s="1"/>
  <c r="U27" i="44"/>
  <c r="AC31" i="43"/>
  <c r="AC42" i="43" s="1"/>
  <c r="F20" i="40"/>
  <c r="U30" i="43"/>
  <c r="F30" i="43" s="1"/>
  <c r="H31" i="44"/>
  <c r="H42" i="44" s="1"/>
  <c r="G41" i="43"/>
  <c r="G35" i="43"/>
  <c r="Q31" i="40"/>
  <c r="Q42" i="40" s="1"/>
  <c r="J42" i="43"/>
  <c r="AB42" i="43"/>
  <c r="U41" i="44"/>
  <c r="L42" i="44"/>
  <c r="T42" i="44"/>
  <c r="W31" i="44"/>
  <c r="U31" i="44" s="1"/>
  <c r="F35" i="44"/>
  <c r="Y42" i="43"/>
  <c r="U23" i="43"/>
  <c r="F23" i="43" s="1"/>
  <c r="P41" i="43"/>
  <c r="P42" i="43" s="1"/>
  <c r="G41" i="40"/>
  <c r="G35" i="40"/>
  <c r="AC31" i="44"/>
  <c r="AC42" i="44" s="1"/>
  <c r="AC42" i="40"/>
  <c r="K42" i="40"/>
  <c r="W31" i="40"/>
  <c r="W42" i="40" s="1"/>
  <c r="F34" i="40"/>
  <c r="F40" i="40" s="1"/>
  <c r="U41" i="43"/>
  <c r="U35" i="43"/>
  <c r="U35" i="40"/>
  <c r="Q42" i="43"/>
  <c r="F30" i="44"/>
  <c r="Y42" i="44"/>
  <c r="U35" i="44"/>
  <c r="F36" i="43"/>
  <c r="F39" i="43" s="1"/>
  <c r="T41" i="43"/>
  <c r="F26" i="40"/>
  <c r="V21" i="40"/>
  <c r="U19" i="40"/>
  <c r="H31" i="43"/>
  <c r="H42" i="43" s="1"/>
  <c r="F23" i="40"/>
  <c r="F22" i="44"/>
  <c r="U21" i="44"/>
  <c r="F21" i="44" s="1"/>
  <c r="G21" i="40"/>
  <c r="F19" i="40"/>
  <c r="V35" i="43"/>
  <c r="V41" i="43"/>
  <c r="L40" i="43"/>
  <c r="L41" i="43" s="1"/>
  <c r="L42" i="43" s="1"/>
  <c r="F30" i="40"/>
  <c r="J42" i="44"/>
  <c r="U42" i="45"/>
  <c r="F31" i="45"/>
  <c r="N42" i="44"/>
  <c r="Q42" i="44"/>
  <c r="O42" i="44"/>
  <c r="Z42" i="44"/>
  <c r="R42" i="44"/>
  <c r="S42" i="44"/>
  <c r="K42" i="44"/>
  <c r="X42" i="44"/>
  <c r="P42" i="44"/>
  <c r="AB42" i="44"/>
  <c r="G27" i="44"/>
  <c r="F27" i="44" s="1"/>
  <c r="T42" i="43" l="1"/>
  <c r="W42" i="44"/>
  <c r="F42" i="45"/>
  <c r="F35" i="40"/>
  <c r="F41" i="40"/>
  <c r="U27" i="43"/>
  <c r="F27" i="43" s="1"/>
  <c r="U21" i="43"/>
  <c r="F21" i="43" s="1"/>
  <c r="V31" i="43"/>
  <c r="G31" i="40"/>
  <c r="G42" i="43"/>
  <c r="F41" i="45"/>
  <c r="U21" i="40"/>
  <c r="F21" i="40" s="1"/>
  <c r="V31" i="40"/>
  <c r="U42" i="44"/>
  <c r="G31" i="44"/>
  <c r="F31" i="44" s="1"/>
  <c r="F42" i="44" s="1"/>
  <c r="G42" i="44" l="1"/>
  <c r="G42" i="40"/>
  <c r="F31" i="40"/>
  <c r="F42" i="40" s="1"/>
  <c r="U31" i="40"/>
  <c r="U42" i="40" s="1"/>
  <c r="V42" i="40"/>
  <c r="U31" i="43"/>
  <c r="V42" i="43"/>
  <c r="U42" i="43" l="1"/>
  <c r="F31" i="43"/>
  <c r="F42" i="43" s="1"/>
</calcChain>
</file>

<file path=xl/sharedStrings.xml><?xml version="1.0" encoding="utf-8"?>
<sst xmlns="http://schemas.openxmlformats.org/spreadsheetml/2006/main" count="5563" uniqueCount="474">
  <si>
    <t>針広別・人天別・樹種別森林資源表</t>
    <rPh sb="0" eb="1">
      <t>ハリ</t>
    </rPh>
    <rPh sb="1" eb="2">
      <t>ヒロ</t>
    </rPh>
    <rPh sb="2" eb="3">
      <t>ベツ</t>
    </rPh>
    <rPh sb="4" eb="5">
      <t>ヒト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4"/>
  </si>
  <si>
    <t>樹種名</t>
    <rPh sb="0" eb="2">
      <t>ジュシュ</t>
    </rPh>
    <rPh sb="2" eb="3">
      <t>メイ</t>
    </rPh>
    <phoneticPr fontId="4"/>
  </si>
  <si>
    <t>項目</t>
    <rPh sb="0" eb="2">
      <t>コウモク</t>
    </rPh>
    <phoneticPr fontId="4"/>
  </si>
  <si>
    <t>1齢級</t>
    <rPh sb="1" eb="2">
      <t>レイ</t>
    </rPh>
    <rPh sb="2" eb="3">
      <t>キュウ</t>
    </rPh>
    <phoneticPr fontId="4"/>
  </si>
  <si>
    <t>2齢級</t>
    <rPh sb="1" eb="2">
      <t>レイ</t>
    </rPh>
    <rPh sb="2" eb="3">
      <t>キュウ</t>
    </rPh>
    <phoneticPr fontId="4"/>
  </si>
  <si>
    <t>3齢級</t>
    <rPh sb="1" eb="3">
      <t>レイキュウ</t>
    </rPh>
    <phoneticPr fontId="4"/>
  </si>
  <si>
    <t>4齢級</t>
    <rPh sb="1" eb="3">
      <t>レイキュウ</t>
    </rPh>
    <phoneticPr fontId="4"/>
  </si>
  <si>
    <t>5齢級</t>
    <rPh sb="1" eb="3">
      <t>レイキュウ</t>
    </rPh>
    <phoneticPr fontId="4"/>
  </si>
  <si>
    <t>6齢級</t>
    <rPh sb="1" eb="3">
      <t>レイキュウ</t>
    </rPh>
    <phoneticPr fontId="4"/>
  </si>
  <si>
    <t>7齢級</t>
    <rPh sb="1" eb="3">
      <t>レイキュウ</t>
    </rPh>
    <phoneticPr fontId="4"/>
  </si>
  <si>
    <t>8齢級</t>
    <rPh sb="1" eb="3">
      <t>レイキュウ</t>
    </rPh>
    <phoneticPr fontId="4"/>
  </si>
  <si>
    <t>9齢級</t>
    <rPh sb="1" eb="3">
      <t>レイキュウ</t>
    </rPh>
    <phoneticPr fontId="4"/>
  </si>
  <si>
    <t>10齢級</t>
    <rPh sb="2" eb="4">
      <t>レイキュウ</t>
    </rPh>
    <phoneticPr fontId="4"/>
  </si>
  <si>
    <t>11齢級</t>
    <rPh sb="2" eb="4">
      <t>レイキュウ</t>
    </rPh>
    <phoneticPr fontId="4"/>
  </si>
  <si>
    <t>12齢級</t>
    <rPh sb="2" eb="4">
      <t>レイキュウ</t>
    </rPh>
    <phoneticPr fontId="4"/>
  </si>
  <si>
    <t>13齢級</t>
    <rPh sb="2" eb="4">
      <t>レイキュウ</t>
    </rPh>
    <phoneticPr fontId="4"/>
  </si>
  <si>
    <t>14齢級</t>
    <rPh sb="2" eb="4">
      <t>レイキュウ</t>
    </rPh>
    <phoneticPr fontId="4"/>
  </si>
  <si>
    <t>15齢級</t>
    <rPh sb="2" eb="4">
      <t>レイキュウ</t>
    </rPh>
    <phoneticPr fontId="4"/>
  </si>
  <si>
    <t>16齢級</t>
    <rPh sb="2" eb="4">
      <t>レイキュウ</t>
    </rPh>
    <phoneticPr fontId="4"/>
  </si>
  <si>
    <t>17齢級</t>
    <rPh sb="2" eb="4">
      <t>レイキュウ</t>
    </rPh>
    <phoneticPr fontId="4"/>
  </si>
  <si>
    <t>18齢級</t>
    <rPh sb="2" eb="4">
      <t>レイキュウ</t>
    </rPh>
    <phoneticPr fontId="4"/>
  </si>
  <si>
    <t>19齢級</t>
    <rPh sb="2" eb="4">
      <t>レイキュウ</t>
    </rPh>
    <phoneticPr fontId="4"/>
  </si>
  <si>
    <t>20齢級</t>
    <rPh sb="2" eb="4">
      <t>レイキュウ</t>
    </rPh>
    <phoneticPr fontId="4"/>
  </si>
  <si>
    <t>21齢級</t>
    <rPh sb="2" eb="4">
      <t>レイキュウ</t>
    </rPh>
    <phoneticPr fontId="4"/>
  </si>
  <si>
    <t>計</t>
    <rPh sb="0" eb="1">
      <t>ケイ</t>
    </rPh>
    <phoneticPr fontId="4"/>
  </si>
  <si>
    <t>樹種計</t>
    <rPh sb="0" eb="2">
      <t>ジュシュ</t>
    </rPh>
    <rPh sb="2" eb="3">
      <t>ケイ</t>
    </rPh>
    <phoneticPr fontId="4"/>
  </si>
  <si>
    <t>成長量</t>
    <rPh sb="0" eb="2">
      <t>セイチョウ</t>
    </rPh>
    <rPh sb="2" eb="3">
      <t>リョウ</t>
    </rPh>
    <phoneticPr fontId="4"/>
  </si>
  <si>
    <t>面　積</t>
    <rPh sb="0" eb="1">
      <t>メン</t>
    </rPh>
    <rPh sb="2" eb="3">
      <t>セキ</t>
    </rPh>
    <phoneticPr fontId="4"/>
  </si>
  <si>
    <t>材　積</t>
    <rPh sb="0" eb="1">
      <t>ザイ</t>
    </rPh>
    <rPh sb="2" eb="3">
      <t>セキ</t>
    </rPh>
    <phoneticPr fontId="4"/>
  </si>
  <si>
    <t>針葉樹</t>
    <rPh sb="0" eb="3">
      <t>シンヨウジュ</t>
    </rPh>
    <phoneticPr fontId="4"/>
  </si>
  <si>
    <t>小計</t>
    <rPh sb="0" eb="2">
      <t>ショウケイ</t>
    </rPh>
    <phoneticPr fontId="4"/>
  </si>
  <si>
    <t>広葉樹</t>
    <rPh sb="0" eb="3">
      <t>コウヨウジュ</t>
    </rPh>
    <phoneticPr fontId="4"/>
  </si>
  <si>
    <t>人工林</t>
    <rPh sb="0" eb="3">
      <t>ジンコウリン</t>
    </rPh>
    <phoneticPr fontId="4"/>
  </si>
  <si>
    <t>総　　　　計</t>
    <rPh sb="0" eb="1">
      <t>フサ</t>
    </rPh>
    <rPh sb="5" eb="6">
      <t>ケイ</t>
    </rPh>
    <phoneticPr fontId="4"/>
  </si>
  <si>
    <t>天然林</t>
    <rPh sb="0" eb="3">
      <t>テンネンリン</t>
    </rPh>
    <phoneticPr fontId="4"/>
  </si>
  <si>
    <t>針広別</t>
    <rPh sb="0" eb="1">
      <t>ハリ</t>
    </rPh>
    <rPh sb="1" eb="2">
      <t>ヒロ</t>
    </rPh>
    <rPh sb="2" eb="3">
      <t>ベツ</t>
    </rPh>
    <phoneticPr fontId="4"/>
  </si>
  <si>
    <t>林　種</t>
    <rPh sb="0" eb="1">
      <t>リン</t>
    </rPh>
    <rPh sb="2" eb="3">
      <t>シュ</t>
    </rPh>
    <phoneticPr fontId="4"/>
  </si>
  <si>
    <t>竹林</t>
    <rPh sb="0" eb="2">
      <t>チクリン</t>
    </rPh>
    <phoneticPr fontId="4"/>
  </si>
  <si>
    <t>伐跡[天然林] (ha)</t>
    <rPh sb="0" eb="1">
      <t>バツ</t>
    </rPh>
    <rPh sb="1" eb="2">
      <t>アト</t>
    </rPh>
    <rPh sb="3" eb="5">
      <t>テンネン</t>
    </rPh>
    <rPh sb="5" eb="6">
      <t>リン</t>
    </rPh>
    <phoneticPr fontId="4"/>
  </si>
  <si>
    <t>未立木地(ha)</t>
    <rPh sb="0" eb="1">
      <t>ミ</t>
    </rPh>
    <rPh sb="1" eb="2">
      <t>リツ</t>
    </rPh>
    <rPh sb="2" eb="3">
      <t>キ</t>
    </rPh>
    <rPh sb="3" eb="4">
      <t>チ</t>
    </rPh>
    <phoneticPr fontId="4"/>
  </si>
  <si>
    <t>計(ha)</t>
    <rPh sb="0" eb="1">
      <t>ケイ</t>
    </rPh>
    <phoneticPr fontId="4"/>
  </si>
  <si>
    <t>更困･その他(ha)</t>
    <rPh sb="0" eb="1">
      <t>サラ</t>
    </rPh>
    <rPh sb="1" eb="2">
      <t>コン</t>
    </rPh>
    <rPh sb="5" eb="6">
      <t>タ</t>
    </rPh>
    <phoneticPr fontId="4"/>
  </si>
  <si>
    <t>束</t>
    <rPh sb="0" eb="1">
      <t>ツカ</t>
    </rPh>
    <phoneticPr fontId="4"/>
  </si>
  <si>
    <t>　無　　立　　木　　地</t>
    <rPh sb="1" eb="2">
      <t>ム</t>
    </rPh>
    <rPh sb="4" eb="5">
      <t>リツ</t>
    </rPh>
    <rPh sb="7" eb="8">
      <t>キ</t>
    </rPh>
    <rPh sb="10" eb="11">
      <t>チ</t>
    </rPh>
    <phoneticPr fontId="4"/>
  </si>
  <si>
    <t>総　　　合　　　計</t>
    <rPh sb="0" eb="1">
      <t>フサ</t>
    </rPh>
    <rPh sb="4" eb="5">
      <t>ゴウ</t>
    </rPh>
    <rPh sb="8" eb="9">
      <t>ケイ</t>
    </rPh>
    <phoneticPr fontId="4"/>
  </si>
  <si>
    <t>面　　積(ha)</t>
    <rPh sb="0" eb="1">
      <t>メン</t>
    </rPh>
    <rPh sb="3" eb="4">
      <t>セキ</t>
    </rPh>
    <phoneticPr fontId="4"/>
  </si>
  <si>
    <t>材　　積(m3)</t>
    <rPh sb="0" eb="1">
      <t>ザイ</t>
    </rPh>
    <rPh sb="3" eb="4">
      <t>セキ</t>
    </rPh>
    <phoneticPr fontId="4"/>
  </si>
  <si>
    <t>成　長　量(m3)</t>
    <rPh sb="0" eb="1">
      <t>シゲル</t>
    </rPh>
    <rPh sb="2" eb="3">
      <t>チョウ</t>
    </rPh>
    <rPh sb="4" eb="5">
      <t>リョウ</t>
    </rPh>
    <phoneticPr fontId="4"/>
  </si>
  <si>
    <t>伐跡[人工林] (ha)</t>
    <rPh sb="0" eb="1">
      <t>バツ</t>
    </rPh>
    <rPh sb="1" eb="2">
      <t>アト</t>
    </rPh>
    <rPh sb="3" eb="5">
      <t>ジンコウ</t>
    </rPh>
    <rPh sb="5" eb="6">
      <t>リン</t>
    </rPh>
    <phoneticPr fontId="4"/>
  </si>
  <si>
    <t>徳島市</t>
  </si>
  <si>
    <t>鳴門市</t>
  </si>
  <si>
    <t>スギ</t>
  </si>
  <si>
    <t>ヒノキ</t>
  </si>
  <si>
    <t>マツ</t>
  </si>
  <si>
    <t>タシン</t>
  </si>
  <si>
    <t>クヌギ</t>
  </si>
  <si>
    <t>タコウ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</si>
  <si>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</si>
  <si>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</si>
  <si>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</si>
  <si>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</si>
  <si>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</si>
  <si>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</si>
  <si>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</si>
  <si>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</si>
  <si>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</si>
  <si>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</si>
  <si>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</si>
  <si>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</si>
  <si>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</si>
  <si>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</si>
  <si>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</si>
  <si>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</si>
  <si>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東みよし町</t>
  </si>
  <si>
    <t>板野町</t>
  </si>
  <si>
    <t>上板町</t>
  </si>
  <si>
    <t>つるぎ町</t>
  </si>
  <si>
    <t>東部農林水産局（徳島）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トクシマ</t>
    </rPh>
    <phoneticPr fontId="4"/>
  </si>
  <si>
    <t>東部農林水産局（吉野川）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ヨシノ</t>
    </rPh>
    <rPh sb="10" eb="11">
      <t>ガワ</t>
    </rPh>
    <phoneticPr fontId="4"/>
  </si>
  <si>
    <t>南部総合県民局（美波）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ミナミ</t>
    </rPh>
    <phoneticPr fontId="4"/>
  </si>
  <si>
    <t>南部総合県民局（那賀）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ナカ</t>
    </rPh>
    <phoneticPr fontId="4"/>
  </si>
  <si>
    <t>西部総合県民局（美馬）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ミマ</t>
    </rPh>
    <phoneticPr fontId="4"/>
  </si>
  <si>
    <t>西部総合県民局（三好）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ミヨシ</t>
    </rPh>
    <phoneticPr fontId="4"/>
  </si>
  <si>
    <t>海部調査区</t>
  </si>
  <si>
    <t>那賀調査区</t>
  </si>
  <si>
    <t>徳島調査区</t>
  </si>
  <si>
    <t>美馬調査区</t>
  </si>
  <si>
    <t>三好調査区</t>
  </si>
  <si>
    <t>吉野川地域森林計画区</t>
    <rPh sb="0" eb="2">
      <t>ヨシノ</t>
    </rPh>
    <rPh sb="2" eb="3">
      <t>ガワ</t>
    </rPh>
    <rPh sb="3" eb="5">
      <t>チイキ</t>
    </rPh>
    <rPh sb="5" eb="7">
      <t>シンリン</t>
    </rPh>
    <rPh sb="7" eb="9">
      <t>ケイカク</t>
    </rPh>
    <rPh sb="9" eb="10">
      <t>ク</t>
    </rPh>
    <phoneticPr fontId="4"/>
  </si>
  <si>
    <t>那賀・海部川地域森林計画区</t>
    <rPh sb="0" eb="2">
      <t>ナカ</t>
    </rPh>
    <rPh sb="3" eb="5">
      <t>カイフ</t>
    </rPh>
    <rPh sb="5" eb="6">
      <t>カワ</t>
    </rPh>
    <rPh sb="6" eb="8">
      <t>チイキ</t>
    </rPh>
    <rPh sb="8" eb="10">
      <t>シンリン</t>
    </rPh>
    <rPh sb="10" eb="12">
      <t>ケイカク</t>
    </rPh>
    <rPh sb="12" eb="13">
      <t>ク</t>
    </rPh>
    <phoneticPr fontId="4"/>
  </si>
  <si>
    <t>県計</t>
    <rPh sb="0" eb="1">
      <t>ケン</t>
    </rPh>
    <rPh sb="1" eb="2">
      <t>ケイ</t>
    </rPh>
    <phoneticPr fontId="4"/>
  </si>
  <si>
    <t>単位：ha</t>
  </si>
  <si>
    <t>森　林</t>
  </si>
  <si>
    <t>出　先</t>
    <rPh sb="0" eb="1">
      <t>デ</t>
    </rPh>
    <rPh sb="2" eb="3">
      <t>サキ</t>
    </rPh>
    <phoneticPr fontId="18"/>
  </si>
  <si>
    <t>市  町  村</t>
  </si>
  <si>
    <t>齢                              級</t>
  </si>
  <si>
    <t>計画区</t>
  </si>
  <si>
    <t>調査区</t>
  </si>
  <si>
    <t>機　関</t>
    <rPh sb="0" eb="1">
      <t>キ</t>
    </rPh>
    <rPh sb="2" eb="3">
      <t>セキ</t>
    </rPh>
    <phoneticPr fontId="18"/>
  </si>
  <si>
    <t>計</t>
  </si>
  <si>
    <t>15以上</t>
  </si>
  <si>
    <t>徳 島 市</t>
  </si>
  <si>
    <t>鳴 門 市</t>
  </si>
  <si>
    <t>勝 浦 町</t>
  </si>
  <si>
    <t>上 勝 町</t>
  </si>
  <si>
    <t>石 井 町</t>
  </si>
  <si>
    <t>徳　島</t>
  </si>
  <si>
    <t>東部徳島</t>
    <rPh sb="0" eb="2">
      <t>トウブ</t>
    </rPh>
    <rPh sb="2" eb="4">
      <t>トクシマ</t>
    </rPh>
    <phoneticPr fontId="18"/>
  </si>
  <si>
    <t>神 山 町</t>
  </si>
  <si>
    <t/>
  </si>
  <si>
    <t xml:space="preserve"> </t>
  </si>
  <si>
    <t>松 茂 町</t>
  </si>
  <si>
    <t>吉野川</t>
  </si>
  <si>
    <t>北 島 町</t>
  </si>
  <si>
    <t>藍 住 町</t>
  </si>
  <si>
    <t>板 野 町</t>
  </si>
  <si>
    <t>上 板 町</t>
  </si>
  <si>
    <t>小　計</t>
  </si>
  <si>
    <t>東部吉野川</t>
    <rPh sb="0" eb="2">
      <t>トウブ</t>
    </rPh>
    <rPh sb="2" eb="5">
      <t>ヨシノガワ</t>
    </rPh>
    <phoneticPr fontId="18"/>
  </si>
  <si>
    <t>阿 波 市</t>
    <rPh sb="4" eb="5">
      <t>シ</t>
    </rPh>
    <phoneticPr fontId="18"/>
  </si>
  <si>
    <t>合      計</t>
  </si>
  <si>
    <t>吉野川市</t>
    <rPh sb="0" eb="4">
      <t>ヨシノガワシ</t>
    </rPh>
    <phoneticPr fontId="18"/>
  </si>
  <si>
    <t>美　馬</t>
  </si>
  <si>
    <t>美 馬 市</t>
    <rPh sb="0" eb="1">
      <t>ビ</t>
    </rPh>
    <rPh sb="2" eb="3">
      <t>ウマ</t>
    </rPh>
    <rPh sb="4" eb="5">
      <t>シ</t>
    </rPh>
    <phoneticPr fontId="18"/>
  </si>
  <si>
    <t>西部美馬</t>
    <rPh sb="0" eb="2">
      <t>セイブ</t>
    </rPh>
    <rPh sb="2" eb="4">
      <t>ミマ</t>
    </rPh>
    <phoneticPr fontId="18"/>
  </si>
  <si>
    <t>つるぎ町</t>
    <rPh sb="3" eb="4">
      <t>チョウ</t>
    </rPh>
    <phoneticPr fontId="18"/>
  </si>
  <si>
    <t>三　好</t>
  </si>
  <si>
    <t>西部三好</t>
    <rPh sb="0" eb="2">
      <t>セイブ</t>
    </rPh>
    <rPh sb="2" eb="4">
      <t>ミヨシ</t>
    </rPh>
    <phoneticPr fontId="18"/>
  </si>
  <si>
    <t>三 好 市</t>
    <rPh sb="0" eb="1">
      <t>サン</t>
    </rPh>
    <rPh sb="2" eb="3">
      <t>ヨシミ</t>
    </rPh>
    <rPh sb="4" eb="5">
      <t>シ</t>
    </rPh>
    <phoneticPr fontId="18"/>
  </si>
  <si>
    <t>(H.23)</t>
    <phoneticPr fontId="18"/>
  </si>
  <si>
    <t>東みよし町</t>
    <rPh sb="0" eb="1">
      <t>ヒガシ</t>
    </rPh>
    <rPh sb="4" eb="5">
      <t>チョウ</t>
    </rPh>
    <phoneticPr fontId="18"/>
  </si>
  <si>
    <t>計  画  区  計</t>
  </si>
  <si>
    <t>那　賀</t>
    <rPh sb="0" eb="1">
      <t>トモ</t>
    </rPh>
    <rPh sb="2" eb="3">
      <t>ガ</t>
    </rPh>
    <phoneticPr fontId="18"/>
  </si>
  <si>
    <t>那 賀 町</t>
    <rPh sb="0" eb="1">
      <t>トモ</t>
    </rPh>
    <rPh sb="2" eb="3">
      <t>ガ</t>
    </rPh>
    <rPh sb="4" eb="5">
      <t>チョウ</t>
    </rPh>
    <phoneticPr fontId="18"/>
  </si>
  <si>
    <t>(H.20)</t>
    <phoneticPr fontId="18"/>
  </si>
  <si>
    <t>那　賀</t>
  </si>
  <si>
    <t>南部那賀</t>
    <rPh sb="0" eb="2">
      <t>ナンブ</t>
    </rPh>
    <rPh sb="2" eb="4">
      <t>ナカ</t>
    </rPh>
    <phoneticPr fontId="18"/>
  </si>
  <si>
    <t>阿 南 市</t>
  </si>
  <si>
    <t>海部川</t>
  </si>
  <si>
    <t>海　部</t>
  </si>
  <si>
    <t>牟 岐 町</t>
    <rPh sb="0" eb="1">
      <t>ム</t>
    </rPh>
    <rPh sb="2" eb="3">
      <t>チマタ</t>
    </rPh>
    <rPh sb="4" eb="5">
      <t>マチ</t>
    </rPh>
    <phoneticPr fontId="18"/>
  </si>
  <si>
    <t>南部美波</t>
    <rPh sb="0" eb="2">
      <t>ナンブ</t>
    </rPh>
    <rPh sb="2" eb="4">
      <t>ミナミ</t>
    </rPh>
    <phoneticPr fontId="18"/>
  </si>
  <si>
    <t>美 波 町</t>
    <rPh sb="0" eb="1">
      <t>ビ</t>
    </rPh>
    <rPh sb="2" eb="3">
      <t>ナミ</t>
    </rPh>
    <rPh sb="4" eb="5">
      <t>チョウ</t>
    </rPh>
    <phoneticPr fontId="18"/>
  </si>
  <si>
    <t>海 陽 町</t>
    <rPh sb="0" eb="1">
      <t>ウミ</t>
    </rPh>
    <rPh sb="2" eb="3">
      <t>ヨウ</t>
    </rPh>
    <rPh sb="4" eb="5">
      <t>マチ</t>
    </rPh>
    <phoneticPr fontId="18"/>
  </si>
  <si>
    <t>県              計</t>
  </si>
  <si>
    <t xml:space="preserve">  第１５表  スギ・ヒノキ人工林齢級別面積表　</t>
    <phoneticPr fontId="16"/>
  </si>
  <si>
    <t>(H.22)</t>
    <phoneticPr fontId="18"/>
  </si>
  <si>
    <t xml:space="preserve">  第１０表　標高階別森林面積表</t>
  </si>
  <si>
    <t>　</t>
  </si>
  <si>
    <t>森　林
計画区</t>
    <rPh sb="4" eb="6">
      <t>ケイカク</t>
    </rPh>
    <rPh sb="6" eb="7">
      <t>ク</t>
    </rPh>
    <phoneticPr fontId="18"/>
  </si>
  <si>
    <t>森　林
調査区</t>
    <rPh sb="4" eb="7">
      <t>チョウサク</t>
    </rPh>
    <phoneticPr fontId="18"/>
  </si>
  <si>
    <t>出　先
機　関</t>
    <rPh sb="0" eb="1">
      <t>デ</t>
    </rPh>
    <rPh sb="2" eb="3">
      <t>サキ</t>
    </rPh>
    <rPh sb="4" eb="5">
      <t>キ</t>
    </rPh>
    <rPh sb="6" eb="7">
      <t>セキ</t>
    </rPh>
    <phoneticPr fontId="18"/>
  </si>
  <si>
    <t>０ｍ</t>
  </si>
  <si>
    <t>５０ｍ</t>
  </si>
  <si>
    <t>１００ｍ</t>
  </si>
  <si>
    <t>２００ｍ</t>
  </si>
  <si>
    <t>４００ｍ</t>
  </si>
  <si>
    <t>６００ｍ</t>
  </si>
  <si>
    <t>８００ｍ</t>
  </si>
  <si>
    <t>１０００ｍ</t>
  </si>
  <si>
    <t>１２００ｍ</t>
  </si>
  <si>
    <t>１４００ｍ</t>
  </si>
  <si>
    <t>１６００ｍ</t>
  </si>
  <si>
    <t>市 町 村</t>
    <rPh sb="0" eb="1">
      <t>シ</t>
    </rPh>
    <rPh sb="2" eb="3">
      <t>マチ</t>
    </rPh>
    <rPh sb="4" eb="5">
      <t>ムラ</t>
    </rPh>
    <phoneticPr fontId="18"/>
  </si>
  <si>
    <t>～</t>
  </si>
  <si>
    <t>以上</t>
  </si>
  <si>
    <t>合    計</t>
  </si>
  <si>
    <t>牟 岐 町</t>
    <rPh sb="0" eb="1">
      <t>ム</t>
    </rPh>
    <rPh sb="2" eb="3">
      <t>チマタ</t>
    </rPh>
    <rPh sb="4" eb="5">
      <t>チョウ</t>
    </rPh>
    <phoneticPr fontId="18"/>
  </si>
  <si>
    <t xml:space="preserve">  第１４表  ヒノキ人工林齢級別面積表　</t>
    <phoneticPr fontId="16"/>
  </si>
  <si>
    <t xml:space="preserve">  第１３表  スギ人工林齢級別面積表　</t>
    <phoneticPr fontId="16"/>
  </si>
  <si>
    <t xml:space="preserve">  第１２表 針葉樹齢級別面積表　</t>
    <rPh sb="7" eb="10">
      <t>シンヨウジュ</t>
    </rPh>
    <phoneticPr fontId="16"/>
  </si>
  <si>
    <t>１０度</t>
  </si>
  <si>
    <t>１５度</t>
  </si>
  <si>
    <t>２０度</t>
  </si>
  <si>
    <t>２５度</t>
  </si>
  <si>
    <t>３０度</t>
  </si>
  <si>
    <t>３５度</t>
  </si>
  <si>
    <t>４０度</t>
  </si>
  <si>
    <t>(H.23)</t>
  </si>
  <si>
    <t>(H.22)</t>
  </si>
  <si>
    <t>(H.20)</t>
  </si>
  <si>
    <t xml:space="preserve">  第１１表　傾斜階別森林面積表</t>
    <rPh sb="7" eb="9">
      <t>ケイシャ</t>
    </rPh>
    <rPh sb="9" eb="10">
      <t>カイ</t>
    </rPh>
    <rPh sb="10" eb="11">
      <t>ベツ</t>
    </rPh>
    <rPh sb="11" eb="13">
      <t>シンリン</t>
    </rPh>
    <rPh sb="13" eb="15">
      <t>メンセキ</t>
    </rPh>
    <rPh sb="15" eb="16">
      <t>ヒョウ</t>
    </rPh>
    <phoneticPr fontId="4"/>
  </si>
  <si>
    <t>５度</t>
    <rPh sb="1" eb="2">
      <t>ド</t>
    </rPh>
    <phoneticPr fontId="4"/>
  </si>
  <si>
    <t>５度未満</t>
    <rPh sb="1" eb="2">
      <t>ド</t>
    </rPh>
    <rPh sb="2" eb="4">
      <t>ミマン</t>
    </rPh>
    <phoneticPr fontId="4"/>
  </si>
  <si>
    <t>４５度以上</t>
    <rPh sb="2" eb="3">
      <t>ド</t>
    </rPh>
    <rPh sb="3" eb="5">
      <t>イジョウ</t>
    </rPh>
    <phoneticPr fontId="4"/>
  </si>
  <si>
    <t>１０度</t>
    <rPh sb="2" eb="3">
      <t>ド</t>
    </rPh>
    <phoneticPr fontId="4"/>
  </si>
  <si>
    <t>１５度</t>
    <rPh sb="1" eb="2">
      <t>ド</t>
    </rPh>
    <phoneticPr fontId="4"/>
  </si>
  <si>
    <t>２０度</t>
    <rPh sb="1" eb="2">
      <t>ド</t>
    </rPh>
    <phoneticPr fontId="4"/>
  </si>
  <si>
    <t>２５度</t>
    <rPh sb="1" eb="2">
      <t>ド</t>
    </rPh>
    <phoneticPr fontId="4"/>
  </si>
  <si>
    <t>３０度</t>
    <rPh sb="1" eb="2">
      <t>ド</t>
    </rPh>
    <phoneticPr fontId="4"/>
  </si>
  <si>
    <t>３５度</t>
    <rPh sb="1" eb="2">
      <t>ド</t>
    </rPh>
    <phoneticPr fontId="4"/>
  </si>
  <si>
    <t>４０度</t>
    <rPh sb="1" eb="2">
      <t>ド</t>
    </rPh>
    <phoneticPr fontId="4"/>
  </si>
  <si>
    <t>４５度</t>
    <rPh sb="1" eb="2">
      <t>ド</t>
    </rPh>
    <phoneticPr fontId="4"/>
  </si>
  <si>
    <t>単位　員数：人，面積：ha</t>
  </si>
  <si>
    <t>市 町 村</t>
  </si>
  <si>
    <t>合　　計</t>
  </si>
  <si>
    <t>員数</t>
  </si>
  <si>
    <t>面　積</t>
  </si>
  <si>
    <t>面積</t>
  </si>
  <si>
    <t>　注：</t>
  </si>
  <si>
    <t xml:space="preserve">  第８表　私有林所有規模別面積表</t>
    <rPh sb="6" eb="9">
      <t>シユウリン</t>
    </rPh>
    <phoneticPr fontId="16"/>
  </si>
  <si>
    <t>1ha未満</t>
    <rPh sb="3" eb="5">
      <t>ミマン</t>
    </rPh>
    <phoneticPr fontId="4"/>
  </si>
  <si>
    <t>1ha-10ha</t>
    <phoneticPr fontId="22"/>
  </si>
  <si>
    <t>10ha-30ha</t>
    <phoneticPr fontId="22"/>
  </si>
  <si>
    <t>30ha-50ha</t>
    <phoneticPr fontId="4"/>
  </si>
  <si>
    <t>50ha-100ha</t>
    <phoneticPr fontId="4"/>
  </si>
  <si>
    <t>100ha-500ha</t>
    <phoneticPr fontId="4"/>
  </si>
  <si>
    <t>500ha以上</t>
    <rPh sb="5" eb="7">
      <t>イジョウ</t>
    </rPh>
    <phoneticPr fontId="4"/>
  </si>
  <si>
    <t>員数</t>
    <rPh sb="0" eb="2">
      <t>インスウ</t>
    </rPh>
    <phoneticPr fontId="4"/>
  </si>
  <si>
    <t>(H.23)</t>
    <phoneticPr fontId="18"/>
  </si>
  <si>
    <t>東部吉野川</t>
    <rPh sb="0" eb="2">
      <t>トウブ</t>
    </rPh>
    <rPh sb="2" eb="4">
      <t>ヨシノ</t>
    </rPh>
    <rPh sb="4" eb="5">
      <t>ガワ</t>
    </rPh>
    <phoneticPr fontId="22"/>
  </si>
  <si>
    <t>吉野川市</t>
    <rPh sb="0" eb="3">
      <t>ヨシノガワ</t>
    </rPh>
    <rPh sb="3" eb="4">
      <t>シ</t>
    </rPh>
    <phoneticPr fontId="18"/>
  </si>
  <si>
    <t>(H.23)</t>
    <phoneticPr fontId="18"/>
  </si>
  <si>
    <t>(H.24)</t>
    <phoneticPr fontId="18"/>
  </si>
  <si>
    <t>(H.25)</t>
    <phoneticPr fontId="18"/>
  </si>
  <si>
    <t>本表は市町村ごとの値となっているため，複数の市町村において所有している場合は，それぞれ別の所有者として計上されている。</t>
    <phoneticPr fontId="18"/>
  </si>
  <si>
    <t>単位　面積：ha，率：％</t>
  </si>
  <si>
    <t>在　　村　　林　　家</t>
  </si>
  <si>
    <t>不　　在　　村　　林　　家</t>
  </si>
  <si>
    <t>不在村林家</t>
  </si>
  <si>
    <t>員　   数</t>
  </si>
  <si>
    <t>所 有 面 積</t>
  </si>
  <si>
    <t>所有面積率</t>
  </si>
  <si>
    <t xml:space="preserve">  第９表　私有林 在・不在村別面積表</t>
    <rPh sb="6" eb="9">
      <t>シユウリン</t>
    </rPh>
    <phoneticPr fontId="16"/>
  </si>
  <si>
    <t>(H.22)</t>
    <phoneticPr fontId="18"/>
  </si>
  <si>
    <t xml:space="preserve">  第７表　スギ・ヒノキ人工林成熟度比較表</t>
    <rPh sb="12" eb="15">
      <t>ジンコウリン</t>
    </rPh>
    <rPh sb="15" eb="17">
      <t>セイジュク</t>
    </rPh>
    <rPh sb="17" eb="18">
      <t>ド</t>
    </rPh>
    <rPh sb="18" eb="20">
      <t>ヒカク</t>
    </rPh>
    <rPh sb="20" eb="21">
      <t>ヒョウ</t>
    </rPh>
    <phoneticPr fontId="16"/>
  </si>
  <si>
    <t>計画対象</t>
    <rPh sb="0" eb="2">
      <t>ケイカク</t>
    </rPh>
    <rPh sb="2" eb="4">
      <t>タイショウ</t>
    </rPh>
    <phoneticPr fontId="12"/>
  </si>
  <si>
    <t>民有林面積</t>
    <rPh sb="0" eb="3">
      <t>ミンユウリン</t>
    </rPh>
    <rPh sb="3" eb="5">
      <t>メンセキ</t>
    </rPh>
    <phoneticPr fontId="12"/>
  </si>
  <si>
    <t>面積</t>
    <rPh sb="0" eb="2">
      <t>メンセキ</t>
    </rPh>
    <phoneticPr fontId="12"/>
  </si>
  <si>
    <t>人工林率</t>
    <rPh sb="0" eb="3">
      <t>ジンコウリン</t>
    </rPh>
    <rPh sb="3" eb="4">
      <t>リツ</t>
    </rPh>
    <phoneticPr fontId="12"/>
  </si>
  <si>
    <t>人　　工　　林</t>
    <rPh sb="0" eb="1">
      <t>ヒト</t>
    </rPh>
    <rPh sb="3" eb="4">
      <t>コウ</t>
    </rPh>
    <rPh sb="6" eb="7">
      <t>リン</t>
    </rPh>
    <phoneticPr fontId="12"/>
  </si>
  <si>
    <t>ス　　　　　　　　　ギ</t>
    <phoneticPr fontId="12"/>
  </si>
  <si>
    <t>９齢級以上</t>
    <rPh sb="1" eb="2">
      <t>レイ</t>
    </rPh>
    <rPh sb="2" eb="3">
      <t>キュウ</t>
    </rPh>
    <rPh sb="3" eb="5">
      <t>イジョウ</t>
    </rPh>
    <phoneticPr fontId="12"/>
  </si>
  <si>
    <t>成熟度</t>
    <rPh sb="0" eb="2">
      <t>セイジュク</t>
    </rPh>
    <rPh sb="2" eb="3">
      <t>ド</t>
    </rPh>
    <phoneticPr fontId="12"/>
  </si>
  <si>
    <t>１０齢級以上</t>
    <rPh sb="2" eb="3">
      <t>レイ</t>
    </rPh>
    <rPh sb="3" eb="4">
      <t>キュウ</t>
    </rPh>
    <rPh sb="4" eb="6">
      <t>イジョウ</t>
    </rPh>
    <phoneticPr fontId="12"/>
  </si>
  <si>
    <t>ヒ　　　　ノ　　　キ</t>
    <phoneticPr fontId="12"/>
  </si>
  <si>
    <t>成熟度は、全体面積に占める標準伐期齢以上の割合（百分率）で表している。</t>
    <rPh sb="0" eb="2">
      <t>セイジュク</t>
    </rPh>
    <rPh sb="2" eb="3">
      <t>ド</t>
    </rPh>
    <rPh sb="5" eb="7">
      <t>ゼンタイ</t>
    </rPh>
    <rPh sb="7" eb="9">
      <t>メンセキ</t>
    </rPh>
    <rPh sb="10" eb="11">
      <t>シ</t>
    </rPh>
    <rPh sb="13" eb="15">
      <t>ヒョウジュン</t>
    </rPh>
    <rPh sb="15" eb="17">
      <t>バッキ</t>
    </rPh>
    <rPh sb="17" eb="18">
      <t>レイ</t>
    </rPh>
    <rPh sb="18" eb="20">
      <t>イジョウ</t>
    </rPh>
    <rPh sb="21" eb="23">
      <t>ワリアイ</t>
    </rPh>
    <rPh sb="24" eb="27">
      <t>ヒャクブンリツ</t>
    </rPh>
    <rPh sb="29" eb="30">
      <t>アラワ</t>
    </rPh>
    <phoneticPr fontId="18"/>
  </si>
  <si>
    <t xml:space="preserve">  第４表  人天別・針広別蓄積表　</t>
  </si>
  <si>
    <t>単位：m3　</t>
    <phoneticPr fontId="18"/>
  </si>
  <si>
    <t>立                    木                    地</t>
  </si>
  <si>
    <t>総          数</t>
  </si>
  <si>
    <t>人    工    林</t>
  </si>
  <si>
    <t>天    然    林</t>
  </si>
  <si>
    <t>総    数</t>
  </si>
  <si>
    <t>針 葉 樹</t>
  </si>
  <si>
    <t>広 葉 樹</t>
  </si>
  <si>
    <t>(H.23)</t>
    <phoneticPr fontId="18"/>
  </si>
  <si>
    <t>(H.22)</t>
    <phoneticPr fontId="18"/>
  </si>
  <si>
    <t>(H.23)</t>
    <phoneticPr fontId="18"/>
  </si>
  <si>
    <t>(H.24)</t>
    <phoneticPr fontId="18"/>
  </si>
  <si>
    <t>(H.25)</t>
    <phoneticPr fontId="18"/>
  </si>
  <si>
    <t>美 波 町</t>
    <rPh sb="0" eb="1">
      <t>ビ</t>
    </rPh>
    <rPh sb="2" eb="3">
      <t>ナミ</t>
    </rPh>
    <rPh sb="4" eb="5">
      <t>マチ</t>
    </rPh>
    <phoneticPr fontId="18"/>
  </si>
  <si>
    <t>　第３表  林相別面積表</t>
  </si>
  <si>
    <t>民有林</t>
  </si>
  <si>
    <t>立          木          地</t>
  </si>
  <si>
    <t>無   立   木   地</t>
  </si>
  <si>
    <t>更  新</t>
  </si>
  <si>
    <t>総  数</t>
  </si>
  <si>
    <t>天　　然　　林</t>
  </si>
  <si>
    <t>竹  林</t>
  </si>
  <si>
    <t xml:space="preserve"> 総 数</t>
  </si>
  <si>
    <t>伐  採</t>
  </si>
  <si>
    <t>未  立</t>
  </si>
  <si>
    <t>困難地</t>
  </si>
  <si>
    <t>総   数</t>
  </si>
  <si>
    <t>針葉樹</t>
  </si>
  <si>
    <t>広葉樹</t>
  </si>
  <si>
    <t>跡  地</t>
  </si>
  <si>
    <t>木  地</t>
  </si>
  <si>
    <t>(H.22)</t>
    <phoneticPr fontId="18"/>
  </si>
  <si>
    <t>(H.24)</t>
    <phoneticPr fontId="18"/>
  </si>
  <si>
    <t>(H.20)</t>
    <phoneticPr fontId="18"/>
  </si>
  <si>
    <t>(H.25)</t>
    <phoneticPr fontId="18"/>
  </si>
  <si>
    <t>　第６表  立木地針広別・人天別・樹種別面積表</t>
  </si>
  <si>
    <t>針          葉          樹</t>
  </si>
  <si>
    <t>広          葉          樹</t>
  </si>
  <si>
    <t>人　  工　  林</t>
  </si>
  <si>
    <t>人 　 工 　 林</t>
  </si>
  <si>
    <t>総  計</t>
  </si>
  <si>
    <t>ス  ギ</t>
  </si>
  <si>
    <t>マ  ツ</t>
  </si>
  <si>
    <t>他  針</t>
  </si>
  <si>
    <t>小   計</t>
  </si>
  <si>
    <t>他針</t>
  </si>
  <si>
    <t>他広</t>
  </si>
  <si>
    <t>小  計</t>
  </si>
  <si>
    <t>ｸﾇｷﾞ</t>
  </si>
  <si>
    <t>他  広</t>
  </si>
  <si>
    <t>(H.23)</t>
    <phoneticPr fontId="18"/>
  </si>
  <si>
    <t>(H.22)</t>
    <phoneticPr fontId="18"/>
  </si>
  <si>
    <t>(H.24)</t>
    <phoneticPr fontId="18"/>
  </si>
  <si>
    <t>(H.25)</t>
    <phoneticPr fontId="18"/>
  </si>
  <si>
    <t>　第５表  針広別面積・蓄積・成長量表</t>
  </si>
  <si>
    <t>面            積</t>
  </si>
  <si>
    <t>蓄            積</t>
  </si>
  <si>
    <t>成        長        量</t>
  </si>
  <si>
    <t>単位　面積：ha，蓄積・成長量：ｍ3</t>
    <phoneticPr fontId="18"/>
  </si>
  <si>
    <t>(H.23)</t>
    <phoneticPr fontId="18"/>
  </si>
  <si>
    <t>(H.22)</t>
    <phoneticPr fontId="18"/>
  </si>
  <si>
    <t>(H.24)</t>
    <phoneticPr fontId="18"/>
  </si>
  <si>
    <t>(H.25)</t>
    <phoneticPr fontId="18"/>
  </si>
  <si>
    <t>出　先        機  関</t>
    <rPh sb="0" eb="1">
      <t>デ</t>
    </rPh>
    <rPh sb="2" eb="3">
      <t>サキ</t>
    </rPh>
    <rPh sb="11" eb="12">
      <t>キ</t>
    </rPh>
    <rPh sb="14" eb="15">
      <t>セキ</t>
    </rPh>
    <phoneticPr fontId="18"/>
  </si>
  <si>
    <t>東部徳島</t>
    <rPh sb="0" eb="2">
      <t>トウブ</t>
    </rPh>
    <rPh sb="2" eb="4">
      <t>トクシマ</t>
    </rPh>
    <phoneticPr fontId="4"/>
  </si>
  <si>
    <t>東部徳島</t>
    <rPh sb="0" eb="2">
      <t>トウブ</t>
    </rPh>
    <rPh sb="2" eb="4">
      <t>トクシマ</t>
    </rPh>
    <phoneticPr fontId="12"/>
  </si>
  <si>
    <t xml:space="preserve">  第２表  民有林管理形態別蓄積表</t>
  </si>
  <si>
    <t>　　</t>
  </si>
  <si>
    <t>単位：m3　</t>
    <phoneticPr fontId="18"/>
  </si>
  <si>
    <t>計画対象森林計</t>
  </si>
  <si>
    <t>県  有  林</t>
  </si>
  <si>
    <t>県 行 造 林</t>
  </si>
  <si>
    <t>市 町 村 有 林</t>
  </si>
  <si>
    <t>地方公共団体</t>
    <rPh sb="0" eb="2">
      <t>チホウ</t>
    </rPh>
    <rPh sb="2" eb="4">
      <t>コウキョウ</t>
    </rPh>
    <rPh sb="4" eb="6">
      <t>ダンタイ</t>
    </rPh>
    <phoneticPr fontId="18"/>
  </si>
  <si>
    <t>私有林及び
森林総研、林業公社</t>
    <rPh sb="3" eb="4">
      <t>オヨ</t>
    </rPh>
    <rPh sb="6" eb="8">
      <t>シンリン</t>
    </rPh>
    <rPh sb="8" eb="10">
      <t>ソウケン</t>
    </rPh>
    <rPh sb="11" eb="13">
      <t>リンギョウ</t>
    </rPh>
    <rPh sb="13" eb="15">
      <t>コウシャ</t>
    </rPh>
    <phoneticPr fontId="16"/>
  </si>
  <si>
    <t>(H.23)</t>
    <phoneticPr fontId="18"/>
  </si>
  <si>
    <t>(H.22)</t>
    <phoneticPr fontId="18"/>
  </si>
  <si>
    <t>合      計</t>
    <phoneticPr fontId="16"/>
  </si>
  <si>
    <t>(H.24)</t>
    <phoneticPr fontId="18"/>
  </si>
  <si>
    <t>牟 岐 町</t>
    <rPh sb="0" eb="1">
      <t>ム</t>
    </rPh>
    <rPh sb="2" eb="3">
      <t>チマタ</t>
    </rPh>
    <phoneticPr fontId="18"/>
  </si>
  <si>
    <t>(H.25)</t>
    <phoneticPr fontId="18"/>
  </si>
  <si>
    <t>美 波 町</t>
    <rPh sb="0" eb="1">
      <t>ビ</t>
    </rPh>
    <rPh sb="2" eb="3">
      <t>ナミ</t>
    </rPh>
    <phoneticPr fontId="18"/>
  </si>
  <si>
    <t>公有林</t>
    <rPh sb="0" eb="2">
      <t>コウユウ</t>
    </rPh>
    <rPh sb="2" eb="3">
      <t>リン</t>
    </rPh>
    <phoneticPr fontId="4"/>
  </si>
  <si>
    <t>私有林</t>
    <rPh sb="0" eb="3">
      <t>シユウリン</t>
    </rPh>
    <phoneticPr fontId="4"/>
  </si>
  <si>
    <t>単位　面積：ha 比率：％</t>
  </si>
  <si>
    <t>国　　有　　林</t>
  </si>
  <si>
    <t>民　　　　　有　　　　　林</t>
  </si>
  <si>
    <t>市　町　村</t>
  </si>
  <si>
    <t>土地総数</t>
  </si>
  <si>
    <t>林野庁</t>
  </si>
  <si>
    <t>他省庁</t>
  </si>
  <si>
    <t>県有林</t>
  </si>
  <si>
    <t xml:space="preserve">  第１表　森林管理形態別面積表</t>
    <phoneticPr fontId="18"/>
  </si>
  <si>
    <t>森  林
総  数</t>
    <phoneticPr fontId="18"/>
  </si>
  <si>
    <t>森林
比率</t>
    <phoneticPr fontId="18"/>
  </si>
  <si>
    <t>森　林
計画区</t>
    <phoneticPr fontId="18"/>
  </si>
  <si>
    <t>森　林
調査区</t>
    <phoneticPr fontId="18"/>
  </si>
  <si>
    <t>官行
造林</t>
    <phoneticPr fontId="18"/>
  </si>
  <si>
    <t>公　 有　 林</t>
    <phoneticPr fontId="18"/>
  </si>
  <si>
    <t>私有林</t>
    <phoneticPr fontId="18"/>
  </si>
  <si>
    <t>計画対象
森 林 計</t>
    <phoneticPr fontId="18"/>
  </si>
  <si>
    <t>計  画
対象外
森林計</t>
    <phoneticPr fontId="18"/>
  </si>
  <si>
    <t>県  行
造  林</t>
    <phoneticPr fontId="18"/>
  </si>
  <si>
    <t>市町村
有　林</t>
    <phoneticPr fontId="18"/>
  </si>
  <si>
    <t>地方公
共団体</t>
    <rPh sb="0" eb="2">
      <t>チホウ</t>
    </rPh>
    <rPh sb="2" eb="3">
      <t>コウ</t>
    </rPh>
    <phoneticPr fontId="18"/>
  </si>
  <si>
    <t>森 林
総 研</t>
    <rPh sb="0" eb="1">
      <t>モリ</t>
    </rPh>
    <rPh sb="2" eb="3">
      <t>リン</t>
    </rPh>
    <rPh sb="4" eb="5">
      <t>ソウ</t>
    </rPh>
    <rPh sb="6" eb="7">
      <t>ケン</t>
    </rPh>
    <phoneticPr fontId="18"/>
  </si>
  <si>
    <t>林 業
公 社</t>
    <rPh sb="0" eb="1">
      <t>リン</t>
    </rPh>
    <rPh sb="2" eb="3">
      <t>ギョウ</t>
    </rPh>
    <rPh sb="4" eb="5">
      <t>コウ</t>
    </rPh>
    <rPh sb="6" eb="7">
      <t>シャ</t>
    </rPh>
    <phoneticPr fontId="18"/>
  </si>
  <si>
    <t>計</t>
    <rPh sb="0" eb="1">
      <t>ケイ</t>
    </rPh>
    <phoneticPr fontId="16"/>
  </si>
  <si>
    <t>(H.23)</t>
    <phoneticPr fontId="18"/>
  </si>
  <si>
    <t>吉野川市</t>
    <rPh sb="0" eb="2">
      <t>ヨシノ</t>
    </rPh>
    <rPh sb="2" eb="3">
      <t>ガワ</t>
    </rPh>
    <rPh sb="3" eb="4">
      <t>シ</t>
    </rPh>
    <phoneticPr fontId="18"/>
  </si>
  <si>
    <t>(H.22)</t>
    <phoneticPr fontId="18"/>
  </si>
  <si>
    <t>三　好</t>
    <phoneticPr fontId="18"/>
  </si>
  <si>
    <t>(H.24)</t>
    <phoneticPr fontId="18"/>
  </si>
  <si>
    <t>(H.25)</t>
    <phoneticPr fontId="18"/>
  </si>
  <si>
    <t>海 陽 町</t>
    <rPh sb="0" eb="1">
      <t>ウミ</t>
    </rPh>
    <rPh sb="2" eb="3">
      <t>ヨウ</t>
    </rPh>
    <rPh sb="4" eb="5">
      <t>チョウ</t>
    </rPh>
    <phoneticPr fontId="18"/>
  </si>
  <si>
    <t>市町村</t>
    <rPh sb="0" eb="3">
      <t>シチョウソン</t>
    </rPh>
    <phoneticPr fontId="4"/>
  </si>
  <si>
    <t>森　林　資　源　現　況　表</t>
    <rPh sb="0" eb="1">
      <t>モリ</t>
    </rPh>
    <rPh sb="2" eb="3">
      <t>ハヤシ</t>
    </rPh>
    <rPh sb="4" eb="5">
      <t>シ</t>
    </rPh>
    <rPh sb="6" eb="7">
      <t>ミナモト</t>
    </rPh>
    <rPh sb="8" eb="9">
      <t>ウツツ</t>
    </rPh>
    <rPh sb="10" eb="11">
      <t>キョウ</t>
    </rPh>
    <rPh sb="12" eb="13">
      <t>ヒョウ</t>
    </rPh>
    <phoneticPr fontId="4"/>
  </si>
  <si>
    <t>徳　島　県</t>
    <rPh sb="0" eb="1">
      <t>トク</t>
    </rPh>
    <rPh sb="2" eb="3">
      <t>シマ</t>
    </rPh>
    <rPh sb="4" eb="5">
      <t>ケン</t>
    </rPh>
    <phoneticPr fontId="4"/>
  </si>
  <si>
    <t>平成２７年３月３１日現在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</si>
  <si>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グラフ１ 森林管理形態別面積（第１表）</t>
    <phoneticPr fontId="18"/>
  </si>
  <si>
    <t>国有林</t>
  </si>
  <si>
    <t>公有林</t>
  </si>
  <si>
    <t>私有林</t>
  </si>
  <si>
    <t>森林総数</t>
  </si>
  <si>
    <t>面積(ha)</t>
  </si>
  <si>
    <t>グラフ２</t>
  </si>
  <si>
    <t>針葉樹林</t>
  </si>
  <si>
    <t>広葉樹林</t>
  </si>
  <si>
    <t>無立木地等</t>
  </si>
  <si>
    <t>竹林</t>
  </si>
  <si>
    <t>民有林面積</t>
  </si>
  <si>
    <t>グラフ３</t>
  </si>
  <si>
    <t>人工林</t>
  </si>
  <si>
    <t>天然林</t>
  </si>
  <si>
    <t>面積（ha）</t>
  </si>
  <si>
    <t>グラフ４</t>
  </si>
  <si>
    <t>人工</t>
    <rPh sb="0" eb="2">
      <t>ジンコウ</t>
    </rPh>
    <phoneticPr fontId="4"/>
  </si>
  <si>
    <t>マツ</t>
    <phoneticPr fontId="18"/>
  </si>
  <si>
    <t>その他</t>
  </si>
  <si>
    <t>人工林総数</t>
  </si>
  <si>
    <t>森林総数</t>
    <rPh sb="0" eb="2">
      <t>シンリン</t>
    </rPh>
    <rPh sb="2" eb="4">
      <t>ソウスウ</t>
    </rPh>
    <phoneticPr fontId="16"/>
  </si>
  <si>
    <t>ha</t>
    <phoneticPr fontId="16"/>
  </si>
  <si>
    <t>対象民有林面積　</t>
    <rPh sb="0" eb="2">
      <t>タイショウ</t>
    </rPh>
    <rPh sb="2" eb="4">
      <t>ミンユウ</t>
    </rPh>
    <rPh sb="4" eb="5">
      <t>リン</t>
    </rPh>
    <rPh sb="5" eb="7">
      <t>メンセキ</t>
    </rPh>
    <phoneticPr fontId="16"/>
  </si>
  <si>
    <t>面積（ha)</t>
  </si>
  <si>
    <t>グラフ５</t>
  </si>
  <si>
    <t>15以上</t>
    <phoneticPr fontId="18"/>
  </si>
  <si>
    <t>合計(ha)</t>
  </si>
  <si>
    <t>グラフ６</t>
  </si>
  <si>
    <t>海部森林調査区</t>
  </si>
  <si>
    <t>那賀森林調査区</t>
  </si>
  <si>
    <t>三好森林調査区</t>
  </si>
  <si>
    <t>美馬森林調査区</t>
  </si>
  <si>
    <t>徳島森林調査区</t>
  </si>
  <si>
    <t>対象民有林面積</t>
    <rPh sb="0" eb="2">
      <t>タイショウ</t>
    </rPh>
    <rPh sb="2" eb="4">
      <t>ミンユウ</t>
    </rPh>
    <rPh sb="4" eb="5">
      <t>リン</t>
    </rPh>
    <rPh sb="5" eb="7">
      <t>メンセキ</t>
    </rPh>
    <phoneticPr fontId="16"/>
  </si>
  <si>
    <t>ｈａ</t>
    <phoneticPr fontId="16"/>
  </si>
  <si>
    <t>人工林面積　１８４,５１２ha</t>
    <rPh sb="0" eb="3">
      <t>ジンコウリン</t>
    </rPh>
    <rPh sb="3" eb="5">
      <t>メンセキ</t>
    </rPh>
    <phoneticPr fontId="16"/>
  </si>
  <si>
    <t>グラフ８</t>
  </si>
  <si>
    <t>1ha未満</t>
    <phoneticPr fontId="18"/>
  </si>
  <si>
    <t>1～10ha</t>
    <phoneticPr fontId="18"/>
  </si>
  <si>
    <t>10～30ha</t>
    <phoneticPr fontId="18"/>
  </si>
  <si>
    <t>30～50ha</t>
    <phoneticPr fontId="18"/>
  </si>
  <si>
    <t>50～100ha</t>
    <phoneticPr fontId="18"/>
  </si>
  <si>
    <t>100～500ha</t>
    <phoneticPr fontId="18"/>
  </si>
  <si>
    <t>500ha以上</t>
    <phoneticPr fontId="18"/>
  </si>
  <si>
    <t>合計</t>
  </si>
  <si>
    <t>パーセント</t>
  </si>
  <si>
    <t>グラフ９</t>
  </si>
  <si>
    <t>在村林家所有森林</t>
  </si>
  <si>
    <t>不在村林家所有森林</t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</si>
  <si>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16"/>
  </si>
  <si>
    <t>■　森林管理形態別面積（第１表）</t>
    <rPh sb="2" eb="4">
      <t>シンリン</t>
    </rPh>
    <rPh sb="4" eb="6">
      <t>カンリ</t>
    </rPh>
    <rPh sb="6" eb="8">
      <t>ケイタイ</t>
    </rPh>
    <rPh sb="8" eb="9">
      <t>ベツ</t>
    </rPh>
    <rPh sb="9" eb="11">
      <t>メンセキ</t>
    </rPh>
    <rPh sb="12" eb="13">
      <t>ダイ</t>
    </rPh>
    <rPh sb="14" eb="15">
      <t>ヒョウ</t>
    </rPh>
    <phoneticPr fontId="16"/>
  </si>
  <si>
    <t>■　針広別森林面積（第３表）</t>
    <rPh sb="2" eb="3">
      <t>ハリ</t>
    </rPh>
    <rPh sb="3" eb="4">
      <t>ヒロ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6"/>
  </si>
  <si>
    <t>■　人天別森林面積（第３表）</t>
    <rPh sb="2" eb="3">
      <t>ジン</t>
    </rPh>
    <rPh sb="3" eb="4">
      <t>テン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6"/>
  </si>
  <si>
    <t>■　人工林樹種別面積（第６表）</t>
    <rPh sb="2" eb="4">
      <t>ジンコウ</t>
    </rPh>
    <rPh sb="4" eb="5">
      <t>リン</t>
    </rPh>
    <rPh sb="5" eb="6">
      <t>ジュ</t>
    </rPh>
    <rPh sb="6" eb="7">
      <t>シュ</t>
    </rPh>
    <rPh sb="7" eb="8">
      <t>ベツ</t>
    </rPh>
    <rPh sb="8" eb="10">
      <t>メンセキ</t>
    </rPh>
    <rPh sb="11" eb="12">
      <t>ダイ</t>
    </rPh>
    <rPh sb="13" eb="14">
      <t>ヒョウ</t>
    </rPh>
    <phoneticPr fontId="16"/>
  </si>
  <si>
    <t>注）スギ・ヒノキ人工林のうち、標準伐期齢級以上の林分が占める割合</t>
    <rPh sb="0" eb="1">
      <t>チュウ</t>
    </rPh>
    <rPh sb="8" eb="11">
      <t>ジンコウリン</t>
    </rPh>
    <rPh sb="15" eb="17">
      <t>ヒョウジュン</t>
    </rPh>
    <rPh sb="17" eb="18">
      <t>バツ</t>
    </rPh>
    <rPh sb="18" eb="19">
      <t>キ</t>
    </rPh>
    <rPh sb="19" eb="21">
      <t>レイキュウ</t>
    </rPh>
    <rPh sb="21" eb="23">
      <t>イジョウ</t>
    </rPh>
    <rPh sb="24" eb="25">
      <t>リン</t>
    </rPh>
    <rPh sb="25" eb="26">
      <t>ブン</t>
    </rPh>
    <rPh sb="27" eb="28">
      <t>シ</t>
    </rPh>
    <rPh sb="30" eb="32">
      <t>ワリアイ</t>
    </rPh>
    <phoneticPr fontId="16"/>
  </si>
  <si>
    <t>(H.26)</t>
  </si>
  <si>
    <t>(H.26)</t>
    <phoneticPr fontId="18"/>
  </si>
  <si>
    <t>目　　　　　次</t>
    <rPh sb="0" eb="1">
      <t>メ</t>
    </rPh>
    <rPh sb="6" eb="7">
      <t>ツギ</t>
    </rPh>
    <phoneticPr fontId="5"/>
  </si>
  <si>
    <t>グラフ</t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</si>
  <si>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5"/>
  </si>
  <si>
    <t>第</t>
    <rPh sb="0" eb="1">
      <t>ダイ</t>
    </rPh>
    <phoneticPr fontId="5"/>
  </si>
  <si>
    <t>表</t>
    <rPh sb="0" eb="1">
      <t>ヒョウ</t>
    </rPh>
    <phoneticPr fontId="5"/>
  </si>
  <si>
    <t>森林管理形態別面積表（国有林を含む）</t>
    <rPh sb="0" eb="2">
      <t>シンリン</t>
    </rPh>
    <rPh sb="2" eb="4">
      <t>カンリ</t>
    </rPh>
    <rPh sb="4" eb="6">
      <t>ケイタイ</t>
    </rPh>
    <rPh sb="6" eb="7">
      <t>ベツ</t>
    </rPh>
    <rPh sb="7" eb="9">
      <t>メンセキ</t>
    </rPh>
    <rPh sb="9" eb="10">
      <t>ヒョウ</t>
    </rPh>
    <rPh sb="11" eb="14">
      <t>コクユウリン</t>
    </rPh>
    <rPh sb="15" eb="16">
      <t>フク</t>
    </rPh>
    <phoneticPr fontId="5"/>
  </si>
  <si>
    <t>民有林管理形態別蓄積量</t>
    <rPh sb="0" eb="3">
      <t>ミンユウリン</t>
    </rPh>
    <rPh sb="3" eb="5">
      <t>カンリ</t>
    </rPh>
    <rPh sb="5" eb="7">
      <t>ケイタイ</t>
    </rPh>
    <rPh sb="7" eb="8">
      <t>ベツ</t>
    </rPh>
    <rPh sb="8" eb="10">
      <t>チクセキ</t>
    </rPh>
    <rPh sb="10" eb="11">
      <t>リョウ</t>
    </rPh>
    <phoneticPr fontId="5"/>
  </si>
  <si>
    <t>林相別面積表</t>
    <rPh sb="0" eb="1">
      <t>リン</t>
    </rPh>
    <rPh sb="1" eb="2">
      <t>ソウ</t>
    </rPh>
    <rPh sb="2" eb="3">
      <t>ベツ</t>
    </rPh>
    <rPh sb="3" eb="5">
      <t>メンセキ</t>
    </rPh>
    <rPh sb="5" eb="6">
      <t>ヒョウ</t>
    </rPh>
    <phoneticPr fontId="5"/>
  </si>
  <si>
    <t>人天別・針広別蓄積表</t>
    <rPh sb="0" eb="1">
      <t>ジン</t>
    </rPh>
    <rPh sb="1" eb="2">
      <t>テン</t>
    </rPh>
    <rPh sb="2" eb="3">
      <t>ベツ</t>
    </rPh>
    <rPh sb="4" eb="5">
      <t>ハリ</t>
    </rPh>
    <rPh sb="5" eb="6">
      <t>ヒロ</t>
    </rPh>
    <rPh sb="6" eb="7">
      <t>ベツ</t>
    </rPh>
    <rPh sb="7" eb="9">
      <t>チクセキ</t>
    </rPh>
    <rPh sb="9" eb="10">
      <t>ヒョウ</t>
    </rPh>
    <phoneticPr fontId="5"/>
  </si>
  <si>
    <t>針広別面積・蓄積・成長量表</t>
    <rPh sb="0" eb="1">
      <t>ハリ</t>
    </rPh>
    <rPh sb="1" eb="2">
      <t>ヒロ</t>
    </rPh>
    <rPh sb="2" eb="3">
      <t>ベツ</t>
    </rPh>
    <rPh sb="3" eb="5">
      <t>メンセキ</t>
    </rPh>
    <rPh sb="6" eb="8">
      <t>チクセキ</t>
    </rPh>
    <rPh sb="9" eb="11">
      <t>セイチョウ</t>
    </rPh>
    <rPh sb="11" eb="12">
      <t>リョウ</t>
    </rPh>
    <rPh sb="12" eb="13">
      <t>ヒョウ</t>
    </rPh>
    <phoneticPr fontId="5"/>
  </si>
  <si>
    <t>立木地針広別・人天別・樹種別面積表</t>
    <rPh sb="0" eb="2">
      <t>リュウボク</t>
    </rPh>
    <rPh sb="2" eb="3">
      <t>チ</t>
    </rPh>
    <rPh sb="3" eb="4">
      <t>ハリ</t>
    </rPh>
    <rPh sb="4" eb="5">
      <t>ヒロ</t>
    </rPh>
    <rPh sb="5" eb="6">
      <t>ベツ</t>
    </rPh>
    <rPh sb="7" eb="8">
      <t>ジン</t>
    </rPh>
    <rPh sb="8" eb="9">
      <t>テン</t>
    </rPh>
    <rPh sb="9" eb="10">
      <t>ベツ</t>
    </rPh>
    <rPh sb="11" eb="13">
      <t>ジュシュ</t>
    </rPh>
    <rPh sb="13" eb="14">
      <t>ベツ</t>
    </rPh>
    <rPh sb="14" eb="16">
      <t>メンセキ</t>
    </rPh>
    <rPh sb="16" eb="17">
      <t>ヒョウ</t>
    </rPh>
    <phoneticPr fontId="5"/>
  </si>
  <si>
    <t>スギ・ヒノキ人工林成熟度比較表</t>
    <rPh sb="6" eb="9">
      <t>ジンコウリン</t>
    </rPh>
    <rPh sb="9" eb="11">
      <t>セイジュク</t>
    </rPh>
    <rPh sb="11" eb="12">
      <t>ド</t>
    </rPh>
    <rPh sb="12" eb="14">
      <t>ヒカク</t>
    </rPh>
    <rPh sb="14" eb="15">
      <t>ヒョウ</t>
    </rPh>
    <phoneticPr fontId="5"/>
  </si>
  <si>
    <t>私有林所有規模別面積表</t>
    <rPh sb="0" eb="3">
      <t>シユウリン</t>
    </rPh>
    <rPh sb="3" eb="5">
      <t>ショユウ</t>
    </rPh>
    <rPh sb="5" eb="7">
      <t>キボ</t>
    </rPh>
    <rPh sb="7" eb="8">
      <t>ベツ</t>
    </rPh>
    <rPh sb="8" eb="10">
      <t>メンセキ</t>
    </rPh>
    <rPh sb="10" eb="11">
      <t>ヒョウ</t>
    </rPh>
    <phoneticPr fontId="5"/>
  </si>
  <si>
    <t>私有林　在・不在村面積表</t>
    <rPh sb="0" eb="3">
      <t>シユウリン</t>
    </rPh>
    <rPh sb="4" eb="5">
      <t>ザイ</t>
    </rPh>
    <rPh sb="6" eb="8">
      <t>フザイ</t>
    </rPh>
    <rPh sb="8" eb="9">
      <t>ソン</t>
    </rPh>
    <rPh sb="9" eb="11">
      <t>メンセキ</t>
    </rPh>
    <rPh sb="11" eb="12">
      <t>ヒョウ</t>
    </rPh>
    <phoneticPr fontId="5"/>
  </si>
  <si>
    <t>標高階別森林面積表</t>
    <rPh sb="0" eb="2">
      <t>ヒョウコウ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</si>
  <si>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傾斜階別森林面積表</t>
    <rPh sb="0" eb="2">
      <t>ケイシャ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</si>
  <si>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針葉樹齢級別面積表</t>
    <rPh sb="0" eb="3">
      <t>シンヨウジュ</t>
    </rPh>
    <rPh sb="3" eb="5">
      <t>レイキュウ</t>
    </rPh>
    <rPh sb="5" eb="6">
      <t>ベツ</t>
    </rPh>
    <rPh sb="6" eb="8">
      <t>メンセキ</t>
    </rPh>
    <rPh sb="8" eb="9">
      <t>ヒョウ</t>
    </rPh>
    <phoneticPr fontId="5"/>
  </si>
  <si>
    <t>スギ人工林齢級別面積表</t>
    <rPh sb="2" eb="5">
      <t>ジンコウリン</t>
    </rPh>
    <rPh sb="5" eb="7">
      <t>レイキュウ</t>
    </rPh>
    <rPh sb="7" eb="8">
      <t>ベツ</t>
    </rPh>
    <rPh sb="8" eb="10">
      <t>メンセキ</t>
    </rPh>
    <rPh sb="10" eb="11">
      <t>ヒョウ</t>
    </rPh>
    <phoneticPr fontId="5"/>
  </si>
  <si>
    <t>ヒノキ人工林齢級別面積表</t>
    <rPh sb="3" eb="6">
      <t>ジンコウリン</t>
    </rPh>
    <rPh sb="6" eb="8">
      <t>レイキュウ</t>
    </rPh>
    <rPh sb="8" eb="9">
      <t>ベツ</t>
    </rPh>
    <rPh sb="9" eb="11">
      <t>メンセキ</t>
    </rPh>
    <rPh sb="11" eb="12">
      <t>ヒョウ</t>
    </rPh>
    <phoneticPr fontId="5"/>
  </si>
  <si>
    <t>スギ・ヒノキ人工林齢級別面積表</t>
    <rPh sb="6" eb="8">
      <t>ジンコウ</t>
    </rPh>
    <rPh sb="8" eb="9">
      <t>リン</t>
    </rPh>
    <rPh sb="9" eb="11">
      <t>レイキュウ</t>
    </rPh>
    <rPh sb="11" eb="12">
      <t>ベツ</t>
    </rPh>
    <rPh sb="12" eb="14">
      <t>メンセキ</t>
    </rPh>
    <rPh sb="14" eb="15">
      <t>ヒョウ</t>
    </rPh>
    <phoneticPr fontId="5"/>
  </si>
  <si>
    <t>○</t>
  </si>
  <si>
    <t>参考資料</t>
    <rPh sb="0" eb="2">
      <t>サンコウ</t>
    </rPh>
    <rPh sb="2" eb="4">
      <t>シリョウ</t>
    </rPh>
    <phoneticPr fontId="5"/>
  </si>
  <si>
    <t>針広別・人天別・樹種別森林資源表</t>
    <rPh sb="0" eb="1">
      <t>ハリ</t>
    </rPh>
    <rPh sb="1" eb="2">
      <t>ヒロ</t>
    </rPh>
    <rPh sb="2" eb="3">
      <t>ベツ</t>
    </rPh>
    <rPh sb="4" eb="5">
      <t>ジン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5"/>
  </si>
  <si>
    <t>県全体</t>
    <rPh sb="0" eb="3">
      <t>ケンゼンタイ</t>
    </rPh>
    <phoneticPr fontId="5"/>
  </si>
  <si>
    <t>吉野川森林計画区</t>
    <rPh sb="0" eb="2">
      <t>ヨシノ</t>
    </rPh>
    <rPh sb="2" eb="3">
      <t>ガワ</t>
    </rPh>
    <rPh sb="3" eb="5">
      <t>シンリン</t>
    </rPh>
    <rPh sb="5" eb="7">
      <t>ケイカク</t>
    </rPh>
    <rPh sb="7" eb="8">
      <t>ク</t>
    </rPh>
    <phoneticPr fontId="5"/>
  </si>
  <si>
    <t>那賀海部川森林計画区</t>
    <rPh sb="0" eb="2">
      <t>ナカ</t>
    </rPh>
    <rPh sb="2" eb="4">
      <t>カイフ</t>
    </rPh>
    <rPh sb="4" eb="5">
      <t>ガワ</t>
    </rPh>
    <rPh sb="5" eb="7">
      <t>シンリン</t>
    </rPh>
    <rPh sb="7" eb="9">
      <t>ケイカク</t>
    </rPh>
    <rPh sb="9" eb="10">
      <t>ク</t>
    </rPh>
    <phoneticPr fontId="5"/>
  </si>
  <si>
    <t>徳島調査区</t>
    <rPh sb="0" eb="2">
      <t>トクシマ</t>
    </rPh>
    <rPh sb="2" eb="4">
      <t>チョウサ</t>
    </rPh>
    <rPh sb="4" eb="5">
      <t>ク</t>
    </rPh>
    <phoneticPr fontId="5"/>
  </si>
  <si>
    <t>美馬調査区</t>
    <rPh sb="0" eb="2">
      <t>ミマ</t>
    </rPh>
    <rPh sb="2" eb="4">
      <t>チョウサ</t>
    </rPh>
    <rPh sb="4" eb="5">
      <t>ク</t>
    </rPh>
    <phoneticPr fontId="5"/>
  </si>
  <si>
    <t>三好調査区</t>
    <rPh sb="0" eb="2">
      <t>ミヨシ</t>
    </rPh>
    <rPh sb="2" eb="5">
      <t>チョウサク</t>
    </rPh>
    <phoneticPr fontId="5"/>
  </si>
  <si>
    <t>那賀調査区</t>
    <rPh sb="0" eb="2">
      <t>ナカ</t>
    </rPh>
    <rPh sb="2" eb="5">
      <t>チョウサク</t>
    </rPh>
    <phoneticPr fontId="5"/>
  </si>
  <si>
    <t>海部調査区</t>
    <rPh sb="0" eb="2">
      <t>カイフ</t>
    </rPh>
    <rPh sb="2" eb="5">
      <t>チョウサク</t>
    </rPh>
    <phoneticPr fontId="5"/>
  </si>
  <si>
    <t>東部農林水産局（徳島）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トクシマ</t>
    </rPh>
    <phoneticPr fontId="5"/>
  </si>
  <si>
    <t>東部農林水産局（吉野川）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ヨシノ</t>
    </rPh>
    <rPh sb="10" eb="11">
      <t>ガワ</t>
    </rPh>
    <phoneticPr fontId="5"/>
  </si>
  <si>
    <t>南部総合県民局（美波）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ミナミ</t>
    </rPh>
    <phoneticPr fontId="5"/>
  </si>
  <si>
    <t>南部総合県民局（那賀）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ナカ</t>
    </rPh>
    <phoneticPr fontId="5"/>
  </si>
  <si>
    <t>西部総合県民局（美馬）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ミマ</t>
    </rPh>
    <phoneticPr fontId="5"/>
  </si>
  <si>
    <t>西部総合県民局（三好）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ミヨシ</t>
    </rPh>
    <phoneticPr fontId="5"/>
  </si>
  <si>
    <t>徳島市</t>
    <rPh sb="0" eb="2">
      <t>トクシマ</t>
    </rPh>
    <rPh sb="2" eb="3">
      <t>シ</t>
    </rPh>
    <phoneticPr fontId="5"/>
  </si>
  <si>
    <t>鳴門市</t>
    <rPh sb="0" eb="3">
      <t>ナルトシ</t>
    </rPh>
    <phoneticPr fontId="5"/>
  </si>
  <si>
    <t>小松島市</t>
    <rPh sb="0" eb="4">
      <t>コマツシマシ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</si>
  <si>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</si>
  <si>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</si>
  <si>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佐那河内村</t>
    <rPh sb="0" eb="5">
      <t>サナゴウチソン</t>
    </rPh>
    <phoneticPr fontId="5"/>
  </si>
  <si>
    <t>石井町</t>
    <rPh sb="0" eb="2">
      <t>イシイ</t>
    </rPh>
    <rPh sb="2" eb="3">
      <t>チョウ</t>
    </rPh>
    <phoneticPr fontId="5"/>
  </si>
  <si>
    <t>神山町</t>
    <rPh sb="0" eb="3">
      <t>カミヤマチョウ</t>
    </rPh>
    <phoneticPr fontId="5"/>
  </si>
  <si>
    <t>松茂町</t>
    <rPh sb="0" eb="3">
      <t>マツシゲチョウ</t>
    </rPh>
    <phoneticPr fontId="5"/>
  </si>
  <si>
    <t>板野町</t>
    <rPh sb="0" eb="3">
      <t>イタノチョウ</t>
    </rPh>
    <phoneticPr fontId="5"/>
  </si>
  <si>
    <t>上板町</t>
    <rPh sb="0" eb="3">
      <t>カミイタチョウ</t>
    </rPh>
    <phoneticPr fontId="5"/>
  </si>
  <si>
    <t>阿波市</t>
    <rPh sb="0" eb="3">
      <t>アワシ</t>
    </rPh>
    <phoneticPr fontId="5"/>
  </si>
  <si>
    <t>吉野川市</t>
    <rPh sb="0" eb="2">
      <t>ヨシノ</t>
    </rPh>
    <rPh sb="2" eb="3">
      <t>ガワ</t>
    </rPh>
    <rPh sb="3" eb="4">
      <t>シ</t>
    </rPh>
    <phoneticPr fontId="5"/>
  </si>
  <si>
    <t>美馬市</t>
    <rPh sb="0" eb="3">
      <t>ミマシ</t>
    </rPh>
    <phoneticPr fontId="5"/>
  </si>
  <si>
    <t>つるぎ町</t>
    <rPh sb="3" eb="4">
      <t>チョウ</t>
    </rPh>
    <phoneticPr fontId="5"/>
  </si>
  <si>
    <t>三好市</t>
    <rPh sb="0" eb="2">
      <t>ミヨシ</t>
    </rPh>
    <rPh sb="2" eb="3">
      <t>シ</t>
    </rPh>
    <phoneticPr fontId="5"/>
  </si>
  <si>
    <t>東みよし町</t>
    <rPh sb="0" eb="1">
      <t>ヒガシ</t>
    </rPh>
    <rPh sb="4" eb="5">
      <t>チョウ</t>
    </rPh>
    <phoneticPr fontId="5"/>
  </si>
  <si>
    <t>那賀町</t>
    <rPh sb="0" eb="3">
      <t>ナカチョウ</t>
    </rPh>
    <phoneticPr fontId="5"/>
  </si>
  <si>
    <t>阿南市</t>
    <rPh sb="0" eb="3">
      <t>アナンシ</t>
    </rPh>
    <phoneticPr fontId="5"/>
  </si>
  <si>
    <t>牟岐町</t>
    <rPh sb="0" eb="3">
      <t>ムギチョウ</t>
    </rPh>
    <phoneticPr fontId="5"/>
  </si>
  <si>
    <t>美波町</t>
    <rPh sb="0" eb="3">
      <t>ミナミチョウ</t>
    </rPh>
    <phoneticPr fontId="5"/>
  </si>
  <si>
    <t>海陽町</t>
    <rPh sb="0" eb="3">
      <t>カイヨウチョウ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</si>
</sst>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0_ "/>
    <numFmt numFmtId="178" formatCode="#,###"/>
    <numFmt numFmtId="179" formatCode="0.0%"/>
  </numFmts>
  <fonts count="3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color indexed="8"/>
      <name val="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9"/>
      <color indexed="10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明朝"/>
      <family val="1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0" fontId="13" fillId="0" borderId="0"/>
    <xf numFmtId="0" fontId="1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1580">
    <xf numFmtId="0" fontId="0" fillId="0" borderId="0" xfId="0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11" fillId="0" borderId="0" xfId="2"/>
    <xf numFmtId="0" fontId="11" fillId="0" borderId="0" xfId="2" applyBorder="1"/>
    <xf numFmtId="0" fontId="5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38" fontId="6" fillId="0" borderId="1" xfId="3" applyFont="1" applyBorder="1" applyAlignment="1">
      <alignment horizontal="right"/>
    </xf>
    <xf numFmtId="38" fontId="6" fillId="0" borderId="1" xfId="3" applyFont="1" applyBorder="1"/>
    <xf numFmtId="38" fontId="6" fillId="0" borderId="8" xfId="3" applyFont="1" applyBorder="1"/>
    <xf numFmtId="38" fontId="6" fillId="0" borderId="3" xfId="3" applyFont="1" applyBorder="1"/>
    <xf numFmtId="38" fontId="6" fillId="0" borderId="9" xfId="3" applyFont="1" applyBorder="1"/>
    <xf numFmtId="38" fontId="6" fillId="0" borderId="2" xfId="3" applyFont="1" applyBorder="1"/>
    <xf numFmtId="38" fontId="6" fillId="0" borderId="10" xfId="3" applyFont="1" applyBorder="1"/>
    <xf numFmtId="38" fontId="6" fillId="0" borderId="11" xfId="3" applyFont="1" applyBorder="1"/>
    <xf numFmtId="38" fontId="6" fillId="0" borderId="12" xfId="3" applyFont="1" applyBorder="1"/>
    <xf numFmtId="38" fontId="6" fillId="0" borderId="13" xfId="3" applyFont="1" applyBorder="1"/>
    <xf numFmtId="38" fontId="6" fillId="0" borderId="14" xfId="3" applyFont="1" applyBorder="1"/>
    <xf numFmtId="0" fontId="8" fillId="0" borderId="0" xfId="2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3" fontId="14" fillId="0" borderId="0" xfId="4" applyNumberFormat="1" applyFont="1" applyAlignment="1">
      <alignment vertical="center"/>
    </xf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38" fontId="6" fillId="0" borderId="1" xfId="1" applyFont="1" applyBorder="1" applyAlignment="1">
      <alignment horizontal="right"/>
    </xf>
    <xf numFmtId="38" fontId="6" fillId="0" borderId="1" xfId="1" applyFont="1" applyBorder="1"/>
    <xf numFmtId="38" fontId="6" fillId="0" borderId="8" xfId="1" applyFont="1" applyBorder="1"/>
    <xf numFmtId="38" fontId="6" fillId="0" borderId="3" xfId="1" applyFont="1" applyBorder="1"/>
    <xf numFmtId="38" fontId="6" fillId="0" borderId="9" xfId="1" applyFont="1" applyBorder="1"/>
    <xf numFmtId="38" fontId="6" fillId="0" borderId="2" xfId="1" applyFont="1" applyBorder="1"/>
    <xf numFmtId="38" fontId="6" fillId="0" borderId="10" xfId="1" applyFont="1" applyBorder="1"/>
    <xf numFmtId="38" fontId="6" fillId="0" borderId="11" xfId="1" applyFont="1" applyBorder="1"/>
    <xf numFmtId="38" fontId="6" fillId="0" borderId="12" xfId="1" applyFont="1" applyBorder="1"/>
    <xf numFmtId="38" fontId="6" fillId="0" borderId="13" xfId="1" applyFont="1" applyBorder="1"/>
    <xf numFmtId="38" fontId="6" fillId="0" borderId="14" xfId="1" applyFont="1" applyBorder="1"/>
    <xf numFmtId="0" fontId="8" fillId="0" borderId="0" xfId="0" applyFont="1"/>
    <xf numFmtId="0" fontId="13" fillId="0" borderId="0" xfId="4" applyAlignment="1">
      <alignment vertical="center"/>
    </xf>
    <xf numFmtId="3" fontId="15" fillId="0" borderId="0" xfId="4" quotePrefix="1" applyNumberFormat="1" applyFont="1" applyFill="1" applyAlignment="1">
      <alignment horizontal="left" vertical="center"/>
    </xf>
    <xf numFmtId="0" fontId="14" fillId="0" borderId="40" xfId="4" applyFont="1" applyBorder="1" applyAlignment="1">
      <alignment horizontal="center" vertical="center"/>
    </xf>
    <xf numFmtId="0" fontId="14" fillId="0" borderId="41" xfId="4" applyFont="1" applyBorder="1" applyAlignment="1">
      <alignment horizontal="center" vertical="center"/>
    </xf>
    <xf numFmtId="3" fontId="17" fillId="0" borderId="43" xfId="4" applyNumberFormat="1" applyFont="1" applyBorder="1" applyAlignment="1">
      <alignment horizontal="centerContinuous" vertical="center"/>
    </xf>
    <xf numFmtId="3" fontId="14" fillId="0" borderId="44" xfId="4" applyNumberFormat="1" applyFont="1" applyBorder="1" applyAlignment="1">
      <alignment horizontal="centerContinuous" vertical="center"/>
    </xf>
    <xf numFmtId="3" fontId="14" fillId="0" borderId="45" xfId="4" applyNumberFormat="1" applyFont="1" applyBorder="1" applyAlignment="1">
      <alignment horizontal="centerContinuous" vertical="center"/>
    </xf>
    <xf numFmtId="0" fontId="14" fillId="0" borderId="46" xfId="4" applyFont="1" applyBorder="1" applyAlignment="1">
      <alignment horizontal="center" vertical="center"/>
    </xf>
    <xf numFmtId="0" fontId="14" fillId="0" borderId="47" xfId="4" applyFont="1" applyBorder="1" applyAlignment="1">
      <alignment horizontal="center" vertical="center"/>
    </xf>
    <xf numFmtId="3" fontId="17" fillId="0" borderId="47" xfId="4" applyNumberFormat="1" applyFont="1" applyBorder="1" applyAlignment="1">
      <alignment horizontal="center" vertical="center"/>
    </xf>
    <xf numFmtId="3" fontId="17" fillId="0" borderId="49" xfId="4" applyNumberFormat="1" applyFont="1" applyBorder="1" applyAlignment="1">
      <alignment horizontal="center" vertical="center"/>
    </xf>
    <xf numFmtId="3" fontId="14" fillId="0" borderId="50" xfId="4" applyNumberFormat="1" applyFont="1" applyBorder="1" applyAlignment="1">
      <alignment horizontal="center" vertical="center"/>
    </xf>
    <xf numFmtId="3" fontId="14" fillId="0" borderId="42" xfId="4" applyNumberFormat="1" applyFont="1" applyBorder="1" applyAlignment="1">
      <alignment horizontal="center" vertical="center"/>
    </xf>
    <xf numFmtId="3" fontId="14" fillId="0" borderId="51" xfId="4" quotePrefix="1" applyNumberFormat="1" applyFont="1" applyBorder="1" applyAlignment="1">
      <alignment horizontal="left" vertical="center"/>
    </xf>
    <xf numFmtId="3" fontId="14" fillId="0" borderId="52" xfId="4" applyNumberFormat="1" applyFont="1" applyBorder="1" applyAlignment="1">
      <alignment vertical="center"/>
    </xf>
    <xf numFmtId="3" fontId="14" fillId="0" borderId="53" xfId="4" applyNumberFormat="1" applyFont="1" applyBorder="1" applyAlignment="1">
      <alignment vertical="center"/>
    </xf>
    <xf numFmtId="3" fontId="14" fillId="0" borderId="54" xfId="4" applyNumberFormat="1" applyFont="1" applyBorder="1" applyAlignment="1">
      <alignment horizontal="center" vertical="center"/>
    </xf>
    <xf numFmtId="3" fontId="14" fillId="0" borderId="55" xfId="4" applyNumberFormat="1" applyFont="1" applyBorder="1" applyAlignment="1">
      <alignment horizontal="center" vertical="center"/>
    </xf>
    <xf numFmtId="3" fontId="14" fillId="0" borderId="52" xfId="4" quotePrefix="1" applyNumberFormat="1" applyFont="1" applyBorder="1" applyAlignment="1">
      <alignment horizontal="left" vertical="center"/>
    </xf>
    <xf numFmtId="3" fontId="14" fillId="0" borderId="55" xfId="4" applyNumberFormat="1" applyFont="1" applyBorder="1" applyAlignment="1">
      <alignment horizontal="center" vertical="center" shrinkToFit="1"/>
    </xf>
    <xf numFmtId="3" fontId="14" fillId="0" borderId="55" xfId="4" quotePrefix="1" applyNumberFormat="1" applyFont="1" applyBorder="1" applyAlignment="1">
      <alignment horizontal="center" vertical="center"/>
    </xf>
    <xf numFmtId="3" fontId="14" fillId="0" borderId="54" xfId="4" quotePrefix="1" applyNumberFormat="1" applyFont="1" applyBorder="1" applyAlignment="1">
      <alignment horizontal="center" vertical="center"/>
    </xf>
    <xf numFmtId="3" fontId="14" fillId="0" borderId="56" xfId="4" applyNumberFormat="1" applyFont="1" applyBorder="1" applyAlignment="1">
      <alignment horizontal="center" vertical="center"/>
    </xf>
    <xf numFmtId="3" fontId="14" fillId="0" borderId="52" xfId="4" quotePrefix="1" applyNumberFormat="1" applyFont="1" applyBorder="1" applyAlignment="1">
      <alignment horizontal="center" vertical="center"/>
    </xf>
    <xf numFmtId="3" fontId="14" fillId="0" borderId="48" xfId="4" applyNumberFormat="1" applyFont="1" applyBorder="1" applyAlignment="1">
      <alignment horizontal="center" vertical="center"/>
    </xf>
    <xf numFmtId="3" fontId="14" fillId="0" borderId="57" xfId="4" applyNumberFormat="1" applyFont="1" applyBorder="1" applyAlignment="1">
      <alignment horizontal="centerContinuous" vertical="center"/>
    </xf>
    <xf numFmtId="3" fontId="14" fillId="0" borderId="58" xfId="4" applyNumberFormat="1" applyFont="1" applyBorder="1" applyAlignment="1">
      <alignment horizontal="centerContinuous" vertical="center"/>
    </xf>
    <xf numFmtId="3" fontId="14" fillId="0" borderId="59" xfId="4" applyNumberFormat="1" applyFont="1" applyBorder="1" applyAlignment="1">
      <alignment vertical="center"/>
    </xf>
    <xf numFmtId="3" fontId="14" fillId="0" borderId="60" xfId="4" applyNumberFormat="1" applyFont="1" applyBorder="1" applyAlignment="1">
      <alignment vertical="center"/>
    </xf>
    <xf numFmtId="3" fontId="14" fillId="0" borderId="61" xfId="4" applyNumberFormat="1" applyFont="1" applyBorder="1" applyAlignment="1">
      <alignment horizontal="center" vertical="center"/>
    </xf>
    <xf numFmtId="3" fontId="14" fillId="0" borderId="51" xfId="4" applyNumberFormat="1" applyFont="1" applyBorder="1" applyAlignment="1">
      <alignment horizontal="left" vertical="center"/>
    </xf>
    <xf numFmtId="3" fontId="14" fillId="0" borderId="51" xfId="4" applyNumberFormat="1" applyFont="1" applyBorder="1" applyAlignment="1">
      <alignment vertical="center"/>
    </xf>
    <xf numFmtId="3" fontId="14" fillId="0" borderId="62" xfId="4" applyNumberFormat="1" applyFont="1" applyBorder="1" applyAlignment="1">
      <alignment vertical="center"/>
    </xf>
    <xf numFmtId="3" fontId="14" fillId="0" borderId="52" xfId="4" applyNumberFormat="1" applyFont="1" applyBorder="1" applyAlignment="1">
      <alignment horizontal="center" vertical="center"/>
    </xf>
    <xf numFmtId="3" fontId="14" fillId="0" borderId="52" xfId="4" applyNumberFormat="1" applyFont="1" applyFill="1" applyBorder="1" applyAlignment="1">
      <alignment vertical="center"/>
    </xf>
    <xf numFmtId="3" fontId="14" fillId="0" borderId="56" xfId="4" applyNumberFormat="1" applyFont="1" applyBorder="1" applyAlignment="1">
      <alignment horizontal="left" vertical="center"/>
    </xf>
    <xf numFmtId="3" fontId="14" fillId="0" borderId="52" xfId="4" applyNumberFormat="1" applyFont="1" applyBorder="1" applyAlignment="1">
      <alignment horizontal="left" vertical="center"/>
    </xf>
    <xf numFmtId="3" fontId="14" fillId="0" borderId="47" xfId="4" applyNumberFormat="1" applyFont="1" applyBorder="1" applyAlignment="1">
      <alignment horizontal="center" vertical="center"/>
    </xf>
    <xf numFmtId="3" fontId="14" fillId="0" borderId="63" xfId="4" applyNumberFormat="1" applyFont="1" applyBorder="1" applyAlignment="1">
      <alignment horizontal="centerContinuous" vertical="center"/>
    </xf>
    <xf numFmtId="3" fontId="14" fillId="0" borderId="64" xfId="4" applyNumberFormat="1" applyFont="1" applyBorder="1" applyAlignment="1">
      <alignment horizontal="centerContinuous" vertical="center"/>
    </xf>
    <xf numFmtId="3" fontId="14" fillId="0" borderId="65" xfId="4" applyNumberFormat="1" applyFont="1" applyBorder="1" applyAlignment="1">
      <alignment vertical="center"/>
    </xf>
    <xf numFmtId="3" fontId="14" fillId="0" borderId="56" xfId="4" applyNumberFormat="1" applyFont="1" applyBorder="1" applyAlignment="1">
      <alignment vertical="center"/>
    </xf>
    <xf numFmtId="3" fontId="14" fillId="0" borderId="66" xfId="4" applyNumberFormat="1" applyFont="1" applyBorder="1" applyAlignment="1">
      <alignment vertical="center"/>
    </xf>
    <xf numFmtId="3" fontId="14" fillId="0" borderId="67" xfId="4" applyNumberFormat="1" applyFont="1" applyBorder="1" applyAlignment="1">
      <alignment horizontal="centerContinuous" vertical="center"/>
    </xf>
    <xf numFmtId="3" fontId="14" fillId="0" borderId="46" xfId="4" applyNumberFormat="1" applyFont="1" applyBorder="1" applyAlignment="1">
      <alignment horizontal="center" vertical="center"/>
    </xf>
    <xf numFmtId="3" fontId="14" fillId="0" borderId="68" xfId="4" quotePrefix="1" applyNumberFormat="1" applyFont="1" applyBorder="1" applyAlignment="1">
      <alignment horizontal="centerContinuous" vertical="center"/>
    </xf>
    <xf numFmtId="3" fontId="14" fillId="0" borderId="69" xfId="4" applyNumberFormat="1" applyFont="1" applyBorder="1" applyAlignment="1">
      <alignment horizontal="centerContinuous" vertical="center"/>
    </xf>
    <xf numFmtId="3" fontId="14" fillId="0" borderId="70" xfId="4" applyNumberFormat="1" applyFont="1" applyBorder="1" applyAlignment="1">
      <alignment horizontal="centerContinuous" vertical="center"/>
    </xf>
    <xf numFmtId="3" fontId="14" fillId="0" borderId="71" xfId="4" applyNumberFormat="1" applyFont="1" applyBorder="1" applyAlignment="1">
      <alignment vertical="center"/>
    </xf>
    <xf numFmtId="3" fontId="14" fillId="0" borderId="40" xfId="4" applyNumberFormat="1" applyFont="1" applyBorder="1" applyAlignment="1">
      <alignment horizontal="center" vertical="center"/>
    </xf>
    <xf numFmtId="3" fontId="14" fillId="0" borderId="41" xfId="4" applyNumberFormat="1" applyFont="1" applyBorder="1" applyAlignment="1">
      <alignment horizontal="center" vertical="center" wrapText="1"/>
    </xf>
    <xf numFmtId="3" fontId="14" fillId="0" borderId="41" xfId="4" applyNumberFormat="1" applyFont="1" applyBorder="1" applyAlignment="1">
      <alignment horizontal="center" vertical="center"/>
    </xf>
    <xf numFmtId="3" fontId="14" fillId="0" borderId="61" xfId="4" applyNumberFormat="1" applyFont="1" applyBorder="1" applyAlignment="1">
      <alignment horizontal="center" vertical="center" shrinkToFit="1"/>
    </xf>
    <xf numFmtId="3" fontId="14" fillId="0" borderId="72" xfId="4" applyNumberFormat="1" applyFont="1" applyBorder="1" applyAlignment="1">
      <alignment horizontal="center" vertical="center"/>
    </xf>
    <xf numFmtId="3" fontId="14" fillId="0" borderId="54" xfId="4" applyNumberFormat="1" applyFont="1" applyBorder="1" applyAlignment="1">
      <alignment vertical="center"/>
    </xf>
    <xf numFmtId="3" fontId="14" fillId="0" borderId="48" xfId="4" applyNumberFormat="1" applyFont="1" applyBorder="1" applyAlignment="1">
      <alignment vertical="center"/>
    </xf>
    <xf numFmtId="3" fontId="14" fillId="0" borderId="73" xfId="4" applyNumberFormat="1" applyFont="1" applyBorder="1" applyAlignment="1">
      <alignment vertical="center"/>
    </xf>
    <xf numFmtId="3" fontId="14" fillId="0" borderId="74" xfId="4" quotePrefix="1" applyNumberFormat="1" applyFont="1" applyBorder="1" applyAlignment="1">
      <alignment horizontal="centerContinuous" vertical="center"/>
    </xf>
    <xf numFmtId="3" fontId="14" fillId="0" borderId="75" xfId="4" applyNumberFormat="1" applyFont="1" applyBorder="1" applyAlignment="1">
      <alignment horizontal="centerContinuous" vertical="center"/>
    </xf>
    <xf numFmtId="3" fontId="14" fillId="0" borderId="76" xfId="4" applyNumberFormat="1" applyFont="1" applyBorder="1" applyAlignment="1">
      <alignment vertical="center"/>
    </xf>
    <xf numFmtId="3" fontId="14" fillId="0" borderId="77" xfId="4" applyNumberFormat="1" applyFont="1" applyBorder="1" applyAlignment="1">
      <alignment vertical="center"/>
    </xf>
    <xf numFmtId="3" fontId="14" fillId="0" borderId="78" xfId="4" applyNumberFormat="1" applyFont="1" applyBorder="1" applyAlignment="1">
      <alignment horizontal="centerContinuous" vertical="center"/>
    </xf>
    <xf numFmtId="3" fontId="14" fillId="0" borderId="79" xfId="4" applyNumberFormat="1" applyFont="1" applyBorder="1" applyAlignment="1">
      <alignment horizontal="centerContinuous" vertical="center"/>
    </xf>
    <xf numFmtId="3" fontId="14" fillId="0" borderId="47" xfId="4" applyNumberFormat="1" applyFont="1" applyBorder="1" applyAlignment="1">
      <alignment vertical="center"/>
    </xf>
    <xf numFmtId="3" fontId="14" fillId="0" borderId="49" xfId="4" applyNumberFormat="1" applyFont="1" applyBorder="1" applyAlignment="1">
      <alignment vertical="center"/>
    </xf>
    <xf numFmtId="0" fontId="14" fillId="0" borderId="0" xfId="4" applyFont="1" applyAlignment="1">
      <alignment vertical="center"/>
    </xf>
    <xf numFmtId="0" fontId="1" fillId="0" borderId="0" xfId="5">
      <alignment vertical="center"/>
    </xf>
    <xf numFmtId="0" fontId="19" fillId="0" borderId="0" xfId="6" quotePrefix="1" applyFont="1" applyFill="1" applyAlignment="1">
      <alignment horizontal="left" vertical="center"/>
    </xf>
    <xf numFmtId="0" fontId="20" fillId="0" borderId="0" xfId="6" applyFont="1" applyFill="1" applyBorder="1" applyAlignment="1">
      <alignment vertical="center"/>
    </xf>
    <xf numFmtId="38" fontId="17" fillId="0" borderId="0" xfId="7" applyFont="1" applyFill="1" applyBorder="1" applyAlignment="1">
      <alignment horizontal="right" vertical="center"/>
    </xf>
    <xf numFmtId="0" fontId="20" fillId="0" borderId="41" xfId="6" applyFont="1" applyFill="1" applyBorder="1" applyAlignment="1">
      <alignment horizontal="center" vertical="center"/>
    </xf>
    <xf numFmtId="0" fontId="20" fillId="0" borderId="41" xfId="6" applyFont="1" applyFill="1" applyBorder="1" applyAlignment="1">
      <alignment horizontal="center"/>
    </xf>
    <xf numFmtId="0" fontId="20" fillId="0" borderId="41" xfId="6" quotePrefix="1" applyFont="1" applyFill="1" applyBorder="1" applyAlignment="1">
      <alignment horizontal="center"/>
    </xf>
    <xf numFmtId="38" fontId="20" fillId="0" borderId="80" xfId="7" applyFont="1" applyFill="1" applyBorder="1" applyAlignment="1">
      <alignment vertical="center"/>
    </xf>
    <xf numFmtId="38" fontId="20" fillId="0" borderId="0" xfId="7" applyFont="1" applyFill="1" applyBorder="1" applyAlignment="1">
      <alignment vertical="center"/>
    </xf>
    <xf numFmtId="0" fontId="20" fillId="0" borderId="55" xfId="6" applyFont="1" applyFill="1" applyBorder="1" applyAlignment="1">
      <alignment horizontal="center" vertical="center"/>
    </xf>
    <xf numFmtId="38" fontId="20" fillId="0" borderId="81" xfId="7" quotePrefix="1" applyFont="1" applyFill="1" applyBorder="1" applyAlignment="1">
      <alignment horizontal="center" vertical="center"/>
    </xf>
    <xf numFmtId="0" fontId="20" fillId="0" borderId="47" xfId="6" applyFont="1" applyFill="1" applyBorder="1" applyAlignment="1">
      <alignment vertical="center"/>
    </xf>
    <xf numFmtId="0" fontId="20" fillId="0" borderId="47" xfId="6" applyFont="1" applyFill="1" applyBorder="1" applyAlignment="1">
      <alignment horizontal="center" vertical="top"/>
    </xf>
    <xf numFmtId="0" fontId="20" fillId="0" borderId="47" xfId="6" quotePrefix="1" applyFont="1" applyFill="1" applyBorder="1" applyAlignment="1">
      <alignment horizontal="center" vertical="top"/>
    </xf>
    <xf numFmtId="38" fontId="20" fillId="0" borderId="49" xfId="7" applyFont="1" applyFill="1" applyBorder="1" applyAlignment="1">
      <alignment vertical="center"/>
    </xf>
    <xf numFmtId="38" fontId="20" fillId="0" borderId="0" xfId="7" applyFont="1" applyFill="1" applyBorder="1" applyAlignment="1">
      <alignment horizontal="center" vertical="center"/>
    </xf>
    <xf numFmtId="38" fontId="20" fillId="0" borderId="0" xfId="7" applyFont="1" applyFill="1" applyAlignment="1">
      <alignment horizontal="center" vertical="center"/>
    </xf>
    <xf numFmtId="3" fontId="20" fillId="0" borderId="82" xfId="4" applyNumberFormat="1" applyFont="1" applyFill="1" applyBorder="1" applyAlignment="1">
      <alignment horizontal="center" vertical="center"/>
    </xf>
    <xf numFmtId="3" fontId="20" fillId="0" borderId="83" xfId="4" applyNumberFormat="1" applyFont="1" applyFill="1" applyBorder="1" applyAlignment="1">
      <alignment horizontal="center" vertical="center"/>
    </xf>
    <xf numFmtId="3" fontId="20" fillId="0" borderId="84" xfId="4" applyNumberFormat="1" applyFont="1" applyFill="1" applyBorder="1" applyAlignment="1">
      <alignment horizontal="center" vertical="center"/>
    </xf>
    <xf numFmtId="3" fontId="20" fillId="0" borderId="85" xfId="6" quotePrefix="1" applyNumberFormat="1" applyFont="1" applyFill="1" applyBorder="1" applyAlignment="1">
      <alignment horizontal="left" vertical="center"/>
    </xf>
    <xf numFmtId="1" fontId="20" fillId="0" borderId="0" xfId="6" applyNumberFormat="1" applyFont="1" applyFill="1" applyAlignment="1">
      <alignment vertical="center"/>
    </xf>
    <xf numFmtId="3" fontId="20" fillId="0" borderId="33" xfId="4" applyNumberFormat="1" applyFont="1" applyFill="1" applyBorder="1" applyAlignment="1">
      <alignment horizontal="center" vertical="center"/>
    </xf>
    <xf numFmtId="3" fontId="20" fillId="0" borderId="12" xfId="4" applyNumberFormat="1" applyFont="1" applyFill="1" applyBorder="1" applyAlignment="1">
      <alignment horizontal="center" vertical="center"/>
    </xf>
    <xf numFmtId="3" fontId="20" fillId="0" borderId="87" xfId="4" applyNumberFormat="1" applyFont="1" applyFill="1" applyBorder="1" applyAlignment="1">
      <alignment horizontal="center" vertical="center"/>
    </xf>
    <xf numFmtId="3" fontId="20" fillId="0" borderId="52" xfId="6" quotePrefix="1" applyNumberFormat="1" applyFont="1" applyFill="1" applyBorder="1" applyAlignment="1">
      <alignment horizontal="left" vertical="center"/>
    </xf>
    <xf numFmtId="3" fontId="20" fillId="0" borderId="52" xfId="6" applyNumberFormat="1" applyFont="1" applyFill="1" applyBorder="1" applyAlignment="1">
      <alignment vertical="center"/>
    </xf>
    <xf numFmtId="3" fontId="20" fillId="0" borderId="87" xfId="4" applyNumberFormat="1" applyFont="1" applyFill="1" applyBorder="1" applyAlignment="1">
      <alignment horizontal="center" vertical="center" shrinkToFit="1"/>
    </xf>
    <xf numFmtId="3" fontId="20" fillId="0" borderId="12" xfId="4" quotePrefix="1" applyNumberFormat="1" applyFont="1" applyFill="1" applyBorder="1" applyAlignment="1">
      <alignment horizontal="center" vertical="center"/>
    </xf>
    <xf numFmtId="3" fontId="20" fillId="0" borderId="33" xfId="4" quotePrefix="1" applyNumberFormat="1" applyFont="1" applyFill="1" applyBorder="1" applyAlignment="1">
      <alignment horizontal="center" vertical="center"/>
    </xf>
    <xf numFmtId="3" fontId="20" fillId="0" borderId="88" xfId="4" applyNumberFormat="1" applyFont="1" applyFill="1" applyBorder="1" applyAlignment="1">
      <alignment horizontal="center" vertical="center"/>
    </xf>
    <xf numFmtId="3" fontId="20" fillId="0" borderId="52" xfId="6" quotePrefix="1" applyNumberFormat="1" applyFont="1" applyFill="1" applyBorder="1" applyAlignment="1">
      <alignment horizontal="center" vertical="center"/>
    </xf>
    <xf numFmtId="3" fontId="20" fillId="0" borderId="7" xfId="4" applyNumberFormat="1" applyFont="1" applyFill="1" applyBorder="1" applyAlignment="1">
      <alignment horizontal="center" vertical="center"/>
    </xf>
    <xf numFmtId="3" fontId="20" fillId="0" borderId="58" xfId="6" applyNumberFormat="1" applyFont="1" applyFill="1" applyBorder="1" applyAlignment="1">
      <alignment horizontal="centerContinuous" vertical="center"/>
    </xf>
    <xf numFmtId="3" fontId="20" fillId="0" borderId="89" xfId="6" applyNumberFormat="1" applyFont="1" applyFill="1" applyBorder="1" applyAlignment="1">
      <alignment horizontal="left" vertical="center"/>
    </xf>
    <xf numFmtId="3" fontId="20" fillId="0" borderId="56" xfId="6" applyNumberFormat="1" applyFont="1" applyFill="1" applyBorder="1" applyAlignment="1">
      <alignment horizontal="center" vertical="center"/>
    </xf>
    <xf numFmtId="3" fontId="20" fillId="0" borderId="56" xfId="6" applyNumberFormat="1" applyFont="1" applyFill="1" applyBorder="1" applyAlignment="1">
      <alignment horizontal="left" vertical="center"/>
    </xf>
    <xf numFmtId="3" fontId="20" fillId="0" borderId="52" xfId="6" applyNumberFormat="1" applyFont="1" applyFill="1" applyBorder="1" applyAlignment="1">
      <alignment horizontal="left" vertical="center"/>
    </xf>
    <xf numFmtId="3" fontId="20" fillId="0" borderId="52" xfId="6" applyNumberFormat="1" applyFont="1" applyFill="1" applyBorder="1" applyAlignment="1">
      <alignment horizontal="center" vertical="center"/>
    </xf>
    <xf numFmtId="3" fontId="20" fillId="0" borderId="92" xfId="4" applyNumberFormat="1" applyFont="1" applyFill="1" applyBorder="1" applyAlignment="1">
      <alignment horizontal="centerContinuous" vertical="center"/>
    </xf>
    <xf numFmtId="3" fontId="20" fillId="0" borderId="93" xfId="6" applyNumberFormat="1" applyFont="1" applyFill="1" applyBorder="1" applyAlignment="1">
      <alignment horizontal="centerContinuous" vertical="center"/>
    </xf>
    <xf numFmtId="3" fontId="20" fillId="0" borderId="95" xfId="4" applyNumberFormat="1" applyFont="1" applyFill="1" applyBorder="1" applyAlignment="1">
      <alignment horizontal="center" vertical="center" shrinkToFit="1"/>
    </xf>
    <xf numFmtId="3" fontId="20" fillId="0" borderId="85" xfId="6" applyNumberFormat="1" applyFont="1" applyFill="1" applyBorder="1" applyAlignment="1">
      <alignment horizontal="left" vertical="center"/>
    </xf>
    <xf numFmtId="3" fontId="20" fillId="0" borderId="89" xfId="4" applyNumberFormat="1" applyFont="1" applyFill="1" applyBorder="1" applyAlignment="1">
      <alignment horizontal="center" vertical="center"/>
    </xf>
    <xf numFmtId="3" fontId="20" fillId="0" borderId="96" xfId="6" applyNumberFormat="1" applyFont="1" applyFill="1" applyBorder="1" applyAlignment="1">
      <alignment horizontal="left" vertical="center"/>
    </xf>
    <xf numFmtId="3" fontId="20" fillId="0" borderId="36" xfId="4" applyNumberFormat="1" applyFont="1" applyFill="1" applyBorder="1" applyAlignment="1">
      <alignment horizontal="centerContinuous" vertical="center"/>
    </xf>
    <xf numFmtId="3" fontId="20" fillId="0" borderId="98" xfId="6" applyNumberFormat="1" applyFont="1" applyFill="1" applyBorder="1" applyAlignment="1">
      <alignment horizontal="centerContinuous" vertical="center"/>
    </xf>
    <xf numFmtId="3" fontId="20" fillId="0" borderId="38" xfId="4" quotePrefix="1" applyNumberFormat="1" applyFont="1" applyFill="1" applyBorder="1" applyAlignment="1">
      <alignment horizontal="centerContinuous" vertical="center"/>
    </xf>
    <xf numFmtId="3" fontId="20" fillId="0" borderId="0" xfId="4" applyNumberFormat="1" applyFont="1" applyFill="1" applyBorder="1" applyAlignment="1">
      <alignment horizontal="centerContinuous" vertical="center"/>
    </xf>
    <xf numFmtId="3" fontId="20" fillId="0" borderId="34" xfId="6" applyNumberFormat="1" applyFont="1" applyFill="1" applyBorder="1" applyAlignment="1">
      <alignment horizontal="centerContinuous" vertical="center"/>
    </xf>
    <xf numFmtId="3" fontId="20" fillId="0" borderId="99" xfId="4" applyNumberFormat="1" applyFont="1" applyFill="1" applyBorder="1" applyAlignment="1">
      <alignment horizontal="center" vertical="center"/>
    </xf>
    <xf numFmtId="3" fontId="20" fillId="0" borderId="83" xfId="4" applyNumberFormat="1" applyFont="1" applyFill="1" applyBorder="1" applyAlignment="1">
      <alignment horizontal="center" vertical="center" wrapText="1"/>
    </xf>
    <xf numFmtId="3" fontId="20" fillId="0" borderId="100" xfId="4" applyNumberFormat="1" applyFont="1" applyFill="1" applyBorder="1" applyAlignment="1">
      <alignment horizontal="center" vertical="center"/>
    </xf>
    <xf numFmtId="3" fontId="20" fillId="0" borderId="101" xfId="6" applyNumberFormat="1" applyFont="1" applyFill="1" applyBorder="1" applyAlignment="1">
      <alignment horizontal="left" vertical="center"/>
    </xf>
    <xf numFmtId="3" fontId="20" fillId="0" borderId="39" xfId="4" applyNumberFormat="1" applyFont="1" applyFill="1" applyBorder="1" applyAlignment="1">
      <alignment horizontal="center" vertical="center"/>
    </xf>
    <xf numFmtId="3" fontId="20" fillId="0" borderId="102" xfId="6" applyNumberFormat="1" applyFont="1" applyFill="1" applyBorder="1" applyAlignment="1">
      <alignment horizontal="centerContinuous" vertical="center"/>
    </xf>
    <xf numFmtId="3" fontId="20" fillId="0" borderId="56" xfId="6" quotePrefix="1" applyNumberFormat="1" applyFont="1" applyFill="1" applyBorder="1" applyAlignment="1">
      <alignment horizontal="left" vertical="center"/>
    </xf>
    <xf numFmtId="3" fontId="20" fillId="0" borderId="56" xfId="4" applyNumberFormat="1" applyFont="1" applyFill="1" applyBorder="1" applyAlignment="1">
      <alignment horizontal="center" vertical="center"/>
    </xf>
    <xf numFmtId="3" fontId="20" fillId="0" borderId="72" xfId="4" applyNumberFormat="1" applyFont="1" applyFill="1" applyBorder="1" applyAlignment="1">
      <alignment horizontal="center" vertical="center"/>
    </xf>
    <xf numFmtId="3" fontId="20" fillId="0" borderId="55" xfId="4" applyNumberFormat="1" applyFont="1" applyFill="1" applyBorder="1" applyAlignment="1">
      <alignment horizontal="center" vertical="center" shrinkToFit="1"/>
    </xf>
    <xf numFmtId="3" fontId="20" fillId="0" borderId="55" xfId="4" applyNumberFormat="1" applyFont="1" applyFill="1" applyBorder="1" applyAlignment="1">
      <alignment horizontal="center" vertical="center"/>
    </xf>
    <xf numFmtId="3" fontId="20" fillId="0" borderId="39" xfId="4" applyNumberFormat="1" applyFont="1" applyFill="1" applyBorder="1" applyAlignment="1">
      <alignment vertical="center"/>
    </xf>
    <xf numFmtId="3" fontId="20" fillId="0" borderId="87" xfId="4" applyNumberFormat="1" applyFont="1" applyFill="1" applyBorder="1" applyAlignment="1">
      <alignment vertical="center"/>
    </xf>
    <xf numFmtId="3" fontId="20" fillId="0" borderId="104" xfId="4" applyNumberFormat="1" applyFont="1" applyFill="1" applyBorder="1" applyAlignment="1">
      <alignment horizontal="centerContinuous" vertical="center"/>
    </xf>
    <xf numFmtId="3" fontId="20" fillId="0" borderId="105" xfId="4" applyNumberFormat="1" applyFont="1" applyFill="1" applyBorder="1" applyAlignment="1">
      <alignment vertical="center"/>
    </xf>
    <xf numFmtId="3" fontId="20" fillId="0" borderId="106" xfId="4" quotePrefix="1" applyNumberFormat="1" applyFont="1" applyFill="1" applyBorder="1" applyAlignment="1">
      <alignment horizontal="centerContinuous" vertical="center"/>
    </xf>
    <xf numFmtId="3" fontId="20" fillId="0" borderId="107" xfId="4" applyNumberFormat="1" applyFont="1" applyFill="1" applyBorder="1" applyAlignment="1">
      <alignment horizontal="centerContinuous" vertical="center"/>
    </xf>
    <xf numFmtId="3" fontId="20" fillId="0" borderId="108" xfId="6" applyNumberFormat="1" applyFont="1" applyFill="1" applyBorder="1" applyAlignment="1">
      <alignment horizontal="centerContinuous" vertical="center"/>
    </xf>
    <xf numFmtId="38" fontId="14" fillId="0" borderId="52" xfId="4" applyNumberFormat="1" applyFont="1" applyBorder="1" applyAlignment="1">
      <alignment vertical="center"/>
    </xf>
    <xf numFmtId="3" fontId="14" fillId="0" borderId="0" xfId="4" applyNumberFormat="1" applyFont="1" applyBorder="1" applyAlignment="1">
      <alignment vertical="center"/>
    </xf>
    <xf numFmtId="3" fontId="14" fillId="0" borderId="113" xfId="4" applyNumberFormat="1" applyFont="1" applyBorder="1" applyAlignment="1">
      <alignment vertical="center"/>
    </xf>
    <xf numFmtId="38" fontId="14" fillId="0" borderId="113" xfId="4" applyNumberFormat="1" applyFont="1" applyBorder="1" applyAlignment="1">
      <alignment vertical="center"/>
    </xf>
    <xf numFmtId="3" fontId="14" fillId="0" borderId="58" xfId="4" applyNumberFormat="1" applyFont="1" applyBorder="1" applyAlignment="1">
      <alignment vertical="center"/>
    </xf>
    <xf numFmtId="3" fontId="14" fillId="0" borderId="114" xfId="4" applyNumberFormat="1" applyFont="1" applyBorder="1" applyAlignment="1">
      <alignment vertical="center"/>
    </xf>
    <xf numFmtId="3" fontId="14" fillId="0" borderId="64" xfId="4" applyNumberFormat="1" applyFont="1" applyBorder="1" applyAlignment="1">
      <alignment vertical="center"/>
    </xf>
    <xf numFmtId="3" fontId="14" fillId="0" borderId="88" xfId="4" applyNumberFormat="1" applyFont="1" applyBorder="1" applyAlignment="1">
      <alignment vertical="center"/>
    </xf>
    <xf numFmtId="3" fontId="14" fillId="0" borderId="115" xfId="4" applyNumberFormat="1" applyFont="1" applyBorder="1" applyAlignment="1">
      <alignment vertical="center"/>
    </xf>
    <xf numFmtId="3" fontId="14" fillId="0" borderId="116" xfId="4" applyNumberFormat="1" applyFont="1" applyBorder="1" applyAlignment="1">
      <alignment vertical="center"/>
    </xf>
    <xf numFmtId="3" fontId="14" fillId="0" borderId="98" xfId="4" applyNumberFormat="1" applyFont="1" applyBorder="1" applyAlignment="1">
      <alignment vertical="center"/>
    </xf>
    <xf numFmtId="3" fontId="17" fillId="0" borderId="0" xfId="4" applyNumberFormat="1" applyFont="1" applyBorder="1" applyAlignment="1">
      <alignment vertical="center"/>
    </xf>
    <xf numFmtId="3" fontId="17" fillId="0" borderId="0" xfId="4" applyNumberFormat="1" applyFont="1" applyBorder="1" applyAlignment="1">
      <alignment horizontal="right" vertical="center"/>
    </xf>
    <xf numFmtId="38" fontId="14" fillId="0" borderId="53" xfId="4" applyNumberFormat="1" applyFont="1" applyBorder="1" applyAlignment="1">
      <alignment vertical="center"/>
    </xf>
    <xf numFmtId="3" fontId="14" fillId="0" borderId="103" xfId="4" applyNumberFormat="1" applyFont="1" applyBorder="1" applyAlignment="1">
      <alignment vertical="center"/>
    </xf>
    <xf numFmtId="3" fontId="14" fillId="0" borderId="117" xfId="4" applyNumberFormat="1" applyFont="1" applyBorder="1" applyAlignment="1">
      <alignment vertical="center"/>
    </xf>
    <xf numFmtId="3" fontId="14" fillId="0" borderId="118" xfId="4" applyNumberFormat="1" applyFont="1" applyBorder="1" applyAlignment="1">
      <alignment horizontal="center" vertical="center"/>
    </xf>
    <xf numFmtId="3" fontId="14" fillId="0" borderId="113" xfId="4" quotePrefix="1" applyNumberFormat="1" applyFont="1" applyBorder="1" applyAlignment="1">
      <alignment horizontal="left" vertical="center"/>
    </xf>
    <xf numFmtId="3" fontId="14" fillId="0" borderId="119" xfId="4" applyNumberFormat="1" applyFont="1" applyBorder="1" applyAlignment="1">
      <alignment horizontal="centerContinuous" vertical="center"/>
    </xf>
    <xf numFmtId="3" fontId="14" fillId="0" borderId="15" xfId="4" applyNumberFormat="1" applyFont="1" applyBorder="1" applyAlignment="1">
      <alignment horizontal="center" vertical="center" shrinkToFit="1"/>
    </xf>
    <xf numFmtId="3" fontId="20" fillId="0" borderId="0" xfId="4" applyNumberFormat="1" applyFont="1" applyFill="1" applyBorder="1" applyAlignment="1">
      <alignment horizontal="center" vertical="center"/>
    </xf>
    <xf numFmtId="3" fontId="20" fillId="0" borderId="23" xfId="4" applyNumberFormat="1" applyFont="1" applyFill="1" applyBorder="1" applyAlignment="1">
      <alignment horizontal="centerContinuous" vertical="center"/>
    </xf>
    <xf numFmtId="3" fontId="20" fillId="0" borderId="17" xfId="4" applyNumberFormat="1" applyFont="1" applyFill="1" applyBorder="1" applyAlignment="1">
      <alignment horizontal="centerContinuous" vertical="center"/>
    </xf>
    <xf numFmtId="0" fontId="14" fillId="0" borderId="0" xfId="6" applyFont="1" applyFill="1" applyAlignment="1">
      <alignment vertical="center"/>
    </xf>
    <xf numFmtId="0" fontId="13" fillId="0" borderId="0" xfId="6" applyFill="1" applyAlignment="1">
      <alignment vertical="center"/>
    </xf>
    <xf numFmtId="38" fontId="14" fillId="0" borderId="0" xfId="7" applyFont="1" applyFill="1" applyAlignment="1">
      <alignment vertical="center"/>
    </xf>
    <xf numFmtId="0" fontId="14" fillId="0" borderId="124" xfId="6" applyFont="1" applyFill="1" applyBorder="1" applyAlignment="1">
      <alignment vertical="center"/>
    </xf>
    <xf numFmtId="0" fontId="14" fillId="0" borderId="0" xfId="6" applyFont="1" applyFill="1" applyBorder="1" applyAlignment="1">
      <alignment vertical="center"/>
    </xf>
    <xf numFmtId="3" fontId="14" fillId="0" borderId="41" xfId="6" applyNumberFormat="1" applyFont="1" applyFill="1" applyBorder="1" applyAlignment="1">
      <alignment horizontal="center" shrinkToFit="1"/>
    </xf>
    <xf numFmtId="0" fontId="14" fillId="0" borderId="43" xfId="6" applyFont="1" applyFill="1" applyBorder="1" applyAlignment="1">
      <alignment horizontal="centerContinuous" vertical="center"/>
    </xf>
    <xf numFmtId="38" fontId="14" fillId="0" borderId="45" xfId="7" applyFont="1" applyFill="1" applyBorder="1" applyAlignment="1">
      <alignment horizontal="centerContinuous" vertical="center"/>
    </xf>
    <xf numFmtId="3" fontId="14" fillId="0" borderId="47" xfId="6" applyNumberFormat="1" applyFont="1" applyFill="1" applyBorder="1" applyAlignment="1">
      <alignment horizontal="center" vertical="top" shrinkToFit="1"/>
    </xf>
    <xf numFmtId="0" fontId="23" fillId="0" borderId="17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14" fillId="0" borderId="65" xfId="6" applyFont="1" applyFill="1" applyBorder="1" applyAlignment="1">
      <alignment horizontal="center" vertical="center"/>
    </xf>
    <xf numFmtId="38" fontId="14" fillId="0" borderId="103" xfId="7" applyFont="1" applyFill="1" applyBorder="1" applyAlignment="1">
      <alignment horizontal="center" vertical="center"/>
    </xf>
    <xf numFmtId="3" fontId="14" fillId="0" borderId="50" xfId="6" applyNumberFormat="1" applyFont="1" applyFill="1" applyBorder="1" applyAlignment="1">
      <alignment horizontal="center" vertical="center"/>
    </xf>
    <xf numFmtId="3" fontId="14" fillId="0" borderId="42" xfId="6" applyNumberFormat="1" applyFont="1" applyFill="1" applyBorder="1" applyAlignment="1">
      <alignment horizontal="center" vertical="center"/>
    </xf>
    <xf numFmtId="3" fontId="14" fillId="0" borderId="51" xfId="6" quotePrefix="1" applyNumberFormat="1" applyFont="1" applyFill="1" applyBorder="1" applyAlignment="1">
      <alignment horizontal="left" vertical="center"/>
    </xf>
    <xf numFmtId="3" fontId="14" fillId="0" borderId="54" xfId="6" applyNumberFormat="1" applyFont="1" applyFill="1" applyBorder="1" applyAlignment="1">
      <alignment horizontal="center" vertical="center"/>
    </xf>
    <xf numFmtId="3" fontId="14" fillId="0" borderId="55" xfId="6" applyNumberFormat="1" applyFont="1" applyFill="1" applyBorder="1" applyAlignment="1">
      <alignment horizontal="center" vertical="center"/>
    </xf>
    <xf numFmtId="3" fontId="14" fillId="0" borderId="52" xfId="6" quotePrefix="1" applyNumberFormat="1" applyFont="1" applyFill="1" applyBorder="1" applyAlignment="1">
      <alignment horizontal="left" vertical="center"/>
    </xf>
    <xf numFmtId="3" fontId="14" fillId="0" borderId="52" xfId="6" applyNumberFormat="1" applyFont="1" applyFill="1" applyBorder="1" applyAlignment="1">
      <alignment vertical="center"/>
    </xf>
    <xf numFmtId="3" fontId="14" fillId="0" borderId="55" xfId="6" quotePrefix="1" applyNumberFormat="1" applyFont="1" applyFill="1" applyBorder="1" applyAlignment="1">
      <alignment horizontal="center" vertical="center"/>
    </xf>
    <xf numFmtId="3" fontId="14" fillId="0" borderId="56" xfId="6" applyNumberFormat="1" applyFont="1" applyFill="1" applyBorder="1" applyAlignment="1">
      <alignment horizontal="center" vertical="center"/>
    </xf>
    <xf numFmtId="3" fontId="14" fillId="0" borderId="52" xfId="6" quotePrefix="1" applyNumberFormat="1" applyFont="1" applyFill="1" applyBorder="1" applyAlignment="1">
      <alignment horizontal="center" vertical="center"/>
    </xf>
    <xf numFmtId="3" fontId="14" fillId="0" borderId="55" xfId="6" applyNumberFormat="1" applyFont="1" applyFill="1" applyBorder="1" applyAlignment="1">
      <alignment horizontal="center" vertical="center" shrinkToFit="1"/>
    </xf>
    <xf numFmtId="3" fontId="14" fillId="0" borderId="48" xfId="6" applyNumberFormat="1" applyFont="1" applyFill="1" applyBorder="1" applyAlignment="1">
      <alignment horizontal="center" vertical="center"/>
    </xf>
    <xf numFmtId="3" fontId="14" fillId="0" borderId="67" xfId="6" applyNumberFormat="1" applyFont="1" applyFill="1" applyBorder="1" applyAlignment="1">
      <alignment horizontal="centerContinuous" vertical="center"/>
    </xf>
    <xf numFmtId="3" fontId="14" fillId="0" borderId="58" xfId="6" applyNumberFormat="1" applyFont="1" applyFill="1" applyBorder="1" applyAlignment="1">
      <alignment horizontal="centerContinuous" vertical="center"/>
    </xf>
    <xf numFmtId="3" fontId="14" fillId="0" borderId="51" xfId="6" applyNumberFormat="1" applyFont="1" applyFill="1" applyBorder="1" applyAlignment="1">
      <alignment horizontal="left" vertical="center"/>
    </xf>
    <xf numFmtId="3" fontId="14" fillId="0" borderId="52" xfId="6" applyNumberFormat="1" applyFont="1" applyFill="1" applyBorder="1" applyAlignment="1">
      <alignment horizontal="center" vertical="center"/>
    </xf>
    <xf numFmtId="3" fontId="14" fillId="0" borderId="56" xfId="6" applyNumberFormat="1" applyFont="1" applyFill="1" applyBorder="1" applyAlignment="1">
      <alignment horizontal="left" vertical="center"/>
    </xf>
    <xf numFmtId="3" fontId="14" fillId="0" borderId="52" xfId="6" applyNumberFormat="1" applyFont="1" applyFill="1" applyBorder="1" applyAlignment="1">
      <alignment horizontal="left" vertical="center"/>
    </xf>
    <xf numFmtId="3" fontId="14" fillId="0" borderId="47" xfId="6" applyNumberFormat="1" applyFont="1" applyFill="1" applyBorder="1" applyAlignment="1">
      <alignment horizontal="center" vertical="center"/>
    </xf>
    <xf numFmtId="3" fontId="14" fillId="0" borderId="63" xfId="6" applyNumberFormat="1" applyFont="1" applyFill="1" applyBorder="1" applyAlignment="1">
      <alignment horizontal="centerContinuous" vertical="center"/>
    </xf>
    <xf numFmtId="3" fontId="14" fillId="0" borderId="64" xfId="6" applyNumberFormat="1" applyFont="1" applyFill="1" applyBorder="1" applyAlignment="1">
      <alignment horizontal="centerContinuous" vertical="center"/>
    </xf>
    <xf numFmtId="3" fontId="14" fillId="0" borderId="46" xfId="6" applyNumberFormat="1" applyFont="1" applyFill="1" applyBorder="1" applyAlignment="1">
      <alignment horizontal="center" vertical="center"/>
    </xf>
    <xf numFmtId="3" fontId="14" fillId="0" borderId="68" xfId="6" quotePrefix="1" applyNumberFormat="1" applyFont="1" applyFill="1" applyBorder="1" applyAlignment="1">
      <alignment horizontal="centerContinuous" vertical="center"/>
    </xf>
    <xf numFmtId="3" fontId="14" fillId="0" borderId="75" xfId="6" applyNumberFormat="1" applyFont="1" applyFill="1" applyBorder="1" applyAlignment="1">
      <alignment horizontal="centerContinuous" vertical="center"/>
    </xf>
    <xf numFmtId="3" fontId="14" fillId="0" borderId="79" xfId="6" applyNumberFormat="1" applyFont="1" applyFill="1" applyBorder="1" applyAlignment="1">
      <alignment horizontal="centerContinuous" vertical="center"/>
    </xf>
    <xf numFmtId="3" fontId="14" fillId="0" borderId="40" xfId="6" applyNumberFormat="1" applyFont="1" applyFill="1" applyBorder="1" applyAlignment="1">
      <alignment horizontal="center" vertical="center"/>
    </xf>
    <xf numFmtId="3" fontId="14" fillId="0" borderId="41" xfId="6" applyNumberFormat="1" applyFont="1" applyFill="1" applyBorder="1" applyAlignment="1">
      <alignment horizontal="center" vertical="center" wrapText="1"/>
    </xf>
    <xf numFmtId="3" fontId="14" fillId="0" borderId="85" xfId="6" applyNumberFormat="1" applyFont="1" applyFill="1" applyBorder="1" applyAlignment="1">
      <alignment horizontal="left" vertical="center"/>
    </xf>
    <xf numFmtId="3" fontId="14" fillId="0" borderId="72" xfId="6" applyNumberFormat="1" applyFont="1" applyFill="1" applyBorder="1" applyAlignment="1">
      <alignment horizontal="center" vertical="center"/>
    </xf>
    <xf numFmtId="3" fontId="14" fillId="0" borderId="54" xfId="6" applyNumberFormat="1" applyFont="1" applyFill="1" applyBorder="1" applyAlignment="1">
      <alignment vertical="center"/>
    </xf>
    <xf numFmtId="3" fontId="14" fillId="0" borderId="48" xfId="6" applyNumberFormat="1" applyFont="1" applyFill="1" applyBorder="1" applyAlignment="1">
      <alignment vertical="center"/>
    </xf>
    <xf numFmtId="3" fontId="14" fillId="0" borderId="73" xfId="6" applyNumberFormat="1" applyFont="1" applyFill="1" applyBorder="1" applyAlignment="1">
      <alignment vertical="center"/>
    </xf>
    <xf numFmtId="3" fontId="14" fillId="0" borderId="74" xfId="6" quotePrefix="1" applyNumberFormat="1" applyFont="1" applyFill="1" applyBorder="1" applyAlignment="1">
      <alignment horizontal="centerContinuous" vertical="center"/>
    </xf>
    <xf numFmtId="3" fontId="14" fillId="0" borderId="70" xfId="6" applyNumberFormat="1" applyFont="1" applyFill="1" applyBorder="1" applyAlignment="1">
      <alignment horizontal="centerContinuous" vertical="center"/>
    </xf>
    <xf numFmtId="3" fontId="14" fillId="0" borderId="78" xfId="6" applyNumberFormat="1" applyFont="1" applyFill="1" applyBorder="1" applyAlignment="1">
      <alignment horizontal="centerContinuous" vertical="center"/>
    </xf>
    <xf numFmtId="3" fontId="14" fillId="0" borderId="69" xfId="6" applyNumberFormat="1" applyFont="1" applyFill="1" applyBorder="1" applyAlignment="1">
      <alignment horizontal="centerContinuous" vertical="center"/>
    </xf>
    <xf numFmtId="3" fontId="14" fillId="0" borderId="132" xfId="6" applyNumberFormat="1" applyFont="1" applyFill="1" applyBorder="1" applyAlignment="1">
      <alignment horizontal="centerContinuous" vertical="center"/>
    </xf>
    <xf numFmtId="38" fontId="14" fillId="0" borderId="0" xfId="7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0" fontId="17" fillId="0" borderId="0" xfId="6" quotePrefix="1" applyFont="1" applyFill="1" applyBorder="1" applyAlignment="1">
      <alignment horizontal="left" vertical="center"/>
    </xf>
    <xf numFmtId="3" fontId="14" fillId="0" borderId="0" xfId="6" applyNumberFormat="1" applyFont="1" applyFill="1" applyBorder="1" applyAlignment="1">
      <alignment vertical="center"/>
    </xf>
    <xf numFmtId="0" fontId="14" fillId="0" borderId="0" xfId="6" applyFont="1" applyFill="1" applyAlignment="1">
      <alignment horizontal="distributed" vertical="center"/>
    </xf>
    <xf numFmtId="0" fontId="21" fillId="0" borderId="0" xfId="6" applyFont="1" applyFill="1" applyAlignment="1">
      <alignment horizontal="distributed" vertical="center"/>
    </xf>
    <xf numFmtId="0" fontId="14" fillId="0" borderId="80" xfId="6" quotePrefix="1" applyFont="1" applyFill="1" applyBorder="1" applyAlignment="1">
      <alignment horizontal="center" vertical="center"/>
    </xf>
    <xf numFmtId="0" fontId="14" fillId="0" borderId="133" xfId="6" applyFont="1" applyFill="1" applyBorder="1" applyAlignment="1">
      <alignment vertical="center"/>
    </xf>
    <xf numFmtId="0" fontId="14" fillId="0" borderId="65" xfId="6" quotePrefix="1" applyFont="1" applyFill="1" applyBorder="1" applyAlignment="1">
      <alignment horizontal="center" vertical="center"/>
    </xf>
    <xf numFmtId="3" fontId="14" fillId="0" borderId="133" xfId="6" applyNumberFormat="1" applyFont="1" applyFill="1" applyBorder="1" applyAlignment="1">
      <alignment vertical="center"/>
    </xf>
    <xf numFmtId="3" fontId="14" fillId="0" borderId="57" xfId="6" applyNumberFormat="1" applyFont="1" applyFill="1" applyBorder="1" applyAlignment="1">
      <alignment horizontal="centerContinuous" vertical="center"/>
    </xf>
    <xf numFmtId="3" fontId="14" fillId="0" borderId="61" xfId="6" applyNumberFormat="1" applyFont="1" applyFill="1" applyBorder="1" applyAlignment="1">
      <alignment horizontal="center" vertical="center" shrinkToFit="1"/>
    </xf>
    <xf numFmtId="4" fontId="14" fillId="0" borderId="0" xfId="6" applyNumberFormat="1" applyFont="1" applyFill="1" applyBorder="1" applyAlignment="1">
      <alignment vertical="center"/>
    </xf>
    <xf numFmtId="3" fontId="14" fillId="0" borderId="56" xfId="6" quotePrefix="1" applyNumberFormat="1" applyFont="1" applyFill="1" applyBorder="1" applyAlignment="1">
      <alignment horizontal="left" vertical="center"/>
    </xf>
    <xf numFmtId="3" fontId="14" fillId="0" borderId="0" xfId="6" applyNumberFormat="1" applyFont="1" applyFill="1" applyBorder="1" applyAlignment="1">
      <alignment horizontal="centerContinuous" vertical="center"/>
    </xf>
    <xf numFmtId="0" fontId="14" fillId="0" borderId="63" xfId="6" applyFont="1" applyFill="1" applyBorder="1" applyAlignment="1">
      <alignment horizontal="center" vertical="center"/>
    </xf>
    <xf numFmtId="0" fontId="14" fillId="0" borderId="41" xfId="6" applyFont="1" applyFill="1" applyBorder="1" applyAlignment="1">
      <alignment horizontal="centerContinuous" vertical="center"/>
    </xf>
    <xf numFmtId="0" fontId="14" fillId="0" borderId="47" xfId="6" applyFont="1" applyFill="1" applyBorder="1" applyAlignment="1">
      <alignment horizontal="center" vertical="center"/>
    </xf>
    <xf numFmtId="0" fontId="14" fillId="0" borderId="17" xfId="6" applyFont="1" applyFill="1" applyBorder="1" applyAlignment="1">
      <alignment horizontal="center" vertical="center"/>
    </xf>
    <xf numFmtId="0" fontId="14" fillId="0" borderId="18" xfId="6" applyFont="1" applyFill="1" applyBorder="1" applyAlignment="1">
      <alignment horizontal="center" vertical="center"/>
    </xf>
    <xf numFmtId="3" fontId="14" fillId="0" borderId="41" xfId="4" applyNumberFormat="1" applyFont="1" applyBorder="1" applyAlignment="1">
      <alignment horizontal="center" vertical="center"/>
    </xf>
    <xf numFmtId="3" fontId="14" fillId="0" borderId="48" xfId="4" applyNumberFormat="1" applyFont="1" applyBorder="1" applyAlignment="1">
      <alignment horizontal="center" vertical="center"/>
    </xf>
    <xf numFmtId="0" fontId="13" fillId="0" borderId="0" xfId="4" applyFont="1" applyAlignment="1">
      <alignment vertical="center"/>
    </xf>
    <xf numFmtId="0" fontId="19" fillId="0" borderId="0" xfId="4" quotePrefix="1" applyFont="1" applyFill="1" applyAlignment="1">
      <alignment horizontal="left" vertical="center"/>
    </xf>
    <xf numFmtId="0" fontId="14" fillId="0" borderId="0" xfId="4" applyFont="1" applyBorder="1" applyAlignment="1">
      <alignment vertical="center"/>
    </xf>
    <xf numFmtId="0" fontId="17" fillId="0" borderId="0" xfId="4" quotePrefix="1" applyFont="1" applyBorder="1" applyAlignment="1">
      <alignment horizontal="right" vertical="center"/>
    </xf>
    <xf numFmtId="0" fontId="14" fillId="0" borderId="41" xfId="4" applyFont="1" applyFill="1" applyBorder="1" applyAlignment="1">
      <alignment horizontal="center" vertical="center"/>
    </xf>
    <xf numFmtId="0" fontId="14" fillId="0" borderId="43" xfId="4" quotePrefix="1" applyFont="1" applyFill="1" applyBorder="1" applyAlignment="1">
      <alignment horizontal="centerContinuous" vertical="center"/>
    </xf>
    <xf numFmtId="0" fontId="14" fillId="0" borderId="44" xfId="4" applyFont="1" applyFill="1" applyBorder="1" applyAlignment="1">
      <alignment horizontal="centerContinuous" vertical="center"/>
    </xf>
    <xf numFmtId="0" fontId="14" fillId="0" borderId="45" xfId="4" applyFont="1" applyFill="1" applyBorder="1" applyAlignment="1">
      <alignment horizontal="centerContinuous" vertical="center"/>
    </xf>
    <xf numFmtId="0" fontId="14" fillId="0" borderId="54" xfId="4" applyFont="1" applyBorder="1" applyAlignment="1">
      <alignment horizontal="center" vertical="center"/>
    </xf>
    <xf numFmtId="0" fontId="14" fillId="0" borderId="55" xfId="4" applyFont="1" applyFill="1" applyBorder="1" applyAlignment="1">
      <alignment horizontal="center" vertical="center"/>
    </xf>
    <xf numFmtId="0" fontId="14" fillId="0" borderId="134" xfId="4" quotePrefix="1" applyFont="1" applyFill="1" applyBorder="1" applyAlignment="1">
      <alignment horizontal="centerContinuous" vertical="center"/>
    </xf>
    <xf numFmtId="0" fontId="14" fillId="0" borderId="135" xfId="4" applyFont="1" applyFill="1" applyBorder="1" applyAlignment="1">
      <alignment horizontal="centerContinuous" vertical="center"/>
    </xf>
    <xf numFmtId="0" fontId="14" fillId="0" borderId="113" xfId="4" applyFont="1" applyFill="1" applyBorder="1" applyAlignment="1">
      <alignment horizontal="centerContinuous" vertical="center"/>
    </xf>
    <xf numFmtId="0" fontId="14" fillId="0" borderId="134" xfId="4" applyFont="1" applyFill="1" applyBorder="1" applyAlignment="1">
      <alignment horizontal="centerContinuous" vertical="center"/>
    </xf>
    <xf numFmtId="0" fontId="14" fillId="0" borderId="136" xfId="4" applyFont="1" applyFill="1" applyBorder="1" applyAlignment="1">
      <alignment horizontal="centerContinuous" vertical="center"/>
    </xf>
    <xf numFmtId="0" fontId="14" fillId="0" borderId="47" xfId="4" applyFont="1" applyFill="1" applyBorder="1" applyAlignment="1">
      <alignment horizontal="center" vertical="center"/>
    </xf>
    <xf numFmtId="0" fontId="14" fillId="0" borderId="65" xfId="4" quotePrefix="1" applyFont="1" applyFill="1" applyBorder="1" applyAlignment="1">
      <alignment horizontal="center" vertical="center"/>
    </xf>
    <xf numFmtId="0" fontId="14" fillId="0" borderId="103" xfId="4" quotePrefix="1" applyFont="1" applyFill="1" applyBorder="1" applyAlignment="1">
      <alignment horizontal="center" vertical="center"/>
    </xf>
    <xf numFmtId="3" fontId="14" fillId="0" borderId="42" xfId="4" applyNumberFormat="1" applyFont="1" applyFill="1" applyBorder="1" applyAlignment="1">
      <alignment horizontal="center" vertical="center"/>
    </xf>
    <xf numFmtId="3" fontId="14" fillId="0" borderId="51" xfId="4" quotePrefix="1" applyNumberFormat="1" applyFont="1" applyFill="1" applyBorder="1" applyAlignment="1">
      <alignment horizontal="left" vertical="center"/>
    </xf>
    <xf numFmtId="3" fontId="14" fillId="0" borderId="55" xfId="4" applyNumberFormat="1" applyFont="1" applyFill="1" applyBorder="1" applyAlignment="1">
      <alignment horizontal="center" vertical="center"/>
    </xf>
    <xf numFmtId="3" fontId="14" fillId="0" borderId="52" xfId="4" quotePrefix="1" applyNumberFormat="1" applyFont="1" applyFill="1" applyBorder="1" applyAlignment="1">
      <alignment horizontal="left" vertical="center"/>
    </xf>
    <xf numFmtId="3" fontId="14" fillId="0" borderId="55" xfId="4" applyNumberFormat="1" applyFont="1" applyFill="1" applyBorder="1" applyAlignment="1">
      <alignment horizontal="center" vertical="center" shrinkToFit="1"/>
    </xf>
    <xf numFmtId="3" fontId="14" fillId="0" borderId="55" xfId="4" quotePrefix="1" applyNumberFormat="1" applyFont="1" applyFill="1" applyBorder="1" applyAlignment="1">
      <alignment horizontal="center" vertical="center"/>
    </xf>
    <xf numFmtId="3" fontId="14" fillId="0" borderId="56" xfId="4" applyNumberFormat="1" applyFont="1" applyFill="1" applyBorder="1" applyAlignment="1">
      <alignment horizontal="center" vertical="center"/>
    </xf>
    <xf numFmtId="3" fontId="14" fillId="0" borderId="52" xfId="4" quotePrefix="1" applyNumberFormat="1" applyFont="1" applyFill="1" applyBorder="1" applyAlignment="1">
      <alignment horizontal="center" vertical="center"/>
    </xf>
    <xf numFmtId="3" fontId="14" fillId="0" borderId="48" xfId="4" applyNumberFormat="1" applyFont="1" applyFill="1" applyBorder="1" applyAlignment="1">
      <alignment horizontal="center" vertical="center"/>
    </xf>
    <xf numFmtId="3" fontId="14" fillId="0" borderId="57" xfId="4" applyNumberFormat="1" applyFont="1" applyFill="1" applyBorder="1" applyAlignment="1">
      <alignment horizontal="centerContinuous" vertical="center"/>
    </xf>
    <xf numFmtId="3" fontId="14" fillId="0" borderId="58" xfId="4" applyNumberFormat="1" applyFont="1" applyFill="1" applyBorder="1" applyAlignment="1">
      <alignment horizontal="centerContinuous" vertical="center"/>
    </xf>
    <xf numFmtId="3" fontId="14" fillId="0" borderId="61" xfId="4" applyNumberFormat="1" applyFont="1" applyFill="1" applyBorder="1" applyAlignment="1">
      <alignment horizontal="center" vertical="center"/>
    </xf>
    <xf numFmtId="3" fontId="14" fillId="0" borderId="51" xfId="4" applyNumberFormat="1" applyFont="1" applyFill="1" applyBorder="1" applyAlignment="1">
      <alignment horizontal="left" vertical="center"/>
    </xf>
    <xf numFmtId="3" fontId="14" fillId="0" borderId="52" xfId="4" applyNumberFormat="1" applyFont="1" applyFill="1" applyBorder="1" applyAlignment="1">
      <alignment horizontal="center" vertical="center"/>
    </xf>
    <xf numFmtId="3" fontId="14" fillId="0" borderId="56" xfId="4" applyNumberFormat="1" applyFont="1" applyFill="1" applyBorder="1" applyAlignment="1">
      <alignment horizontal="left" vertical="center"/>
    </xf>
    <xf numFmtId="3" fontId="14" fillId="0" borderId="52" xfId="4" applyNumberFormat="1" applyFont="1" applyFill="1" applyBorder="1" applyAlignment="1">
      <alignment horizontal="left" vertical="center"/>
    </xf>
    <xf numFmtId="3" fontId="14" fillId="0" borderId="47" xfId="4" applyNumberFormat="1" applyFont="1" applyFill="1" applyBorder="1" applyAlignment="1">
      <alignment horizontal="center" vertical="center"/>
    </xf>
    <xf numFmtId="3" fontId="14" fillId="0" borderId="63" xfId="4" applyNumberFormat="1" applyFont="1" applyFill="1" applyBorder="1" applyAlignment="1">
      <alignment horizontal="centerContinuous" vertical="center"/>
    </xf>
    <xf numFmtId="3" fontId="14" fillId="0" borderId="64" xfId="4" applyNumberFormat="1" applyFont="1" applyFill="1" applyBorder="1" applyAlignment="1">
      <alignment horizontal="centerContinuous" vertical="center"/>
    </xf>
    <xf numFmtId="3" fontId="14" fillId="0" borderId="56" xfId="4" quotePrefix="1" applyNumberFormat="1" applyFont="1" applyFill="1" applyBorder="1" applyAlignment="1">
      <alignment horizontal="left" vertical="center"/>
    </xf>
    <xf numFmtId="3" fontId="14" fillId="0" borderId="67" xfId="4" applyNumberFormat="1" applyFont="1" applyFill="1" applyBorder="1" applyAlignment="1">
      <alignment horizontal="centerContinuous" vertical="center"/>
    </xf>
    <xf numFmtId="3" fontId="14" fillId="0" borderId="68" xfId="4" quotePrefix="1" applyNumberFormat="1" applyFont="1" applyFill="1" applyBorder="1" applyAlignment="1">
      <alignment horizontal="centerContinuous" vertical="center"/>
    </xf>
    <xf numFmtId="3" fontId="14" fillId="0" borderId="69" xfId="4" applyNumberFormat="1" applyFont="1" applyFill="1" applyBorder="1" applyAlignment="1">
      <alignment horizontal="centerContinuous" vertical="center"/>
    </xf>
    <xf numFmtId="3" fontId="14" fillId="0" borderId="70" xfId="4" applyNumberFormat="1" applyFont="1" applyFill="1" applyBorder="1" applyAlignment="1">
      <alignment horizontal="centerContinuous" vertical="center"/>
    </xf>
    <xf numFmtId="3" fontId="14" fillId="0" borderId="41" xfId="4" applyNumberFormat="1" applyFont="1" applyFill="1" applyBorder="1" applyAlignment="1">
      <alignment horizontal="center" vertical="center" wrapText="1"/>
    </xf>
    <xf numFmtId="3" fontId="14" fillId="0" borderId="41" xfId="4" applyNumberFormat="1" applyFont="1" applyFill="1" applyBorder="1" applyAlignment="1">
      <alignment horizontal="center" vertical="center"/>
    </xf>
    <xf numFmtId="3" fontId="14" fillId="0" borderId="61" xfId="4" applyNumberFormat="1" applyFont="1" applyFill="1" applyBorder="1" applyAlignment="1">
      <alignment horizontal="center" vertical="center" shrinkToFit="1"/>
    </xf>
    <xf numFmtId="3" fontId="14" fillId="0" borderId="72" xfId="4" applyNumberFormat="1" applyFont="1" applyFill="1" applyBorder="1" applyAlignment="1">
      <alignment horizontal="center" vertical="center"/>
    </xf>
    <xf numFmtId="3" fontId="14" fillId="0" borderId="48" xfId="4" applyNumberFormat="1" applyFont="1" applyFill="1" applyBorder="1" applyAlignment="1">
      <alignment vertical="center"/>
    </xf>
    <xf numFmtId="3" fontId="14" fillId="0" borderId="74" xfId="4" quotePrefix="1" applyNumberFormat="1" applyFont="1" applyFill="1" applyBorder="1" applyAlignment="1">
      <alignment horizontal="centerContinuous" vertical="center"/>
    </xf>
    <xf numFmtId="3" fontId="14" fillId="0" borderId="75" xfId="4" applyNumberFormat="1" applyFont="1" applyFill="1" applyBorder="1" applyAlignment="1">
      <alignment horizontal="centerContinuous" vertical="center"/>
    </xf>
    <xf numFmtId="3" fontId="14" fillId="0" borderId="79" xfId="4" applyNumberFormat="1" applyFont="1" applyFill="1" applyBorder="1" applyAlignment="1">
      <alignment horizontal="centerContinuous" vertical="center"/>
    </xf>
    <xf numFmtId="0" fontId="14" fillId="0" borderId="0" xfId="4" quotePrefix="1" applyFont="1" applyBorder="1" applyAlignment="1">
      <alignment horizontal="left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44" xfId="4" applyFont="1" applyBorder="1" applyAlignment="1">
      <alignment horizontal="centerContinuous" vertical="center"/>
    </xf>
    <xf numFmtId="0" fontId="14" fillId="0" borderId="121" xfId="4" applyFont="1" applyBorder="1" applyAlignment="1">
      <alignment horizontal="centerContinuous" vertical="center"/>
    </xf>
    <xf numFmtId="0" fontId="14" fillId="0" borderId="80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/>
    </xf>
    <xf numFmtId="0" fontId="14" fillId="0" borderId="55" xfId="4" quotePrefix="1" applyFont="1" applyFill="1" applyBorder="1" applyAlignment="1">
      <alignment horizontal="center" vertical="center"/>
    </xf>
    <xf numFmtId="0" fontId="14" fillId="0" borderId="72" xfId="4" applyFont="1" applyFill="1" applyBorder="1" applyAlignment="1">
      <alignment horizontal="center" vertical="center"/>
    </xf>
    <xf numFmtId="0" fontId="14" fillId="0" borderId="72" xfId="4" quotePrefix="1" applyFont="1" applyFill="1" applyBorder="1" applyAlignment="1">
      <alignment horizontal="center" vertical="center"/>
    </xf>
    <xf numFmtId="0" fontId="14" fillId="0" borderId="81" xfId="4" applyFont="1" applyFill="1" applyBorder="1" applyAlignment="1">
      <alignment horizontal="center" vertical="center"/>
    </xf>
    <xf numFmtId="0" fontId="14" fillId="0" borderId="47" xfId="4" quotePrefix="1" applyFont="1" applyFill="1" applyBorder="1" applyAlignment="1">
      <alignment horizontal="center" vertical="center"/>
    </xf>
    <xf numFmtId="0" fontId="14" fillId="0" borderId="49" xfId="4" applyFont="1" applyFill="1" applyBorder="1" applyAlignment="1">
      <alignment horizontal="center" vertical="center"/>
    </xf>
    <xf numFmtId="38" fontId="14" fillId="0" borderId="0" xfId="4" applyNumberFormat="1" applyFont="1" applyBorder="1" applyAlignment="1">
      <alignment vertical="center"/>
    </xf>
    <xf numFmtId="0" fontId="14" fillId="0" borderId="0" xfId="4" applyFont="1" applyAlignment="1">
      <alignment horizontal="centerContinuous" vertical="center"/>
    </xf>
    <xf numFmtId="0" fontId="14" fillId="0" borderId="0" xfId="4" applyFont="1" applyAlignment="1">
      <alignment horizontal="center" vertical="center"/>
    </xf>
    <xf numFmtId="3" fontId="14" fillId="0" borderId="59" xfId="6" applyNumberFormat="1" applyFont="1" applyFill="1" applyBorder="1" applyAlignment="1">
      <alignment vertical="center"/>
    </xf>
    <xf numFmtId="2" fontId="14" fillId="0" borderId="0" xfId="4" applyNumberFormat="1" applyFont="1" applyAlignment="1">
      <alignment vertical="center"/>
    </xf>
    <xf numFmtId="3" fontId="14" fillId="0" borderId="85" xfId="4" applyNumberFormat="1" applyFont="1" applyFill="1" applyBorder="1" applyAlignment="1">
      <alignment horizontal="left" vertical="center"/>
    </xf>
    <xf numFmtId="0" fontId="14" fillId="0" borderId="0" xfId="4" applyNumberFormat="1" applyFont="1" applyAlignment="1">
      <alignment vertical="center"/>
    </xf>
    <xf numFmtId="0" fontId="17" fillId="0" borderId="0" xfId="4" applyFont="1" applyBorder="1" applyAlignment="1">
      <alignment vertical="center"/>
    </xf>
    <xf numFmtId="0" fontId="17" fillId="0" borderId="0" xfId="4" applyFont="1" applyBorder="1" applyAlignment="1">
      <alignment horizontal="right" vertical="center"/>
    </xf>
    <xf numFmtId="0" fontId="14" fillId="0" borderId="43" xfId="4" quotePrefix="1" applyFont="1" applyBorder="1" applyAlignment="1">
      <alignment horizontal="centerContinuous" vertical="center"/>
    </xf>
    <xf numFmtId="0" fontId="14" fillId="0" borderId="80" xfId="4" applyFont="1" applyBorder="1" applyAlignment="1">
      <alignment vertical="center"/>
    </xf>
    <xf numFmtId="0" fontId="14" fillId="0" borderId="134" xfId="4" applyFont="1" applyBorder="1" applyAlignment="1">
      <alignment horizontal="centerContinuous" vertical="center"/>
    </xf>
    <xf numFmtId="0" fontId="14" fillId="0" borderId="135" xfId="4" quotePrefix="1" applyFont="1" applyBorder="1" applyAlignment="1">
      <alignment horizontal="centerContinuous" vertical="center"/>
    </xf>
    <xf numFmtId="0" fontId="14" fillId="0" borderId="135" xfId="4" applyFont="1" applyBorder="1" applyAlignment="1">
      <alignment horizontal="centerContinuous" vertical="center"/>
    </xf>
    <xf numFmtId="0" fontId="14" fillId="0" borderId="113" xfId="4" applyFont="1" applyBorder="1" applyAlignment="1">
      <alignment horizontal="centerContinuous" vertical="center"/>
    </xf>
    <xf numFmtId="0" fontId="14" fillId="0" borderId="72" xfId="4" applyFont="1" applyBorder="1" applyAlignment="1">
      <alignment horizontal="center" vertical="center"/>
    </xf>
    <xf numFmtId="0" fontId="14" fillId="0" borderId="134" xfId="4" quotePrefix="1" applyFont="1" applyBorder="1" applyAlignment="1">
      <alignment horizontal="centerContinuous" vertical="center"/>
    </xf>
    <xf numFmtId="0" fontId="14" fillId="0" borderId="81" xfId="4" quotePrefix="1" applyFont="1" applyBorder="1" applyAlignment="1">
      <alignment horizontal="center" vertical="center"/>
    </xf>
    <xf numFmtId="0" fontId="14" fillId="0" borderId="47" xfId="4" applyFont="1" applyBorder="1" applyAlignment="1">
      <alignment vertical="center"/>
    </xf>
    <xf numFmtId="0" fontId="14" fillId="0" borderId="65" xfId="4" applyFont="1" applyBorder="1" applyAlignment="1">
      <alignment horizontal="center" vertical="center"/>
    </xf>
    <xf numFmtId="0" fontId="14" fillId="0" borderId="65" xfId="4" quotePrefix="1" applyFont="1" applyBorder="1" applyAlignment="1">
      <alignment horizontal="center" vertical="center"/>
    </xf>
    <xf numFmtId="0" fontId="14" fillId="0" borderId="49" xfId="4" applyFont="1" applyBorder="1" applyAlignment="1">
      <alignment vertical="center"/>
    </xf>
    <xf numFmtId="0" fontId="14" fillId="0" borderId="0" xfId="4" applyFont="1" applyBorder="1" applyAlignment="1">
      <alignment horizontal="center" vertical="center"/>
    </xf>
    <xf numFmtId="0" fontId="14" fillId="0" borderId="0" xfId="4" applyNumberFormat="1" applyFont="1" applyAlignment="1">
      <alignment horizontal="center" vertical="center"/>
    </xf>
    <xf numFmtId="1" fontId="14" fillId="0" borderId="0" xfId="4" applyNumberFormat="1" applyFont="1" applyAlignment="1">
      <alignment vertical="center"/>
    </xf>
    <xf numFmtId="3" fontId="14" fillId="0" borderId="43" xfId="4" quotePrefix="1" applyNumberFormat="1" applyFont="1" applyBorder="1" applyAlignment="1">
      <alignment horizontal="centerContinuous" vertical="center"/>
    </xf>
    <xf numFmtId="3" fontId="14" fillId="0" borderId="121" xfId="4" applyNumberFormat="1" applyFont="1" applyBorder="1" applyAlignment="1">
      <alignment horizontal="centerContinuous" vertical="center"/>
    </xf>
    <xf numFmtId="0" fontId="14" fillId="0" borderId="65" xfId="4" applyFont="1" applyBorder="1" applyAlignment="1">
      <alignment horizontal="distributed" vertical="center"/>
    </xf>
    <xf numFmtId="0" fontId="14" fillId="0" borderId="103" xfId="4" applyFont="1" applyBorder="1" applyAlignment="1">
      <alignment horizontal="distributed" vertical="center"/>
    </xf>
    <xf numFmtId="3" fontId="14" fillId="0" borderId="116" xfId="4" applyNumberFormat="1" applyFont="1" applyBorder="1" applyAlignment="1">
      <alignment horizontal="centerContinuous" vertical="center"/>
    </xf>
    <xf numFmtId="3" fontId="14" fillId="0" borderId="85" xfId="4" applyNumberFormat="1" applyFont="1" applyBorder="1" applyAlignment="1">
      <alignment horizontal="left" vertical="center"/>
    </xf>
    <xf numFmtId="56" fontId="14" fillId="0" borderId="0" xfId="4" applyNumberFormat="1" applyFont="1" applyBorder="1" applyAlignment="1">
      <alignment vertical="center"/>
    </xf>
    <xf numFmtId="0" fontId="17" fillId="0" borderId="0" xfId="4" quotePrefix="1" applyFont="1" applyBorder="1" applyAlignment="1">
      <alignment horizontal="left" vertical="center"/>
    </xf>
    <xf numFmtId="0" fontId="17" fillId="0" borderId="0" xfId="6" quotePrefix="1" applyFont="1" applyFill="1" applyBorder="1" applyAlignment="1">
      <alignment horizontal="right" vertical="center"/>
    </xf>
    <xf numFmtId="0" fontId="20" fillId="0" borderId="95" xfId="6" applyFont="1" applyFill="1" applyBorder="1" applyAlignment="1">
      <alignment horizontal="center" vertical="center"/>
    </xf>
    <xf numFmtId="0" fontId="20" fillId="0" borderId="141" xfId="6" applyFont="1" applyFill="1" applyBorder="1" applyAlignment="1">
      <alignment horizontal="center" vertical="center"/>
    </xf>
    <xf numFmtId="0" fontId="20" fillId="0" borderId="112" xfId="6" applyFont="1" applyFill="1" applyBorder="1" applyAlignment="1">
      <alignment vertical="center"/>
    </xf>
    <xf numFmtId="0" fontId="20" fillId="0" borderId="0" xfId="6" applyFont="1" applyAlignment="1">
      <alignment vertical="center"/>
    </xf>
    <xf numFmtId="0" fontId="20" fillId="0" borderId="0" xfId="6" applyFont="1" applyFill="1" applyAlignment="1">
      <alignment vertical="center"/>
    </xf>
    <xf numFmtId="0" fontId="25" fillId="0" borderId="0" xfId="6" applyFont="1" applyFill="1" applyAlignment="1">
      <alignment vertical="center"/>
    </xf>
    <xf numFmtId="0" fontId="19" fillId="0" borderId="0" xfId="6" applyFont="1" applyFill="1" applyAlignment="1">
      <alignment vertical="center"/>
    </xf>
    <xf numFmtId="0" fontId="20" fillId="0" borderId="0" xfId="6" applyFont="1" applyBorder="1" applyAlignment="1">
      <alignment vertical="center"/>
    </xf>
    <xf numFmtId="3" fontId="14" fillId="0" borderId="41" xfId="6" applyNumberFormat="1" applyFont="1" applyBorder="1" applyAlignment="1">
      <alignment horizontal="center" shrinkToFit="1"/>
    </xf>
    <xf numFmtId="0" fontId="20" fillId="0" borderId="0" xfId="6" applyFont="1" applyAlignment="1">
      <alignment horizontal="distributed" vertical="center"/>
    </xf>
    <xf numFmtId="3" fontId="14" fillId="0" borderId="47" xfId="6" applyNumberFormat="1" applyFont="1" applyBorder="1" applyAlignment="1">
      <alignment horizontal="center" vertical="top" shrinkToFit="1"/>
    </xf>
    <xf numFmtId="3" fontId="14" fillId="0" borderId="40" xfId="6" applyNumberFormat="1" applyFont="1" applyBorder="1" applyAlignment="1">
      <alignment horizontal="center" vertical="center"/>
    </xf>
    <xf numFmtId="3" fontId="14" fillId="0" borderId="41" xfId="6" applyNumberFormat="1" applyFont="1" applyBorder="1" applyAlignment="1">
      <alignment horizontal="center" vertical="center"/>
    </xf>
    <xf numFmtId="3" fontId="14" fillId="0" borderId="85" xfId="6" quotePrefix="1" applyNumberFormat="1" applyFont="1" applyBorder="1" applyAlignment="1">
      <alignment horizontal="left" vertical="center"/>
    </xf>
    <xf numFmtId="3" fontId="14" fillId="0" borderId="85" xfId="6" applyNumberFormat="1" applyFont="1" applyFill="1" applyBorder="1" applyAlignment="1">
      <alignment vertical="center"/>
    </xf>
    <xf numFmtId="3" fontId="20" fillId="0" borderId="0" xfId="6" applyNumberFormat="1" applyFont="1" applyAlignment="1">
      <alignment vertical="center"/>
    </xf>
    <xf numFmtId="3" fontId="14" fillId="0" borderId="54" xfId="6" applyNumberFormat="1" applyFont="1" applyBorder="1" applyAlignment="1">
      <alignment horizontal="center" vertical="center"/>
    </xf>
    <xf numFmtId="3" fontId="14" fillId="0" borderId="55" xfId="6" applyNumberFormat="1" applyFont="1" applyBorder="1" applyAlignment="1">
      <alignment horizontal="center" vertical="center"/>
    </xf>
    <xf numFmtId="3" fontId="14" fillId="0" borderId="52" xfId="6" quotePrefix="1" applyNumberFormat="1" applyFont="1" applyBorder="1" applyAlignment="1">
      <alignment horizontal="left" vertical="center"/>
    </xf>
    <xf numFmtId="3" fontId="14" fillId="0" borderId="52" xfId="6" applyNumberFormat="1" applyFont="1" applyBorder="1" applyAlignment="1">
      <alignment vertical="center"/>
    </xf>
    <xf numFmtId="3" fontId="20" fillId="0" borderId="0" xfId="6" applyNumberFormat="1" applyFont="1" applyFill="1" applyAlignment="1">
      <alignment vertical="center"/>
    </xf>
    <xf numFmtId="3" fontId="14" fillId="0" borderId="55" xfId="6" quotePrefix="1" applyNumberFormat="1" applyFont="1" applyBorder="1" applyAlignment="1">
      <alignment horizontal="center" vertical="center"/>
    </xf>
    <xf numFmtId="3" fontId="14" fillId="0" borderId="54" xfId="6" quotePrefix="1" applyNumberFormat="1" applyFont="1" applyBorder="1" applyAlignment="1">
      <alignment horizontal="center" vertical="center"/>
    </xf>
    <xf numFmtId="3" fontId="14" fillId="0" borderId="143" xfId="6" applyNumberFormat="1" applyFont="1" applyFill="1" applyBorder="1" applyAlignment="1">
      <alignment horizontal="center" vertical="center" shrinkToFit="1"/>
    </xf>
    <xf numFmtId="3" fontId="14" fillId="0" borderId="48" xfId="6" applyNumberFormat="1" applyFont="1" applyBorder="1" applyAlignment="1">
      <alignment horizontal="center" vertical="center"/>
    </xf>
    <xf numFmtId="3" fontId="14" fillId="0" borderId="61" xfId="6" applyNumberFormat="1" applyFont="1" applyFill="1" applyBorder="1" applyAlignment="1">
      <alignment horizontal="center" vertical="center"/>
    </xf>
    <xf numFmtId="3" fontId="14" fillId="0" borderId="56" xfId="6" applyNumberFormat="1" applyFont="1" applyFill="1" applyBorder="1" applyAlignment="1">
      <alignment vertical="center"/>
    </xf>
    <xf numFmtId="3" fontId="14" fillId="0" borderId="56" xfId="6" applyNumberFormat="1" applyFont="1" applyBorder="1" applyAlignment="1">
      <alignment horizontal="center" vertical="center"/>
    </xf>
    <xf numFmtId="3" fontId="14" fillId="0" borderId="52" xfId="6" applyNumberFormat="1" applyFont="1" applyBorder="1" applyAlignment="1">
      <alignment horizontal="center" vertical="center"/>
    </xf>
    <xf numFmtId="3" fontId="14" fillId="0" borderId="56" xfId="6" applyNumberFormat="1" applyFont="1" applyBorder="1" applyAlignment="1">
      <alignment horizontal="left" vertical="center"/>
    </xf>
    <xf numFmtId="3" fontId="14" fillId="0" borderId="55" xfId="6" applyNumberFormat="1" applyFont="1" applyBorder="1" applyAlignment="1">
      <alignment horizontal="center" vertical="center" shrinkToFit="1"/>
    </xf>
    <xf numFmtId="3" fontId="14" fillId="0" borderId="52" xfId="6" applyNumberFormat="1" applyFont="1" applyBorder="1" applyAlignment="1">
      <alignment horizontal="left" vertical="center"/>
    </xf>
    <xf numFmtId="3" fontId="14" fillId="0" borderId="72" xfId="6" applyNumberFormat="1" applyFont="1" applyFill="1" applyBorder="1" applyAlignment="1">
      <alignment vertical="center"/>
    </xf>
    <xf numFmtId="3" fontId="14" fillId="0" borderId="42" xfId="6" applyNumberFormat="1" applyFont="1" applyBorder="1" applyAlignment="1">
      <alignment horizontal="center" vertical="center"/>
    </xf>
    <xf numFmtId="3" fontId="14" fillId="0" borderId="42" xfId="6" applyNumberFormat="1" applyFont="1" applyBorder="1" applyAlignment="1">
      <alignment horizontal="center" vertical="center" shrinkToFit="1"/>
    </xf>
    <xf numFmtId="3" fontId="14" fillId="0" borderId="51" xfId="6" applyNumberFormat="1" applyFont="1" applyBorder="1" applyAlignment="1">
      <alignment horizontal="left" vertical="center"/>
    </xf>
    <xf numFmtId="3" fontId="14" fillId="0" borderId="51" xfId="6" applyNumberFormat="1" applyFont="1" applyFill="1" applyBorder="1" applyAlignment="1">
      <alignment vertical="center"/>
    </xf>
    <xf numFmtId="3" fontId="14" fillId="0" borderId="46" xfId="6" applyNumberFormat="1" applyFont="1" applyBorder="1" applyAlignment="1">
      <alignment horizontal="center" vertical="center"/>
    </xf>
    <xf numFmtId="3" fontId="14" fillId="0" borderId="47" xfId="6" applyNumberFormat="1" applyFont="1" applyFill="1" applyBorder="1" applyAlignment="1">
      <alignment vertical="center"/>
    </xf>
    <xf numFmtId="3" fontId="14" fillId="0" borderId="55" xfId="6" applyNumberFormat="1" applyFont="1" applyBorder="1" applyAlignment="1">
      <alignment horizontal="center" vertical="center" wrapText="1"/>
    </xf>
    <xf numFmtId="3" fontId="14" fillId="0" borderId="148" xfId="6" applyNumberFormat="1" applyFont="1" applyBorder="1" applyAlignment="1">
      <alignment horizontal="center" vertical="center"/>
    </xf>
    <xf numFmtId="3" fontId="14" fillId="0" borderId="61" xfId="6" applyNumberFormat="1" applyFont="1" applyBorder="1" applyAlignment="1">
      <alignment horizontal="center" vertical="center" shrinkToFit="1"/>
    </xf>
    <xf numFmtId="3" fontId="14" fillId="0" borderId="51" xfId="6" quotePrefix="1" applyNumberFormat="1" applyFont="1" applyBorder="1" applyAlignment="1">
      <alignment horizontal="left" vertical="center"/>
    </xf>
    <xf numFmtId="3" fontId="14" fillId="0" borderId="72" xfId="6" applyNumberFormat="1" applyFont="1" applyBorder="1" applyAlignment="1">
      <alignment horizontal="center" vertical="center"/>
    </xf>
    <xf numFmtId="3" fontId="14" fillId="0" borderId="54" xfId="6" applyNumberFormat="1" applyFont="1" applyBorder="1" applyAlignment="1">
      <alignment vertical="center"/>
    </xf>
    <xf numFmtId="3" fontId="14" fillId="0" borderId="55" xfId="6" applyNumberFormat="1" applyFont="1" applyBorder="1" applyAlignment="1">
      <alignment vertical="center"/>
    </xf>
    <xf numFmtId="3" fontId="14" fillId="0" borderId="149" xfId="6" applyNumberFormat="1" applyFont="1" applyBorder="1" applyAlignment="1">
      <alignment vertical="center"/>
    </xf>
    <xf numFmtId="3" fontId="14" fillId="0" borderId="150" xfId="6" applyNumberFormat="1" applyFont="1" applyFill="1" applyBorder="1" applyAlignment="1">
      <alignment vertical="center"/>
    </xf>
    <xf numFmtId="3" fontId="20" fillId="0" borderId="0" xfId="6" applyNumberFormat="1" applyFont="1" applyBorder="1" applyAlignment="1">
      <alignment vertical="center"/>
    </xf>
    <xf numFmtId="3" fontId="17" fillId="0" borderId="0" xfId="4" quotePrefix="1" applyNumberFormat="1" applyFont="1" applyBorder="1" applyAlignment="1">
      <alignment horizontal="left" vertical="center"/>
    </xf>
    <xf numFmtId="3" fontId="14" fillId="0" borderId="104" xfId="6" applyNumberFormat="1" applyFont="1" applyBorder="1" applyAlignment="1">
      <alignment horizontal="center" vertical="center"/>
    </xf>
    <xf numFmtId="3" fontId="14" fillId="0" borderId="0" xfId="6" applyNumberFormat="1" applyFont="1" applyAlignment="1">
      <alignment vertical="center"/>
    </xf>
    <xf numFmtId="38" fontId="14" fillId="0" borderId="0" xfId="7" applyFont="1" applyAlignment="1">
      <alignment vertical="center"/>
    </xf>
    <xf numFmtId="3" fontId="19" fillId="0" borderId="0" xfId="6" quotePrefix="1" applyNumberFormat="1" applyFont="1" applyFill="1" applyAlignment="1">
      <alignment horizontal="left" vertical="center"/>
    </xf>
    <xf numFmtId="3" fontId="14" fillId="0" borderId="0" xfId="6" applyNumberFormat="1" applyFont="1" applyBorder="1" applyAlignment="1">
      <alignment vertical="center"/>
    </xf>
    <xf numFmtId="3" fontId="14" fillId="0" borderId="40" xfId="6" applyNumberFormat="1" applyFont="1" applyBorder="1" applyAlignment="1">
      <alignment vertical="center"/>
    </xf>
    <xf numFmtId="3" fontId="14" fillId="0" borderId="41" xfId="6" applyNumberFormat="1" applyFont="1" applyBorder="1" applyAlignment="1">
      <alignment vertical="center"/>
    </xf>
    <xf numFmtId="3" fontId="14" fillId="0" borderId="43" xfId="6" applyNumberFormat="1" applyFont="1" applyBorder="1" applyAlignment="1">
      <alignment horizontal="centerContinuous" vertical="center"/>
    </xf>
    <xf numFmtId="3" fontId="14" fillId="0" borderId="44" xfId="6" applyNumberFormat="1" applyFont="1" applyBorder="1" applyAlignment="1">
      <alignment horizontal="centerContinuous" vertical="center"/>
    </xf>
    <xf numFmtId="3" fontId="14" fillId="0" borderId="121" xfId="6" applyNumberFormat="1" applyFont="1" applyBorder="1" applyAlignment="1">
      <alignment horizontal="centerContinuous" vertical="center"/>
    </xf>
    <xf numFmtId="3" fontId="14" fillId="0" borderId="139" xfId="6" applyNumberFormat="1" applyFont="1" applyBorder="1" applyAlignment="1">
      <alignment horizontal="centerContinuous" vertical="center"/>
    </xf>
    <xf numFmtId="3" fontId="14" fillId="0" borderId="100" xfId="6" applyNumberFormat="1" applyFont="1" applyBorder="1" applyAlignment="1">
      <alignment horizontal="centerContinuous" vertical="center"/>
    </xf>
    <xf numFmtId="38" fontId="14" fillId="0" borderId="121" xfId="7" applyFont="1" applyBorder="1" applyAlignment="1">
      <alignment horizontal="centerContinuous" vertical="center"/>
    </xf>
    <xf numFmtId="3" fontId="14" fillId="0" borderId="152" xfId="6" applyNumberFormat="1" applyFont="1" applyBorder="1" applyAlignment="1">
      <alignment horizontal="centerContinuous" vertical="center"/>
    </xf>
    <xf numFmtId="3" fontId="14" fillId="0" borderId="55" xfId="6" applyNumberFormat="1" applyFont="1" applyBorder="1" applyAlignment="1">
      <alignment horizontal="center" shrinkToFit="1"/>
    </xf>
    <xf numFmtId="3" fontId="14" fillId="0" borderId="0" xfId="6" applyNumberFormat="1" applyFont="1" applyFill="1" applyAlignment="1">
      <alignment vertical="center"/>
    </xf>
    <xf numFmtId="3" fontId="14" fillId="0" borderId="55" xfId="6" applyNumberFormat="1" applyFont="1" applyBorder="1" applyAlignment="1">
      <alignment horizontal="center" vertical="top" shrinkToFit="1"/>
    </xf>
    <xf numFmtId="3" fontId="14" fillId="0" borderId="46" xfId="6" applyNumberFormat="1" applyFont="1" applyBorder="1" applyAlignment="1">
      <alignment vertical="center"/>
    </xf>
    <xf numFmtId="3" fontId="14" fillId="0" borderId="47" xfId="6" applyNumberFormat="1" applyFont="1" applyBorder="1" applyAlignment="1">
      <alignment vertical="center"/>
    </xf>
    <xf numFmtId="3" fontId="14" fillId="0" borderId="47" xfId="6" applyNumberFormat="1" applyFont="1" applyBorder="1" applyAlignment="1">
      <alignment horizontal="center" vertical="center"/>
    </xf>
    <xf numFmtId="3" fontId="14" fillId="0" borderId="56" xfId="6" quotePrefix="1" applyNumberFormat="1" applyFont="1" applyBorder="1" applyAlignment="1">
      <alignment horizontal="left" vertical="center"/>
    </xf>
    <xf numFmtId="176" fontId="14" fillId="0" borderId="56" xfId="6" applyNumberFormat="1" applyFont="1" applyFill="1" applyBorder="1" applyAlignment="1">
      <alignment vertical="center"/>
    </xf>
    <xf numFmtId="177" fontId="14" fillId="0" borderId="0" xfId="6" applyNumberFormat="1" applyFont="1" applyFill="1" applyAlignment="1">
      <alignment vertical="center"/>
    </xf>
    <xf numFmtId="176" fontId="14" fillId="0" borderId="52" xfId="6" applyNumberFormat="1" applyFont="1" applyFill="1" applyBorder="1" applyAlignment="1">
      <alignment vertical="center"/>
    </xf>
    <xf numFmtId="3" fontId="14" fillId="0" borderId="52" xfId="6" quotePrefix="1" applyNumberFormat="1" applyFont="1" applyBorder="1" applyAlignment="1">
      <alignment horizontal="center" vertical="center"/>
    </xf>
    <xf numFmtId="3" fontId="14" fillId="0" borderId="96" xfId="6" quotePrefix="1" applyNumberFormat="1" applyFont="1" applyBorder="1" applyAlignment="1">
      <alignment horizontal="left" vertical="center"/>
    </xf>
    <xf numFmtId="176" fontId="14" fillId="0" borderId="72" xfId="6" applyNumberFormat="1" applyFont="1" applyFill="1" applyBorder="1" applyAlignment="1">
      <alignment vertical="center"/>
    </xf>
    <xf numFmtId="3" fontId="14" fillId="0" borderId="61" xfId="6" applyNumberFormat="1" applyFont="1" applyBorder="1" applyAlignment="1">
      <alignment horizontal="center" vertical="center"/>
    </xf>
    <xf numFmtId="176" fontId="14" fillId="0" borderId="51" xfId="6" applyNumberFormat="1" applyFont="1" applyFill="1" applyBorder="1" applyAlignment="1">
      <alignment vertical="center"/>
    </xf>
    <xf numFmtId="3" fontId="14" fillId="0" borderId="104" xfId="6" applyNumberFormat="1" applyFont="1" applyBorder="1" applyAlignment="1">
      <alignment horizontal="centerContinuous" vertical="center"/>
    </xf>
    <xf numFmtId="3" fontId="14" fillId="0" borderId="93" xfId="6" applyNumberFormat="1" applyFont="1" applyBorder="1" applyAlignment="1">
      <alignment horizontal="centerContinuous" vertical="center"/>
    </xf>
    <xf numFmtId="176" fontId="14" fillId="0" borderId="51" xfId="7" applyNumberFormat="1" applyFont="1" applyFill="1" applyBorder="1" applyAlignment="1">
      <alignment vertical="center"/>
    </xf>
    <xf numFmtId="3" fontId="14" fillId="0" borderId="67" xfId="6" applyNumberFormat="1" applyFont="1" applyBorder="1" applyAlignment="1">
      <alignment horizontal="centerContinuous" vertical="center"/>
    </xf>
    <xf numFmtId="3" fontId="14" fillId="0" borderId="58" xfId="6" applyNumberFormat="1" applyFont="1" applyBorder="1" applyAlignment="1">
      <alignment horizontal="centerContinuous" vertical="center"/>
    </xf>
    <xf numFmtId="176" fontId="14" fillId="0" borderId="59" xfId="6" applyNumberFormat="1" applyFont="1" applyFill="1" applyBorder="1" applyAlignment="1">
      <alignment vertical="center"/>
    </xf>
    <xf numFmtId="3" fontId="14" fillId="0" borderId="74" xfId="6" quotePrefix="1" applyNumberFormat="1" applyFont="1" applyBorder="1" applyAlignment="1">
      <alignment horizontal="centerContinuous" vertical="center"/>
    </xf>
    <xf numFmtId="3" fontId="14" fillId="0" borderId="75" xfId="6" applyNumberFormat="1" applyFont="1" applyBorder="1" applyAlignment="1">
      <alignment horizontal="centerContinuous" vertical="center"/>
    </xf>
    <xf numFmtId="3" fontId="14" fillId="0" borderId="70" xfId="6" applyNumberFormat="1" applyFont="1" applyBorder="1" applyAlignment="1">
      <alignment horizontal="centerContinuous" vertical="center"/>
    </xf>
    <xf numFmtId="176" fontId="14" fillId="0" borderId="55" xfId="6" applyNumberFormat="1" applyFont="1" applyFill="1" applyBorder="1" applyAlignment="1">
      <alignment vertical="center"/>
    </xf>
    <xf numFmtId="176" fontId="14" fillId="0" borderId="51" xfId="6" applyNumberFormat="1" applyFont="1" applyFill="1" applyBorder="1" applyAlignment="1" applyProtection="1">
      <alignment vertical="center"/>
      <protection locked="0"/>
    </xf>
    <xf numFmtId="3" fontId="14" fillId="0" borderId="57" xfId="6" applyNumberFormat="1" applyFont="1" applyBorder="1" applyAlignment="1">
      <alignment horizontal="centerContinuous" vertical="center"/>
    </xf>
    <xf numFmtId="176" fontId="14" fillId="0" borderId="56" xfId="7" applyNumberFormat="1" applyFont="1" applyFill="1" applyBorder="1" applyAlignment="1">
      <alignment vertical="center"/>
    </xf>
    <xf numFmtId="176" fontId="14" fillId="0" borderId="150" xfId="6" applyNumberFormat="1" applyFont="1" applyFill="1" applyBorder="1" applyAlignment="1">
      <alignment vertical="center"/>
    </xf>
    <xf numFmtId="177" fontId="14" fillId="0" borderId="0" xfId="6" applyNumberFormat="1" applyFont="1" applyFill="1" applyBorder="1" applyAlignment="1">
      <alignment vertical="center"/>
    </xf>
    <xf numFmtId="176" fontId="14" fillId="0" borderId="47" xfId="6" applyNumberFormat="1" applyFont="1" applyFill="1" applyBorder="1" applyAlignment="1">
      <alignment vertical="center"/>
    </xf>
    <xf numFmtId="177" fontId="14" fillId="0" borderId="0" xfId="6" applyNumberFormat="1" applyFont="1" applyBorder="1" applyAlignment="1">
      <alignment vertical="center"/>
    </xf>
    <xf numFmtId="3" fontId="20" fillId="0" borderId="0" xfId="6" quotePrefix="1" applyNumberFormat="1" applyFont="1" applyBorder="1" applyAlignment="1">
      <alignment horizontal="left" vertical="center"/>
    </xf>
    <xf numFmtId="3" fontId="20" fillId="0" borderId="0" xfId="6" applyNumberFormat="1" applyFont="1" applyFill="1" applyBorder="1" applyAlignment="1">
      <alignment vertical="center"/>
    </xf>
    <xf numFmtId="38" fontId="20" fillId="0" borderId="0" xfId="7" applyFont="1" applyBorder="1" applyAlignment="1">
      <alignment vertical="center"/>
    </xf>
    <xf numFmtId="38" fontId="20" fillId="0" borderId="0" xfId="7" applyFont="1" applyAlignment="1">
      <alignment vertical="center"/>
    </xf>
    <xf numFmtId="0" fontId="14" fillId="0" borderId="41" xfId="4" applyFont="1" applyBorder="1" applyAlignment="1">
      <alignment horizontal="center" vertical="center"/>
    </xf>
    <xf numFmtId="3" fontId="14" fillId="0" borderId="41" xfId="4" applyNumberFormat="1" applyFont="1" applyBorder="1" applyAlignment="1">
      <alignment horizontal="center" vertical="center"/>
    </xf>
    <xf numFmtId="3" fontId="14" fillId="0" borderId="48" xfId="4" applyNumberFormat="1" applyFont="1" applyBorder="1" applyAlignment="1">
      <alignment horizontal="center" vertical="center"/>
    </xf>
    <xf numFmtId="178" fontId="14" fillId="0" borderId="56" xfId="6" applyNumberFormat="1" applyFont="1" applyFill="1" applyBorder="1" applyAlignment="1">
      <alignment vertical="center"/>
    </xf>
    <xf numFmtId="178" fontId="14" fillId="0" borderId="56" xfId="7" applyNumberFormat="1" applyFont="1" applyFill="1" applyBorder="1" applyAlignment="1">
      <alignment vertical="center" shrinkToFit="1"/>
    </xf>
    <xf numFmtId="178" fontId="14" fillId="0" borderId="66" xfId="7" applyNumberFormat="1" applyFont="1" applyFill="1" applyBorder="1" applyAlignment="1">
      <alignment vertical="center"/>
    </xf>
    <xf numFmtId="178" fontId="14" fillId="0" borderId="52" xfId="6" applyNumberFormat="1" applyFont="1" applyFill="1" applyBorder="1" applyAlignment="1">
      <alignment vertical="center"/>
    </xf>
    <xf numFmtId="178" fontId="14" fillId="0" borderId="52" xfId="7" applyNumberFormat="1" applyFont="1" applyFill="1" applyBorder="1" applyAlignment="1">
      <alignment vertical="center" shrinkToFit="1"/>
    </xf>
    <xf numFmtId="178" fontId="14" fillId="0" borderId="53" xfId="7" applyNumberFormat="1" applyFont="1" applyFill="1" applyBorder="1" applyAlignment="1">
      <alignment vertical="center"/>
    </xf>
    <xf numFmtId="178" fontId="14" fillId="0" borderId="52" xfId="7" applyNumberFormat="1" applyFont="1" applyFill="1" applyBorder="1" applyAlignment="1">
      <alignment vertical="center"/>
    </xf>
    <xf numFmtId="178" fontId="14" fillId="0" borderId="72" xfId="6" applyNumberFormat="1" applyFont="1" applyFill="1" applyBorder="1" applyAlignment="1">
      <alignment vertical="center"/>
    </xf>
    <xf numFmtId="178" fontId="14" fillId="0" borderId="94" xfId="7" applyNumberFormat="1" applyFont="1" applyFill="1" applyBorder="1" applyAlignment="1">
      <alignment vertical="center"/>
    </xf>
    <xf numFmtId="178" fontId="14" fillId="0" borderId="51" xfId="6" applyNumberFormat="1" applyFont="1" applyFill="1" applyBorder="1" applyAlignment="1">
      <alignment vertical="center"/>
    </xf>
    <xf numFmtId="178" fontId="14" fillId="0" borderId="51" xfId="7" applyNumberFormat="1" applyFont="1" applyFill="1" applyBorder="1" applyAlignment="1">
      <alignment vertical="center" shrinkToFit="1"/>
    </xf>
    <xf numFmtId="178" fontId="14" fillId="0" borderId="62" xfId="7" applyNumberFormat="1" applyFont="1" applyFill="1" applyBorder="1" applyAlignment="1">
      <alignment vertical="center"/>
    </xf>
    <xf numFmtId="178" fontId="14" fillId="0" borderId="59" xfId="6" applyNumberFormat="1" applyFont="1" applyFill="1" applyBorder="1" applyAlignment="1">
      <alignment vertical="center"/>
    </xf>
    <xf numFmtId="178" fontId="14" fillId="0" borderId="60" xfId="7" applyNumberFormat="1" applyFont="1" applyFill="1" applyBorder="1" applyAlignment="1">
      <alignment vertical="center"/>
    </xf>
    <xf numFmtId="178" fontId="14" fillId="0" borderId="55" xfId="6" applyNumberFormat="1" applyFont="1" applyFill="1" applyBorder="1" applyAlignment="1">
      <alignment vertical="center"/>
    </xf>
    <xf numFmtId="178" fontId="14" fillId="0" borderId="81" xfId="7" applyNumberFormat="1" applyFont="1" applyFill="1" applyBorder="1" applyAlignment="1">
      <alignment vertical="center"/>
    </xf>
    <xf numFmtId="178" fontId="14" fillId="0" borderId="51" xfId="6" applyNumberFormat="1" applyFont="1" applyFill="1" applyBorder="1" applyAlignment="1" applyProtection="1">
      <alignment vertical="center"/>
      <protection locked="0"/>
    </xf>
    <xf numFmtId="178" fontId="14" fillId="0" borderId="150" xfId="6" applyNumberFormat="1" applyFont="1" applyFill="1" applyBorder="1" applyAlignment="1">
      <alignment vertical="center"/>
    </xf>
    <xf numFmtId="178" fontId="14" fillId="0" borderId="155" xfId="7" applyNumberFormat="1" applyFont="1" applyFill="1" applyBorder="1" applyAlignment="1">
      <alignment vertical="center"/>
    </xf>
    <xf numFmtId="178" fontId="14" fillId="0" borderId="47" xfId="6" applyNumberFormat="1" applyFont="1" applyFill="1" applyBorder="1" applyAlignment="1">
      <alignment vertical="center"/>
    </xf>
    <xf numFmtId="178" fontId="14" fillId="0" borderId="49" xfId="7" applyNumberFormat="1" applyFont="1" applyFill="1" applyBorder="1" applyAlignment="1">
      <alignment vertical="center"/>
    </xf>
    <xf numFmtId="178" fontId="14" fillId="0" borderId="85" xfId="6" applyNumberFormat="1" applyFont="1" applyFill="1" applyBorder="1" applyAlignment="1">
      <alignment vertical="center"/>
    </xf>
    <xf numFmtId="178" fontId="14" fillId="0" borderId="86" xfId="6" applyNumberFormat="1" applyFont="1" applyFill="1" applyBorder="1" applyAlignment="1">
      <alignment vertical="center"/>
    </xf>
    <xf numFmtId="178" fontId="14" fillId="0" borderId="53" xfId="6" applyNumberFormat="1" applyFont="1" applyFill="1" applyBorder="1" applyAlignment="1">
      <alignment vertical="center"/>
    </xf>
    <xf numFmtId="178" fontId="14" fillId="0" borderId="142" xfId="6" applyNumberFormat="1" applyFont="1" applyFill="1" applyBorder="1" applyAlignment="1">
      <alignment vertical="center"/>
    </xf>
    <xf numFmtId="178" fontId="14" fillId="0" borderId="128" xfId="6" applyNumberFormat="1" applyFont="1" applyFill="1" applyBorder="1" applyAlignment="1">
      <alignment vertical="center"/>
    </xf>
    <xf numFmtId="178" fontId="14" fillId="0" borderId="144" xfId="6" applyNumberFormat="1" applyFont="1" applyFill="1" applyBorder="1" applyAlignment="1">
      <alignment vertical="center"/>
    </xf>
    <xf numFmtId="178" fontId="14" fillId="0" borderId="145" xfId="6" applyNumberFormat="1" applyFont="1" applyFill="1" applyBorder="1" applyAlignment="1">
      <alignment vertical="center"/>
    </xf>
    <xf numFmtId="178" fontId="14" fillId="0" borderId="146" xfId="6" applyNumberFormat="1" applyFont="1" applyFill="1" applyBorder="1" applyAlignment="1">
      <alignment vertical="center"/>
    </xf>
    <xf numFmtId="178" fontId="14" fillId="0" borderId="147" xfId="6" applyNumberFormat="1" applyFont="1" applyFill="1" applyBorder="1" applyAlignment="1">
      <alignment vertical="center"/>
    </xf>
    <xf numFmtId="178" fontId="14" fillId="0" borderId="151" xfId="6" applyNumberFormat="1" applyFont="1" applyFill="1" applyBorder="1" applyAlignment="1">
      <alignment vertical="center"/>
    </xf>
    <xf numFmtId="178" fontId="20" fillId="0" borderId="0" xfId="6" applyNumberFormat="1" applyFont="1" applyBorder="1" applyAlignment="1">
      <alignment vertical="center"/>
    </xf>
    <xf numFmtId="178" fontId="14" fillId="0" borderId="52" xfId="4" applyNumberFormat="1" applyFont="1" applyFill="1" applyBorder="1" applyAlignment="1">
      <alignment vertical="center"/>
    </xf>
    <xf numFmtId="178" fontId="14" fillId="0" borderId="53" xfId="4" applyNumberFormat="1" applyFont="1" applyFill="1" applyBorder="1" applyAlignment="1">
      <alignment vertical="center"/>
    </xf>
    <xf numFmtId="178" fontId="14" fillId="0" borderId="60" xfId="6" applyNumberFormat="1" applyFont="1" applyFill="1" applyBorder="1" applyAlignment="1">
      <alignment vertical="center"/>
    </xf>
    <xf numFmtId="178" fontId="14" fillId="0" borderId="56" xfId="4" applyNumberFormat="1" applyFont="1" applyFill="1" applyBorder="1" applyAlignment="1">
      <alignment vertical="center"/>
    </xf>
    <xf numFmtId="178" fontId="14" fillId="0" borderId="51" xfId="4" applyNumberFormat="1" applyFont="1" applyFill="1" applyBorder="1" applyAlignment="1">
      <alignment vertical="center"/>
    </xf>
    <xf numFmtId="178" fontId="14" fillId="0" borderId="62" xfId="4" applyNumberFormat="1" applyFont="1" applyFill="1" applyBorder="1" applyAlignment="1">
      <alignment vertical="center"/>
    </xf>
    <xf numFmtId="178" fontId="14" fillId="0" borderId="53" xfId="7" applyNumberFormat="1" applyFont="1" applyFill="1" applyBorder="1" applyAlignment="1">
      <alignment vertical="center" shrinkToFit="1"/>
    </xf>
    <xf numFmtId="178" fontId="14" fillId="0" borderId="65" xfId="4" applyNumberFormat="1" applyFont="1" applyFill="1" applyBorder="1" applyAlignment="1">
      <alignment vertical="center"/>
    </xf>
    <xf numFmtId="178" fontId="14" fillId="0" borderId="103" xfId="4" applyNumberFormat="1" applyFont="1" applyFill="1" applyBorder="1" applyAlignment="1">
      <alignment vertical="center"/>
    </xf>
    <xf numFmtId="178" fontId="14" fillId="0" borderId="85" xfId="4" applyNumberFormat="1" applyFont="1" applyFill="1" applyBorder="1" applyAlignment="1" applyProtection="1">
      <alignment vertical="center"/>
      <protection locked="0"/>
    </xf>
    <xf numFmtId="178" fontId="14" fillId="0" borderId="86" xfId="4" applyNumberFormat="1" applyFont="1" applyFill="1" applyBorder="1" applyAlignment="1" applyProtection="1">
      <alignment vertical="center"/>
      <protection locked="0"/>
    </xf>
    <xf numFmtId="178" fontId="14" fillId="0" borderId="65" xfId="4" applyNumberFormat="1" applyFont="1" applyFill="1" applyBorder="1" applyAlignment="1" applyProtection="1">
      <alignment vertical="center"/>
      <protection locked="0"/>
    </xf>
    <xf numFmtId="178" fontId="14" fillId="0" borderId="103" xfId="4" applyNumberFormat="1" applyFont="1" applyFill="1" applyBorder="1" applyAlignment="1" applyProtection="1">
      <alignment vertical="center"/>
      <protection locked="0"/>
    </xf>
    <xf numFmtId="178" fontId="14" fillId="0" borderId="47" xfId="4" applyNumberFormat="1" applyFont="1" applyFill="1" applyBorder="1" applyAlignment="1">
      <alignment vertical="center"/>
    </xf>
    <xf numFmtId="178" fontId="14" fillId="0" borderId="49" xfId="4" applyNumberFormat="1" applyFont="1" applyFill="1" applyBorder="1" applyAlignment="1">
      <alignment vertical="center"/>
    </xf>
    <xf numFmtId="178" fontId="14" fillId="0" borderId="59" xfId="4" applyNumberFormat="1" applyFont="1" applyFill="1" applyBorder="1" applyAlignment="1">
      <alignment vertical="center"/>
    </xf>
    <xf numFmtId="178" fontId="14" fillId="0" borderId="60" xfId="4" applyNumberFormat="1" applyFont="1" applyFill="1" applyBorder="1" applyAlignment="1">
      <alignment vertical="center"/>
    </xf>
    <xf numFmtId="178" fontId="14" fillId="0" borderId="72" xfId="4" applyNumberFormat="1" applyFont="1" applyFill="1" applyBorder="1" applyAlignment="1">
      <alignment vertical="center"/>
    </xf>
    <xf numFmtId="178" fontId="14" fillId="0" borderId="66" xfId="4" applyNumberFormat="1" applyFont="1" applyFill="1" applyBorder="1" applyAlignment="1">
      <alignment vertical="center"/>
    </xf>
    <xf numFmtId="178" fontId="14" fillId="0" borderId="71" xfId="4" applyNumberFormat="1" applyFont="1" applyFill="1" applyBorder="1" applyAlignment="1">
      <alignment vertical="center"/>
    </xf>
    <xf numFmtId="178" fontId="14" fillId="0" borderId="117" xfId="4" applyNumberFormat="1" applyFont="1" applyFill="1" applyBorder="1" applyAlignment="1">
      <alignment vertical="center"/>
    </xf>
    <xf numFmtId="178" fontId="14" fillId="0" borderId="76" xfId="4" applyNumberFormat="1" applyFont="1" applyFill="1" applyBorder="1" applyAlignment="1">
      <alignment vertical="center"/>
    </xf>
    <xf numFmtId="178" fontId="14" fillId="0" borderId="77" xfId="4" applyNumberFormat="1" applyFont="1" applyFill="1" applyBorder="1" applyAlignment="1">
      <alignment vertical="center"/>
    </xf>
    <xf numFmtId="178" fontId="14" fillId="0" borderId="0" xfId="4" applyNumberFormat="1" applyFont="1" applyBorder="1" applyAlignment="1">
      <alignment vertical="center"/>
    </xf>
    <xf numFmtId="178" fontId="14" fillId="0" borderId="85" xfId="4" applyNumberFormat="1" applyFont="1" applyFill="1" applyBorder="1" applyAlignment="1">
      <alignment vertical="center"/>
    </xf>
    <xf numFmtId="178" fontId="14" fillId="0" borderId="86" xfId="4" applyNumberFormat="1" applyFont="1" applyFill="1" applyBorder="1" applyAlignment="1">
      <alignment vertical="center"/>
    </xf>
    <xf numFmtId="178" fontId="14" fillId="0" borderId="0" xfId="4" applyNumberFormat="1" applyFont="1" applyAlignment="1">
      <alignment vertical="center"/>
    </xf>
    <xf numFmtId="178" fontId="14" fillId="0" borderId="137" xfId="4" applyNumberFormat="1" applyFont="1" applyFill="1" applyBorder="1" applyAlignment="1">
      <alignment vertical="center"/>
    </xf>
    <xf numFmtId="178" fontId="14" fillId="0" borderId="138" xfId="4" applyNumberFormat="1" applyFont="1" applyFill="1" applyBorder="1" applyAlignment="1">
      <alignment vertical="center"/>
    </xf>
    <xf numFmtId="178" fontId="14" fillId="0" borderId="56" xfId="6" quotePrefix="1" applyNumberFormat="1" applyFont="1" applyFill="1" applyBorder="1" applyAlignment="1">
      <alignment horizontal="right" vertical="center"/>
    </xf>
    <xf numFmtId="178" fontId="14" fillId="0" borderId="56" xfId="1" applyNumberFormat="1" applyFont="1" applyFill="1" applyBorder="1" applyAlignment="1">
      <alignment vertical="center"/>
    </xf>
    <xf numFmtId="178" fontId="14" fillId="0" borderId="66" xfId="6" applyNumberFormat="1" applyFont="1" applyFill="1" applyBorder="1" applyAlignment="1">
      <alignment vertical="center"/>
    </xf>
    <xf numFmtId="178" fontId="14" fillId="0" borderId="52" xfId="6" quotePrefix="1" applyNumberFormat="1" applyFont="1" applyFill="1" applyBorder="1" applyAlignment="1">
      <alignment horizontal="right" vertical="center"/>
    </xf>
    <xf numFmtId="178" fontId="14" fillId="0" borderId="52" xfId="1" applyNumberFormat="1" applyFont="1" applyFill="1" applyBorder="1" applyAlignment="1">
      <alignment vertical="center"/>
    </xf>
    <xf numFmtId="178" fontId="14" fillId="0" borderId="52" xfId="6" applyNumberFormat="1" applyFont="1" applyFill="1" applyBorder="1" applyAlignment="1">
      <alignment horizontal="right" vertical="center"/>
    </xf>
    <xf numFmtId="178" fontId="14" fillId="0" borderId="53" xfId="1" applyNumberFormat="1" applyFont="1" applyFill="1" applyBorder="1" applyAlignment="1">
      <alignment vertical="center"/>
    </xf>
    <xf numFmtId="178" fontId="14" fillId="0" borderId="58" xfId="6" applyNumberFormat="1" applyFont="1" applyFill="1" applyBorder="1" applyAlignment="1">
      <alignment horizontal="right" vertical="center"/>
    </xf>
    <xf numFmtId="178" fontId="14" fillId="0" borderId="59" xfId="1" applyNumberFormat="1" applyFont="1" applyFill="1" applyBorder="1" applyAlignment="1">
      <alignment vertical="center"/>
    </xf>
    <xf numFmtId="178" fontId="14" fillId="0" borderId="51" xfId="6" applyNumberFormat="1" applyFont="1" applyFill="1" applyBorder="1" applyAlignment="1">
      <alignment horizontal="right" vertical="center"/>
    </xf>
    <xf numFmtId="178" fontId="14" fillId="0" borderId="51" xfId="1" applyNumberFormat="1" applyFont="1" applyFill="1" applyBorder="1" applyAlignment="1">
      <alignment vertical="center"/>
    </xf>
    <xf numFmtId="178" fontId="14" fillId="0" borderId="62" xfId="6" applyNumberFormat="1" applyFont="1" applyFill="1" applyBorder="1" applyAlignment="1">
      <alignment vertical="center"/>
    </xf>
    <xf numFmtId="178" fontId="14" fillId="0" borderId="56" xfId="6" applyNumberFormat="1" applyFont="1" applyFill="1" applyBorder="1" applyAlignment="1">
      <alignment horizontal="right" vertical="center"/>
    </xf>
    <xf numFmtId="178" fontId="14" fillId="0" borderId="64" xfId="6" applyNumberFormat="1" applyFont="1" applyFill="1" applyBorder="1" applyAlignment="1">
      <alignment horizontal="right" vertical="center"/>
    </xf>
    <xf numFmtId="178" fontId="14" fillId="0" borderId="65" xfId="1" applyNumberFormat="1" applyFont="1" applyFill="1" applyBorder="1" applyAlignment="1">
      <alignment vertical="center"/>
    </xf>
    <xf numFmtId="178" fontId="14" fillId="0" borderId="103" xfId="6" applyNumberFormat="1" applyFont="1" applyFill="1" applyBorder="1" applyAlignment="1">
      <alignment vertical="center"/>
    </xf>
    <xf numFmtId="178" fontId="14" fillId="0" borderId="98" xfId="6" applyNumberFormat="1" applyFont="1" applyFill="1" applyBorder="1" applyAlignment="1">
      <alignment horizontal="right" vertical="center"/>
    </xf>
    <xf numFmtId="178" fontId="14" fillId="0" borderId="76" xfId="1" applyNumberFormat="1" applyFont="1" applyFill="1" applyBorder="1" applyAlignment="1">
      <alignment vertical="center"/>
    </xf>
    <xf numFmtId="178" fontId="14" fillId="0" borderId="77" xfId="6" applyNumberFormat="1" applyFont="1" applyFill="1" applyBorder="1" applyAlignment="1">
      <alignment vertical="center"/>
    </xf>
    <xf numFmtId="178" fontId="14" fillId="0" borderId="85" xfId="6" applyNumberFormat="1" applyFont="1" applyFill="1" applyBorder="1" applyAlignment="1">
      <alignment horizontal="right" vertical="center"/>
    </xf>
    <xf numFmtId="178" fontId="14" fillId="0" borderId="85" xfId="1" applyNumberFormat="1" applyFont="1" applyFill="1" applyBorder="1" applyAlignment="1" applyProtection="1">
      <alignment vertical="center"/>
      <protection locked="0"/>
    </xf>
    <xf numFmtId="178" fontId="14" fillId="0" borderId="85" xfId="1" applyNumberFormat="1" applyFont="1" applyFill="1" applyBorder="1" applyAlignment="1">
      <alignment vertical="center"/>
    </xf>
    <xf numFmtId="178" fontId="14" fillId="0" borderId="51" xfId="6" quotePrefix="1" applyNumberFormat="1" applyFont="1" applyFill="1" applyBorder="1" applyAlignment="1">
      <alignment horizontal="right" vertical="center"/>
    </xf>
    <xf numFmtId="178" fontId="14" fillId="0" borderId="76" xfId="1" applyNumberFormat="1" applyFont="1" applyFill="1" applyBorder="1" applyAlignment="1">
      <alignment horizontal="right" vertical="center"/>
    </xf>
    <xf numFmtId="178" fontId="14" fillId="0" borderId="47" xfId="1" applyNumberFormat="1" applyFont="1" applyFill="1" applyBorder="1" applyAlignment="1">
      <alignment horizontal="right" vertical="center"/>
    </xf>
    <xf numFmtId="178" fontId="14" fillId="0" borderId="47" xfId="1" applyNumberFormat="1" applyFont="1" applyFill="1" applyBorder="1" applyAlignment="1">
      <alignment vertical="center"/>
    </xf>
    <xf numFmtId="178" fontId="14" fillId="0" borderId="49" xfId="6" applyNumberFormat="1" applyFont="1" applyFill="1" applyBorder="1" applyAlignment="1">
      <alignment vertical="center"/>
    </xf>
    <xf numFmtId="178" fontId="14" fillId="0" borderId="59" xfId="7" applyNumberFormat="1" applyFont="1" applyFill="1" applyBorder="1" applyAlignment="1">
      <alignment vertical="center"/>
    </xf>
    <xf numFmtId="178" fontId="14" fillId="0" borderId="128" xfId="7" applyNumberFormat="1" applyFont="1" applyFill="1" applyBorder="1" applyAlignment="1">
      <alignment vertical="center"/>
    </xf>
    <xf numFmtId="178" fontId="14" fillId="0" borderId="51" xfId="7" applyNumberFormat="1" applyFont="1" applyFill="1" applyBorder="1" applyAlignment="1">
      <alignment vertical="center"/>
    </xf>
    <xf numFmtId="178" fontId="14" fillId="0" borderId="56" xfId="7" applyNumberFormat="1" applyFont="1" applyFill="1" applyBorder="1" applyAlignment="1">
      <alignment vertical="center"/>
    </xf>
    <xf numFmtId="178" fontId="14" fillId="0" borderId="65" xfId="7" applyNumberFormat="1" applyFont="1" applyFill="1" applyBorder="1" applyAlignment="1">
      <alignment vertical="center"/>
    </xf>
    <xf numFmtId="178" fontId="14" fillId="0" borderId="129" xfId="7" applyNumberFormat="1" applyFont="1" applyFill="1" applyBorder="1" applyAlignment="1">
      <alignment vertical="center"/>
    </xf>
    <xf numFmtId="178" fontId="14" fillId="0" borderId="130" xfId="7" applyNumberFormat="1" applyFont="1" applyFill="1" applyBorder="1" applyAlignment="1">
      <alignment vertical="center"/>
    </xf>
    <xf numFmtId="178" fontId="14" fillId="0" borderId="76" xfId="7" applyNumberFormat="1" applyFont="1" applyFill="1" applyBorder="1" applyAlignment="1">
      <alignment vertical="center"/>
    </xf>
    <xf numFmtId="178" fontId="14" fillId="0" borderId="131" xfId="7" applyNumberFormat="1" applyFont="1" applyFill="1" applyBorder="1" applyAlignment="1">
      <alignment vertical="center"/>
    </xf>
    <xf numFmtId="178" fontId="14" fillId="0" borderId="85" xfId="7" applyNumberFormat="1" applyFont="1" applyFill="1" applyBorder="1" applyAlignment="1">
      <alignment vertical="center"/>
    </xf>
    <xf numFmtId="178" fontId="14" fillId="0" borderId="77" xfId="7" applyNumberFormat="1" applyFont="1" applyFill="1" applyBorder="1" applyAlignment="1">
      <alignment vertical="center"/>
    </xf>
    <xf numFmtId="178" fontId="14" fillId="0" borderId="47" xfId="7" applyNumberFormat="1" applyFont="1" applyFill="1" applyBorder="1" applyAlignment="1">
      <alignment vertical="center"/>
    </xf>
    <xf numFmtId="178" fontId="14" fillId="0" borderId="129" xfId="6" applyNumberFormat="1" applyFont="1" applyFill="1" applyBorder="1" applyAlignment="1">
      <alignment vertical="center"/>
    </xf>
    <xf numFmtId="178" fontId="14" fillId="0" borderId="131" xfId="6" applyNumberFormat="1" applyFont="1" applyFill="1" applyBorder="1" applyAlignment="1">
      <alignment vertical="center"/>
    </xf>
    <xf numFmtId="178" fontId="14" fillId="0" borderId="130" xfId="6" applyNumberFormat="1" applyFont="1" applyFill="1" applyBorder="1" applyAlignment="1">
      <alignment vertical="center"/>
    </xf>
    <xf numFmtId="178" fontId="20" fillId="0" borderId="85" xfId="6" applyNumberFormat="1" applyFont="1" applyFill="1" applyBorder="1" applyAlignment="1">
      <alignment vertical="center"/>
    </xf>
    <xf numFmtId="178" fontId="20" fillId="0" borderId="86" xfId="7" applyNumberFormat="1" applyFont="1" applyFill="1" applyBorder="1" applyAlignment="1">
      <alignment vertical="center"/>
    </xf>
    <xf numFmtId="178" fontId="20" fillId="0" borderId="52" xfId="6" applyNumberFormat="1" applyFont="1" applyFill="1" applyBorder="1" applyAlignment="1">
      <alignment vertical="center"/>
    </xf>
    <xf numFmtId="178" fontId="20" fillId="0" borderId="53" xfId="7" applyNumberFormat="1" applyFont="1" applyFill="1" applyBorder="1" applyAlignment="1">
      <alignment vertical="center"/>
    </xf>
    <xf numFmtId="178" fontId="20" fillId="0" borderId="59" xfId="6" applyNumberFormat="1" applyFont="1" applyFill="1" applyBorder="1" applyAlignment="1">
      <alignment vertical="center"/>
    </xf>
    <xf numFmtId="178" fontId="20" fillId="0" borderId="60" xfId="7" applyNumberFormat="1" applyFont="1" applyFill="1" applyBorder="1" applyAlignment="1">
      <alignment vertical="center"/>
    </xf>
    <xf numFmtId="178" fontId="20" fillId="0" borderId="90" xfId="6" applyNumberFormat="1" applyFont="1" applyFill="1" applyBorder="1" applyAlignment="1">
      <alignment vertical="center"/>
    </xf>
    <xf numFmtId="178" fontId="20" fillId="0" borderId="91" xfId="7" applyNumberFormat="1" applyFont="1" applyFill="1" applyBorder="1" applyAlignment="1">
      <alignment vertical="center"/>
    </xf>
    <xf numFmtId="178" fontId="20" fillId="0" borderId="56" xfId="6" applyNumberFormat="1" applyFont="1" applyFill="1" applyBorder="1" applyAlignment="1">
      <alignment vertical="center"/>
    </xf>
    <xf numFmtId="178" fontId="20" fillId="0" borderId="66" xfId="7" applyNumberFormat="1" applyFont="1" applyFill="1" applyBorder="1" applyAlignment="1">
      <alignment vertical="center"/>
    </xf>
    <xf numFmtId="178" fontId="20" fillId="0" borderId="72" xfId="6" applyNumberFormat="1" applyFont="1" applyFill="1" applyBorder="1" applyAlignment="1">
      <alignment vertical="center"/>
    </xf>
    <xf numFmtId="178" fontId="20" fillId="0" borderId="94" xfId="7" applyNumberFormat="1" applyFont="1" applyFill="1" applyBorder="1" applyAlignment="1">
      <alignment vertical="center"/>
    </xf>
    <xf numFmtId="178" fontId="20" fillId="0" borderId="96" xfId="6" applyNumberFormat="1" applyFont="1" applyFill="1" applyBorder="1" applyAlignment="1">
      <alignment vertical="center"/>
    </xf>
    <xf numFmtId="178" fontId="20" fillId="0" borderId="97" xfId="7" applyNumberFormat="1" applyFont="1" applyFill="1" applyBorder="1" applyAlignment="1">
      <alignment vertical="center"/>
    </xf>
    <xf numFmtId="178" fontId="20" fillId="0" borderId="47" xfId="6" applyNumberFormat="1" applyFont="1" applyFill="1" applyBorder="1" applyAlignment="1">
      <alignment vertical="center"/>
    </xf>
    <xf numFmtId="178" fontId="20" fillId="0" borderId="49" xfId="7" applyNumberFormat="1" applyFont="1" applyFill="1" applyBorder="1" applyAlignment="1">
      <alignment vertical="center"/>
    </xf>
    <xf numFmtId="178" fontId="20" fillId="0" borderId="87" xfId="6" applyNumberFormat="1" applyFont="1" applyFill="1" applyBorder="1" applyAlignment="1">
      <alignment vertical="center"/>
    </xf>
    <xf numFmtId="178" fontId="20" fillId="0" borderId="55" xfId="6" applyNumberFormat="1" applyFont="1" applyFill="1" applyBorder="1" applyAlignment="1">
      <alignment vertical="center"/>
    </xf>
    <xf numFmtId="178" fontId="20" fillId="0" borderId="81" xfId="7" applyNumberFormat="1" applyFont="1" applyFill="1" applyBorder="1" applyAlignment="1">
      <alignment vertical="center"/>
    </xf>
    <xf numFmtId="178" fontId="20" fillId="0" borderId="85" xfId="6" applyNumberFormat="1" applyFont="1" applyFill="1" applyBorder="1" applyAlignment="1" applyProtection="1">
      <alignment vertical="center"/>
      <protection locked="0"/>
    </xf>
    <xf numFmtId="178" fontId="20" fillId="0" borderId="65" xfId="6" applyNumberFormat="1" applyFont="1" applyFill="1" applyBorder="1" applyAlignment="1">
      <alignment vertical="center"/>
    </xf>
    <xf numFmtId="178" fontId="20" fillId="0" borderId="103" xfId="7" applyNumberFormat="1" applyFont="1" applyFill="1" applyBorder="1" applyAlignment="1">
      <alignment vertical="center"/>
    </xf>
    <xf numFmtId="178" fontId="20" fillId="0" borderId="109" xfId="6" applyNumberFormat="1" applyFont="1" applyFill="1" applyBorder="1" applyAlignment="1">
      <alignment vertical="center"/>
    </xf>
    <xf numFmtId="178" fontId="20" fillId="0" borderId="110" xfId="6" applyNumberFormat="1" applyFont="1" applyFill="1" applyBorder="1" applyAlignment="1">
      <alignment vertical="center"/>
    </xf>
    <xf numFmtId="178" fontId="20" fillId="0" borderId="111" xfId="7" applyNumberFormat="1" applyFont="1" applyFill="1" applyBorder="1" applyAlignment="1">
      <alignment vertical="center"/>
    </xf>
    <xf numFmtId="178" fontId="20" fillId="0" borderId="112" xfId="6" applyNumberFormat="1" applyFont="1" applyFill="1" applyBorder="1" applyAlignment="1">
      <alignment vertical="center"/>
    </xf>
    <xf numFmtId="178" fontId="20" fillId="0" borderId="53" xfId="6" applyNumberFormat="1" applyFont="1" applyFill="1" applyBorder="1" applyAlignment="1">
      <alignment vertical="center"/>
    </xf>
    <xf numFmtId="178" fontId="20" fillId="0" borderId="60" xfId="6" applyNumberFormat="1" applyFont="1" applyFill="1" applyBorder="1" applyAlignment="1">
      <alignment vertical="center"/>
    </xf>
    <xf numFmtId="178" fontId="20" fillId="0" borderId="66" xfId="6" applyNumberFormat="1" applyFont="1" applyFill="1" applyBorder="1" applyAlignment="1">
      <alignment vertical="center"/>
    </xf>
    <xf numFmtId="178" fontId="20" fillId="0" borderId="94" xfId="6" applyNumberFormat="1" applyFont="1" applyFill="1" applyBorder="1" applyAlignment="1">
      <alignment vertical="center"/>
    </xf>
    <xf numFmtId="178" fontId="20" fillId="0" borderId="49" xfId="6" applyNumberFormat="1" applyFont="1" applyFill="1" applyBorder="1" applyAlignment="1">
      <alignment vertical="center"/>
    </xf>
    <xf numFmtId="178" fontId="20" fillId="0" borderId="120" xfId="6" applyNumberFormat="1" applyFont="1" applyFill="1" applyBorder="1" applyAlignment="1">
      <alignment vertical="center"/>
    </xf>
    <xf numFmtId="178" fontId="20" fillId="0" borderId="103" xfId="6" applyNumberFormat="1" applyFont="1" applyFill="1" applyBorder="1" applyAlignment="1">
      <alignment vertical="center"/>
    </xf>
    <xf numFmtId="178" fontId="20" fillId="0" borderId="122" xfId="6" applyNumberFormat="1" applyFont="1" applyFill="1" applyBorder="1" applyAlignment="1">
      <alignment vertical="center"/>
    </xf>
    <xf numFmtId="178" fontId="20" fillId="0" borderId="123" xfId="6" applyNumberFormat="1" applyFont="1" applyFill="1" applyBorder="1" applyAlignment="1">
      <alignment vertical="center"/>
    </xf>
    <xf numFmtId="178" fontId="14" fillId="0" borderId="52" xfId="4" applyNumberFormat="1" applyFont="1" applyBorder="1" applyAlignment="1">
      <alignment vertical="center"/>
    </xf>
    <xf numFmtId="178" fontId="14" fillId="0" borderId="53" xfId="4" applyNumberFormat="1" applyFont="1" applyBorder="1" applyAlignment="1">
      <alignment vertical="center"/>
    </xf>
    <xf numFmtId="178" fontId="14" fillId="0" borderId="59" xfId="4" applyNumberFormat="1" applyFont="1" applyBorder="1" applyAlignment="1">
      <alignment vertical="center"/>
    </xf>
    <xf numFmtId="178" fontId="14" fillId="0" borderId="60" xfId="4" applyNumberFormat="1" applyFont="1" applyBorder="1" applyAlignment="1">
      <alignment vertical="center"/>
    </xf>
    <xf numFmtId="178" fontId="14" fillId="0" borderId="51" xfId="4" applyNumberFormat="1" applyFont="1" applyBorder="1" applyAlignment="1">
      <alignment vertical="center"/>
    </xf>
    <xf numFmtId="178" fontId="14" fillId="0" borderId="62" xfId="4" applyNumberFormat="1" applyFont="1" applyBorder="1" applyAlignment="1">
      <alignment vertical="center"/>
    </xf>
    <xf numFmtId="178" fontId="14" fillId="0" borderId="65" xfId="4" applyNumberFormat="1" applyFont="1" applyBorder="1" applyAlignment="1">
      <alignment vertical="center"/>
    </xf>
    <xf numFmtId="178" fontId="14" fillId="0" borderId="103" xfId="4" applyNumberFormat="1" applyFont="1" applyBorder="1" applyAlignment="1">
      <alignment vertical="center"/>
    </xf>
    <xf numFmtId="178" fontId="14" fillId="0" borderId="56" xfId="4" applyNumberFormat="1" applyFont="1" applyBorder="1" applyAlignment="1">
      <alignment vertical="center"/>
    </xf>
    <xf numFmtId="178" fontId="14" fillId="0" borderId="66" xfId="4" applyNumberFormat="1" applyFont="1" applyBorder="1" applyAlignment="1">
      <alignment vertical="center"/>
    </xf>
    <xf numFmtId="178" fontId="14" fillId="0" borderId="71" xfId="4" applyNumberFormat="1" applyFont="1" applyBorder="1" applyAlignment="1">
      <alignment vertical="center"/>
    </xf>
    <xf numFmtId="178" fontId="14" fillId="0" borderId="117" xfId="4" applyNumberFormat="1" applyFont="1" applyBorder="1" applyAlignment="1">
      <alignment vertical="center"/>
    </xf>
    <xf numFmtId="178" fontId="14" fillId="0" borderId="76" xfId="4" applyNumberFormat="1" applyFont="1" applyBorder="1" applyAlignment="1">
      <alignment vertical="center"/>
    </xf>
    <xf numFmtId="178" fontId="14" fillId="0" borderId="77" xfId="4" applyNumberFormat="1" applyFont="1" applyBorder="1" applyAlignment="1">
      <alignment vertical="center"/>
    </xf>
    <xf numFmtId="178" fontId="14" fillId="0" borderId="47" xfId="4" applyNumberFormat="1" applyFont="1" applyBorder="1" applyAlignment="1">
      <alignment vertical="center"/>
    </xf>
    <xf numFmtId="178" fontId="14" fillId="0" borderId="49" xfId="4" applyNumberFormat="1" applyFont="1" applyBorder="1" applyAlignment="1">
      <alignment vertical="center"/>
    </xf>
    <xf numFmtId="0" fontId="13" fillId="0" borderId="0" xfId="6"/>
    <xf numFmtId="0" fontId="13" fillId="0" borderId="0" xfId="6" quotePrefix="1" applyAlignment="1">
      <alignment horizontal="left"/>
    </xf>
    <xf numFmtId="0" fontId="13" fillId="0" borderId="15" xfId="6" applyBorder="1"/>
    <xf numFmtId="0" fontId="13" fillId="0" borderId="15" xfId="6" quotePrefix="1" applyBorder="1" applyAlignment="1">
      <alignment horizontal="left"/>
    </xf>
    <xf numFmtId="3" fontId="13" fillId="0" borderId="15" xfId="6" applyNumberFormat="1" applyBorder="1"/>
    <xf numFmtId="3" fontId="13" fillId="0" borderId="0" xfId="6" applyNumberFormat="1"/>
    <xf numFmtId="0" fontId="13" fillId="0" borderId="0" xfId="6" applyBorder="1"/>
    <xf numFmtId="38" fontId="0" fillId="0" borderId="0" xfId="7" applyFont="1"/>
    <xf numFmtId="0" fontId="13" fillId="0" borderId="0" xfId="6" applyFill="1"/>
    <xf numFmtId="0" fontId="13" fillId="3" borderId="0" xfId="6" applyFill="1"/>
    <xf numFmtId="0" fontId="13" fillId="3" borderId="15" xfId="6" applyFill="1" applyBorder="1"/>
    <xf numFmtId="179" fontId="13" fillId="0" borderId="15" xfId="6" applyNumberFormat="1" applyBorder="1"/>
    <xf numFmtId="3" fontId="14" fillId="0" borderId="55" xfId="6" quotePrefix="1" applyNumberFormat="1" applyFont="1" applyBorder="1" applyAlignment="1">
      <alignment horizontal="center" vertical="center"/>
    </xf>
    <xf numFmtId="0" fontId="14" fillId="0" borderId="49" xfId="6" quotePrefix="1" applyFont="1" applyFill="1" applyBorder="1" applyAlignment="1">
      <alignment horizontal="center" vertical="center"/>
    </xf>
    <xf numFmtId="0" fontId="14" fillId="0" borderId="43" xfId="6" applyFont="1" applyFill="1" applyBorder="1" applyAlignment="1">
      <alignment horizontal="center" vertical="center"/>
    </xf>
    <xf numFmtId="0" fontId="14" fillId="0" borderId="121" xfId="6" applyFont="1" applyFill="1" applyBorder="1" applyAlignment="1">
      <alignment horizontal="center" vertical="center"/>
    </xf>
    <xf numFmtId="3" fontId="14" fillId="0" borderId="67" xfId="6" applyNumberFormat="1" applyFont="1" applyFill="1" applyBorder="1" applyAlignment="1">
      <alignment horizontal="center" vertical="center"/>
    </xf>
    <xf numFmtId="3" fontId="14" fillId="0" borderId="58" xfId="6" applyNumberFormat="1" applyFont="1" applyFill="1" applyBorder="1" applyAlignment="1">
      <alignment horizontal="center" vertical="center"/>
    </xf>
    <xf numFmtId="3" fontId="14" fillId="0" borderId="63" xfId="6" applyNumberFormat="1" applyFont="1" applyFill="1" applyBorder="1" applyAlignment="1">
      <alignment horizontal="center" vertical="center"/>
    </xf>
    <xf numFmtId="3" fontId="14" fillId="0" borderId="64" xfId="6" applyNumberFormat="1" applyFont="1" applyFill="1" applyBorder="1" applyAlignment="1">
      <alignment horizontal="center" vertical="center"/>
    </xf>
    <xf numFmtId="3" fontId="14" fillId="0" borderId="68" xfId="6" quotePrefix="1" applyNumberFormat="1" applyFont="1" applyFill="1" applyBorder="1" applyAlignment="1">
      <alignment horizontal="center" vertical="center"/>
    </xf>
    <xf numFmtId="3" fontId="14" fillId="0" borderId="75" xfId="6" applyNumberFormat="1" applyFont="1" applyFill="1" applyBorder="1" applyAlignment="1">
      <alignment horizontal="center" vertical="center"/>
    </xf>
    <xf numFmtId="3" fontId="14" fillId="0" borderId="79" xfId="6" applyNumberFormat="1" applyFont="1" applyFill="1" applyBorder="1" applyAlignment="1">
      <alignment horizontal="center" vertical="center"/>
    </xf>
    <xf numFmtId="3" fontId="14" fillId="0" borderId="57" xfId="6" applyNumberFormat="1" applyFont="1" applyFill="1" applyBorder="1" applyAlignment="1">
      <alignment horizontal="center" vertical="center"/>
    </xf>
    <xf numFmtId="3" fontId="14" fillId="0" borderId="74" xfId="6" quotePrefix="1" applyNumberFormat="1" applyFont="1" applyFill="1" applyBorder="1" applyAlignment="1">
      <alignment horizontal="center" vertical="center"/>
    </xf>
    <xf numFmtId="3" fontId="14" fillId="0" borderId="70" xfId="6" applyNumberFormat="1" applyFont="1" applyFill="1" applyBorder="1" applyAlignment="1">
      <alignment horizontal="center" vertical="center"/>
    </xf>
    <xf numFmtId="3" fontId="14" fillId="0" borderId="78" xfId="6" applyNumberFormat="1" applyFont="1" applyFill="1" applyBorder="1" applyAlignment="1">
      <alignment horizontal="center" vertical="center"/>
    </xf>
    <xf numFmtId="3" fontId="14" fillId="0" borderId="69" xfId="6" applyNumberFormat="1" applyFont="1" applyFill="1" applyBorder="1" applyAlignment="1">
      <alignment horizontal="center" vertical="center"/>
    </xf>
    <xf numFmtId="3" fontId="14" fillId="0" borderId="132" xfId="6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6" applyFont="1" applyAlignment="1">
      <alignment horizontal="center"/>
    </xf>
    <xf numFmtId="0" fontId="13" fillId="0" borderId="0" xfId="6" applyAlignment="1">
      <alignment horizontal="center"/>
    </xf>
    <xf numFmtId="0" fontId="13" fillId="0" borderId="0" xfId="6"/>
    <xf numFmtId="38" fontId="17" fillId="0" borderId="0" xfId="7" quotePrefix="1" applyFont="1" applyBorder="1" applyAlignment="1">
      <alignment horizontal="right" vertical="center"/>
    </xf>
    <xf numFmtId="3" fontId="14" fillId="0" borderId="41" xfId="6" applyNumberFormat="1" applyFont="1" applyBorder="1" applyAlignment="1">
      <alignment horizontal="center" vertical="center" wrapText="1"/>
    </xf>
    <xf numFmtId="0" fontId="13" fillId="0" borderId="55" xfId="6" applyBorder="1" applyAlignment="1">
      <alignment horizontal="center" vertical="center"/>
    </xf>
    <xf numFmtId="0" fontId="13" fillId="0" borderId="47" xfId="6" applyBorder="1" applyAlignment="1">
      <alignment horizontal="center" vertical="center"/>
    </xf>
    <xf numFmtId="3" fontId="14" fillId="0" borderId="80" xfId="6" applyNumberFormat="1" applyFont="1" applyBorder="1" applyAlignment="1">
      <alignment horizontal="center" vertical="center" wrapText="1"/>
    </xf>
    <xf numFmtId="0" fontId="13" fillId="0" borderId="81" xfId="6" applyBorder="1" applyAlignment="1">
      <alignment horizontal="center" vertical="center"/>
    </xf>
    <xf numFmtId="0" fontId="13" fillId="0" borderId="49" xfId="6" applyBorder="1" applyAlignment="1">
      <alignment horizontal="center" vertical="center"/>
    </xf>
    <xf numFmtId="3" fontId="14" fillId="0" borderId="54" xfId="6" applyNumberFormat="1" applyFont="1" applyBorder="1" applyAlignment="1">
      <alignment horizontal="center" vertical="center" wrapText="1"/>
    </xf>
    <xf numFmtId="3" fontId="14" fillId="0" borderId="54" xfId="6" applyNumberFormat="1" applyFont="1" applyBorder="1" applyAlignment="1">
      <alignment horizontal="center" vertical="center"/>
    </xf>
    <xf numFmtId="3" fontId="14" fillId="0" borderId="55" xfId="6" applyNumberFormat="1" applyFont="1" applyBorder="1" applyAlignment="1">
      <alignment horizontal="center" vertical="center" wrapText="1"/>
    </xf>
    <xf numFmtId="3" fontId="14" fillId="0" borderId="55" xfId="6" applyNumberFormat="1" applyFont="1" applyBorder="1" applyAlignment="1">
      <alignment horizontal="center" vertical="center"/>
    </xf>
    <xf numFmtId="3" fontId="14" fillId="0" borderId="72" xfId="6" applyNumberFormat="1" applyFont="1" applyBorder="1" applyAlignment="1">
      <alignment horizontal="center" vertical="center" wrapText="1"/>
    </xf>
    <xf numFmtId="3" fontId="14" fillId="0" borderId="55" xfId="6" quotePrefix="1" applyNumberFormat="1" applyFont="1" applyBorder="1" applyAlignment="1">
      <alignment horizontal="center" vertical="center"/>
    </xf>
    <xf numFmtId="3" fontId="14" fillId="0" borderId="47" xfId="6" quotePrefix="1" applyNumberFormat="1" applyFont="1" applyBorder="1" applyAlignment="1">
      <alignment horizontal="center" vertical="center"/>
    </xf>
    <xf numFmtId="3" fontId="14" fillId="2" borderId="15" xfId="6" applyNumberFormat="1" applyFont="1" applyFill="1" applyBorder="1" applyAlignment="1">
      <alignment horizontal="center" vertical="center"/>
    </xf>
    <xf numFmtId="0" fontId="13" fillId="0" borderId="15" xfId="6" applyBorder="1" applyAlignment="1">
      <alignment horizontal="center" vertical="center"/>
    </xf>
    <xf numFmtId="3" fontId="14" fillId="2" borderId="1" xfId="6" applyNumberFormat="1" applyFont="1" applyFill="1" applyBorder="1" applyAlignment="1">
      <alignment horizontal="center" vertical="center" wrapText="1"/>
    </xf>
    <xf numFmtId="3" fontId="14" fillId="2" borderId="12" xfId="6" applyNumberFormat="1" applyFont="1" applyFill="1" applyBorder="1" applyAlignment="1">
      <alignment horizontal="center" vertical="center" wrapText="1"/>
    </xf>
    <xf numFmtId="3" fontId="14" fillId="2" borderId="7" xfId="6" applyNumberFormat="1" applyFont="1" applyFill="1" applyBorder="1" applyAlignment="1">
      <alignment horizontal="center" vertical="center" wrapText="1"/>
    </xf>
    <xf numFmtId="3" fontId="14" fillId="0" borderId="57" xfId="6" applyNumberFormat="1" applyFont="1" applyBorder="1" applyAlignment="1">
      <alignment horizontal="center" vertical="center"/>
    </xf>
    <xf numFmtId="0" fontId="14" fillId="0" borderId="87" xfId="6" applyFont="1" applyBorder="1" applyAlignment="1">
      <alignment horizontal="center" vertical="center"/>
    </xf>
    <xf numFmtId="3" fontId="14" fillId="0" borderId="35" xfId="6" applyNumberFormat="1" applyFont="1" applyBorder="1" applyAlignment="1">
      <alignment horizontal="center" vertical="center"/>
    </xf>
    <xf numFmtId="0" fontId="14" fillId="0" borderId="36" xfId="6" applyFont="1" applyBorder="1" applyAlignment="1">
      <alignment horizontal="center" vertical="center"/>
    </xf>
    <xf numFmtId="0" fontId="14" fillId="0" borderId="98" xfId="6" applyFont="1" applyBorder="1" applyAlignment="1">
      <alignment horizontal="center" vertical="center"/>
    </xf>
    <xf numFmtId="38" fontId="14" fillId="2" borderId="153" xfId="7" applyFont="1" applyFill="1" applyBorder="1" applyAlignment="1">
      <alignment horizontal="center" vertical="center" wrapText="1"/>
    </xf>
    <xf numFmtId="0" fontId="13" fillId="0" borderId="141" xfId="6" applyBorder="1" applyAlignment="1">
      <alignment horizontal="center" vertical="center" wrapText="1"/>
    </xf>
    <xf numFmtId="0" fontId="13" fillId="0" borderId="112" xfId="6" applyBorder="1" applyAlignment="1">
      <alignment horizontal="center" vertical="center" wrapText="1"/>
    </xf>
    <xf numFmtId="3" fontId="14" fillId="0" borderId="154" xfId="6" applyNumberFormat="1" applyFont="1" applyBorder="1" applyAlignment="1">
      <alignment horizontal="center" vertical="center" wrapText="1"/>
    </xf>
    <xf numFmtId="0" fontId="13" fillId="0" borderId="55" xfId="6" applyBorder="1" applyAlignment="1">
      <alignment horizontal="center" vertical="center" wrapText="1"/>
    </xf>
    <xf numFmtId="0" fontId="13" fillId="0" borderId="47" xfId="6" applyBorder="1" applyAlignment="1">
      <alignment horizontal="center" vertical="center" wrapText="1"/>
    </xf>
    <xf numFmtId="3" fontId="14" fillId="2" borderId="55" xfId="6" applyNumberFormat="1" applyFont="1" applyFill="1" applyBorder="1" applyAlignment="1">
      <alignment horizontal="center" vertical="center"/>
    </xf>
    <xf numFmtId="3" fontId="14" fillId="2" borderId="47" xfId="6" applyNumberFormat="1" applyFont="1" applyFill="1" applyBorder="1" applyAlignment="1">
      <alignment horizontal="center" vertical="center"/>
    </xf>
    <xf numFmtId="3" fontId="14" fillId="2" borderId="55" xfId="6" applyNumberFormat="1" applyFont="1" applyFill="1" applyBorder="1" applyAlignment="1">
      <alignment horizontal="center" vertical="center" wrapText="1"/>
    </xf>
    <xf numFmtId="3" fontId="14" fillId="2" borderId="47" xfId="6" applyNumberFormat="1" applyFont="1" applyFill="1" applyBorder="1" applyAlignment="1">
      <alignment horizontal="center" vertical="center" wrapText="1"/>
    </xf>
    <xf numFmtId="3" fontId="14" fillId="2" borderId="118" xfId="6" applyNumberFormat="1" applyFont="1" applyFill="1" applyBorder="1" applyAlignment="1">
      <alignment horizontal="center" vertical="center" wrapText="1"/>
    </xf>
    <xf numFmtId="3" fontId="14" fillId="2" borderId="140" xfId="6" applyNumberFormat="1" applyFont="1" applyFill="1" applyBorder="1" applyAlignment="1">
      <alignment horizontal="center" vertical="center" wrapText="1"/>
    </xf>
    <xf numFmtId="0" fontId="13" fillId="0" borderId="12" xfId="6" applyBorder="1" applyAlignment="1">
      <alignment horizontal="center" vertical="center"/>
    </xf>
    <xf numFmtId="0" fontId="13" fillId="0" borderId="7" xfId="6" applyBorder="1" applyAlignment="1">
      <alignment horizontal="center" vertical="center"/>
    </xf>
    <xf numFmtId="3" fontId="14" fillId="0" borderId="67" xfId="6" applyNumberFormat="1" applyFont="1" applyBorder="1" applyAlignment="1">
      <alignment horizontal="center" vertical="center"/>
    </xf>
    <xf numFmtId="0" fontId="14" fillId="0" borderId="58" xfId="6" applyFont="1" applyBorder="1" applyAlignment="1">
      <alignment vertical="center"/>
    </xf>
    <xf numFmtId="0" fontId="14" fillId="0" borderId="40" xfId="6" applyFont="1" applyBorder="1" applyAlignment="1">
      <alignment horizontal="center" vertical="center" wrapText="1"/>
    </xf>
    <xf numFmtId="0" fontId="14" fillId="0" borderId="46" xfId="6" applyFont="1" applyBorder="1" applyAlignment="1">
      <alignment horizontal="center" vertical="center" wrapText="1"/>
    </xf>
    <xf numFmtId="0" fontId="14" fillId="0" borderId="41" xfId="6" applyFont="1" applyBorder="1" applyAlignment="1">
      <alignment horizontal="center" vertical="center" wrapText="1"/>
    </xf>
    <xf numFmtId="0" fontId="14" fillId="0" borderId="47" xfId="6" applyFont="1" applyBorder="1" applyAlignment="1">
      <alignment horizontal="center" vertical="center" wrapText="1"/>
    </xf>
    <xf numFmtId="0" fontId="14" fillId="0" borderId="41" xfId="6" quotePrefix="1" applyFont="1" applyBorder="1" applyAlignment="1">
      <alignment horizontal="center" vertical="center"/>
    </xf>
    <xf numFmtId="0" fontId="14" fillId="0" borderId="47" xfId="6" quotePrefix="1" applyFont="1" applyBorder="1" applyAlignment="1">
      <alignment horizontal="center" vertical="center"/>
    </xf>
    <xf numFmtId="0" fontId="14" fillId="0" borderId="41" xfId="6" quotePrefix="1" applyFont="1" applyFill="1" applyBorder="1" applyAlignment="1">
      <alignment horizontal="center" vertical="center"/>
    </xf>
    <xf numFmtId="0" fontId="14" fillId="0" borderId="47" xfId="6" quotePrefix="1" applyFont="1" applyFill="1" applyBorder="1" applyAlignment="1">
      <alignment horizontal="center" vertical="center"/>
    </xf>
    <xf numFmtId="0" fontId="14" fillId="0" borderId="41" xfId="6" applyFont="1" applyFill="1" applyBorder="1" applyAlignment="1">
      <alignment horizontal="center" vertical="center"/>
    </xf>
    <xf numFmtId="0" fontId="14" fillId="0" borderId="47" xfId="6" applyFont="1" applyFill="1" applyBorder="1" applyAlignment="1">
      <alignment horizontal="center" vertical="center"/>
    </xf>
    <xf numFmtId="0" fontId="14" fillId="0" borderId="80" xfId="6" quotePrefix="1" applyFont="1" applyFill="1" applyBorder="1" applyAlignment="1">
      <alignment horizontal="center" vertical="center" wrapText="1"/>
    </xf>
    <xf numFmtId="0" fontId="14" fillId="0" borderId="49" xfId="6" quotePrefix="1" applyFont="1" applyFill="1" applyBorder="1" applyAlignment="1">
      <alignment horizontal="center" vertical="center"/>
    </xf>
    <xf numFmtId="3" fontId="14" fillId="0" borderId="118" xfId="6" applyNumberFormat="1" applyFont="1" applyFill="1" applyBorder="1" applyAlignment="1">
      <alignment horizontal="center" vertical="center"/>
    </xf>
    <xf numFmtId="0" fontId="14" fillId="0" borderId="87" xfId="6" applyFont="1" applyFill="1" applyBorder="1" applyAlignment="1">
      <alignment vertical="center"/>
    </xf>
    <xf numFmtId="3" fontId="14" fillId="0" borderId="104" xfId="6" applyNumberFormat="1" applyFont="1" applyBorder="1" applyAlignment="1">
      <alignment horizontal="center" vertical="center"/>
    </xf>
    <xf numFmtId="0" fontId="14" fillId="0" borderId="93" xfId="6" applyFont="1" applyBorder="1" applyAlignment="1">
      <alignment vertical="center"/>
    </xf>
    <xf numFmtId="3" fontId="14" fillId="0" borderId="140" xfId="6" quotePrefix="1" applyNumberFormat="1" applyFont="1" applyBorder="1" applyAlignment="1">
      <alignment horizontal="center" vertical="center"/>
    </xf>
    <xf numFmtId="0" fontId="14" fillId="0" borderId="36" xfId="6" applyFont="1" applyBorder="1" applyAlignment="1">
      <alignment vertical="center"/>
    </xf>
    <xf numFmtId="0" fontId="14" fillId="0" borderId="98" xfId="6" applyFont="1" applyBorder="1" applyAlignment="1">
      <alignment vertical="center"/>
    </xf>
    <xf numFmtId="3" fontId="14" fillId="0" borderId="118" xfId="6" applyNumberFormat="1" applyFont="1" applyBorder="1" applyAlignment="1">
      <alignment horizontal="center" vertical="center"/>
    </xf>
    <xf numFmtId="0" fontId="14" fillId="0" borderId="87" xfId="6" applyFont="1" applyBorder="1" applyAlignment="1">
      <alignment vertical="center"/>
    </xf>
    <xf numFmtId="3" fontId="14" fillId="0" borderId="74" xfId="6" quotePrefix="1" applyNumberFormat="1" applyFont="1" applyBorder="1" applyAlignment="1">
      <alignment horizontal="center" vertical="center"/>
    </xf>
    <xf numFmtId="0" fontId="14" fillId="0" borderId="75" xfId="6" applyFont="1" applyBorder="1" applyAlignment="1">
      <alignment vertical="center"/>
    </xf>
    <xf numFmtId="0" fontId="14" fillId="0" borderId="70" xfId="6" applyFont="1" applyBorder="1" applyAlignment="1">
      <alignment vertical="center"/>
    </xf>
    <xf numFmtId="0" fontId="14" fillId="0" borderId="41" xfId="4" applyFont="1" applyBorder="1" applyAlignment="1">
      <alignment horizontal="center" vertical="center"/>
    </xf>
    <xf numFmtId="0" fontId="14" fillId="0" borderId="48" xfId="4" applyFont="1" applyBorder="1" applyAlignment="1">
      <alignment horizontal="center" vertical="center"/>
    </xf>
    <xf numFmtId="0" fontId="17" fillId="0" borderId="0" xfId="6" quotePrefix="1" applyFont="1" applyFill="1" applyBorder="1" applyAlignment="1">
      <alignment horizontal="right" vertical="center"/>
    </xf>
    <xf numFmtId="0" fontId="14" fillId="0" borderId="40" xfId="6" applyFont="1" applyFill="1" applyBorder="1" applyAlignment="1">
      <alignment horizontal="center" vertical="center" wrapText="1"/>
    </xf>
    <xf numFmtId="0" fontId="14" fillId="0" borderId="46" xfId="6" applyFont="1" applyFill="1" applyBorder="1" applyAlignment="1">
      <alignment horizontal="center" vertical="center"/>
    </xf>
    <xf numFmtId="0" fontId="14" fillId="0" borderId="41" xfId="6" applyFont="1" applyFill="1" applyBorder="1" applyAlignment="1">
      <alignment horizontal="center" vertical="center" wrapText="1"/>
    </xf>
    <xf numFmtId="0" fontId="14" fillId="0" borderId="43" xfId="6" applyFont="1" applyFill="1" applyBorder="1" applyAlignment="1">
      <alignment horizontal="center" vertical="center"/>
    </xf>
    <xf numFmtId="0" fontId="14" fillId="0" borderId="44" xfId="6" applyFont="1" applyFill="1" applyBorder="1" applyAlignment="1">
      <alignment horizontal="center" vertical="center"/>
    </xf>
    <xf numFmtId="0" fontId="14" fillId="0" borderId="5" xfId="6" applyFont="1" applyFill="1" applyBorder="1" applyAlignment="1">
      <alignment horizontal="center" vertical="center"/>
    </xf>
    <xf numFmtId="0" fontId="14" fillId="0" borderId="6" xfId="6" applyFont="1" applyFill="1" applyBorder="1" applyAlignment="1">
      <alignment horizontal="center" vertical="center"/>
    </xf>
    <xf numFmtId="0" fontId="17" fillId="0" borderId="36" xfId="6" quotePrefix="1" applyFont="1" applyFill="1" applyBorder="1" applyAlignment="1">
      <alignment horizontal="right" vertical="center"/>
    </xf>
    <xf numFmtId="0" fontId="14" fillId="0" borderId="50" xfId="6" applyFont="1" applyFill="1" applyBorder="1" applyAlignment="1">
      <alignment horizontal="center" vertical="center" wrapText="1"/>
    </xf>
    <xf numFmtId="0" fontId="14" fillId="0" borderId="73" xfId="6" applyFont="1" applyFill="1" applyBorder="1" applyAlignment="1">
      <alignment horizontal="center" vertical="center"/>
    </xf>
    <xf numFmtId="0" fontId="14" fillId="0" borderId="42" xfId="6" applyFont="1" applyFill="1" applyBorder="1" applyAlignment="1">
      <alignment horizontal="center" vertical="center" wrapText="1"/>
    </xf>
    <xf numFmtId="0" fontId="14" fillId="0" borderId="48" xfId="6" applyFont="1" applyFill="1" applyBorder="1" applyAlignment="1">
      <alignment horizontal="center" vertical="center"/>
    </xf>
    <xf numFmtId="0" fontId="14" fillId="0" borderId="125" xfId="6" applyFont="1" applyFill="1" applyBorder="1" applyAlignment="1">
      <alignment horizontal="center" vertical="center"/>
    </xf>
    <xf numFmtId="0" fontId="14" fillId="0" borderId="119" xfId="6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6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4" fillId="0" borderId="73" xfId="6" applyFont="1" applyFill="1" applyBorder="1" applyAlignment="1">
      <alignment horizontal="center" vertical="center" wrapText="1"/>
    </xf>
    <xf numFmtId="0" fontId="14" fillId="0" borderId="48" xfId="6" applyFont="1" applyFill="1" applyBorder="1" applyAlignment="1">
      <alignment horizontal="center" vertical="center" wrapText="1"/>
    </xf>
    <xf numFmtId="0" fontId="14" fillId="0" borderId="42" xfId="6" applyFont="1" applyFill="1" applyBorder="1" applyAlignment="1">
      <alignment horizontal="center" vertical="center"/>
    </xf>
    <xf numFmtId="0" fontId="14" fillId="0" borderId="54" xfId="6" applyFont="1" applyFill="1" applyBorder="1" applyAlignment="1">
      <alignment horizontal="center" vertical="center" wrapText="1"/>
    </xf>
    <xf numFmtId="0" fontId="14" fillId="0" borderId="46" xfId="6" applyFont="1" applyFill="1" applyBorder="1" applyAlignment="1">
      <alignment horizontal="center" vertical="center" wrapText="1"/>
    </xf>
    <xf numFmtId="0" fontId="14" fillId="0" borderId="55" xfId="6" applyFont="1" applyFill="1" applyBorder="1" applyAlignment="1">
      <alignment horizontal="center" vertical="center" wrapText="1"/>
    </xf>
    <xf numFmtId="0" fontId="14" fillId="0" borderId="47" xfId="6" applyFont="1" applyFill="1" applyBorder="1" applyAlignment="1">
      <alignment horizontal="center" vertical="center" wrapText="1"/>
    </xf>
    <xf numFmtId="3" fontId="14" fillId="0" borderId="139" xfId="6" applyNumberFormat="1" applyFont="1" applyFill="1" applyBorder="1" applyAlignment="1">
      <alignment horizontal="center" vertical="center" wrapText="1"/>
    </xf>
    <xf numFmtId="3" fontId="14" fillId="0" borderId="118" xfId="6" applyNumberFormat="1" applyFont="1" applyFill="1" applyBorder="1" applyAlignment="1">
      <alignment horizontal="center" vertical="center" wrapText="1"/>
    </xf>
    <xf numFmtId="3" fontId="14" fillId="0" borderId="140" xfId="6" applyNumberFormat="1" applyFont="1" applyFill="1" applyBorder="1" applyAlignment="1">
      <alignment horizontal="center" vertical="center" wrapText="1"/>
    </xf>
    <xf numFmtId="3" fontId="20" fillId="0" borderId="35" xfId="4" applyNumberFormat="1" applyFont="1" applyFill="1" applyBorder="1" applyAlignment="1">
      <alignment horizontal="center" vertical="center"/>
    </xf>
    <xf numFmtId="0" fontId="20" fillId="0" borderId="36" xfId="6" applyFont="1" applyFill="1" applyBorder="1" applyAlignment="1">
      <alignment horizontal="center" vertical="center"/>
    </xf>
    <xf numFmtId="0" fontId="20" fillId="0" borderId="37" xfId="6" applyFont="1" applyFill="1" applyBorder="1" applyAlignment="1">
      <alignment horizontal="center" vertical="center"/>
    </xf>
    <xf numFmtId="0" fontId="20" fillId="0" borderId="40" xfId="6" applyFont="1" applyFill="1" applyBorder="1" applyAlignment="1">
      <alignment horizontal="center" vertical="center" wrapText="1"/>
    </xf>
    <xf numFmtId="0" fontId="20" fillId="0" borderId="54" xfId="6" applyFont="1" applyFill="1" applyBorder="1" applyAlignment="1">
      <alignment horizontal="center" vertical="center" wrapText="1"/>
    </xf>
    <xf numFmtId="0" fontId="20" fillId="0" borderId="46" xfId="6" applyFont="1" applyFill="1" applyBorder="1" applyAlignment="1">
      <alignment horizontal="center" vertical="center" wrapText="1"/>
    </xf>
    <xf numFmtId="0" fontId="20" fillId="0" borderId="41" xfId="6" applyFont="1" applyFill="1" applyBorder="1" applyAlignment="1">
      <alignment horizontal="center" vertical="center" wrapText="1"/>
    </xf>
    <xf numFmtId="0" fontId="20" fillId="0" borderId="55" xfId="6" applyFont="1" applyFill="1" applyBorder="1" applyAlignment="1">
      <alignment horizontal="center" vertical="center" wrapText="1"/>
    </xf>
    <xf numFmtId="0" fontId="20" fillId="0" borderId="47" xfId="6" applyFont="1" applyFill="1" applyBorder="1" applyAlignment="1">
      <alignment horizontal="center" vertical="center" wrapText="1"/>
    </xf>
    <xf numFmtId="3" fontId="20" fillId="0" borderId="41" xfId="6" applyNumberFormat="1" applyFont="1" applyFill="1" applyBorder="1" applyAlignment="1">
      <alignment horizontal="center" vertical="center" wrapText="1" shrinkToFit="1"/>
    </xf>
    <xf numFmtId="3" fontId="20" fillId="0" borderId="55" xfId="6" applyNumberFormat="1" applyFont="1" applyFill="1" applyBorder="1" applyAlignment="1">
      <alignment horizontal="center" vertical="center" wrapText="1" shrinkToFit="1"/>
    </xf>
    <xf numFmtId="3" fontId="20" fillId="0" borderId="47" xfId="6" applyNumberFormat="1" applyFont="1" applyFill="1" applyBorder="1" applyAlignment="1">
      <alignment horizontal="center" vertical="center" wrapText="1" shrinkToFit="1"/>
    </xf>
    <xf numFmtId="3" fontId="14" fillId="0" borderId="41" xfId="4" applyNumberFormat="1" applyFont="1" applyBorder="1" applyAlignment="1">
      <alignment horizontal="center" vertical="center"/>
    </xf>
    <xf numFmtId="3" fontId="14" fillId="0" borderId="48" xfId="4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3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8" fontId="6" fillId="0" borderId="31" xfId="1" applyFont="1" applyBorder="1" applyAlignment="1">
      <alignment horizontal="right"/>
    </xf>
    <xf numFmtId="38" fontId="6" fillId="0" borderId="17" xfId="1" applyFont="1" applyBorder="1" applyAlignment="1">
      <alignment horizontal="right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38" fontId="6" fillId="0" borderId="18" xfId="1" applyFont="1" applyBorder="1" applyAlignment="1">
      <alignment horizontal="right"/>
    </xf>
    <xf numFmtId="38" fontId="6" fillId="0" borderId="23" xfId="1" applyFont="1" applyBorder="1" applyAlignment="1">
      <alignment horizontal="right"/>
    </xf>
    <xf numFmtId="38" fontId="6" fillId="0" borderId="24" xfId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/>
    <xf numFmtId="0" fontId="6" fillId="0" borderId="32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38" fontId="6" fillId="0" borderId="31" xfId="3" applyFont="1" applyBorder="1" applyAlignment="1">
      <alignment horizontal="right"/>
    </xf>
    <xf numFmtId="38" fontId="6" fillId="0" borderId="17" xfId="3" applyFont="1" applyBorder="1" applyAlignment="1">
      <alignment horizontal="right"/>
    </xf>
    <xf numFmtId="0" fontId="9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0" fontId="3" fillId="0" borderId="0" xfId="2" applyFont="1" applyAlignment="1"/>
    <xf numFmtId="0" fontId="6" fillId="0" borderId="3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0" fontId="6" fillId="0" borderId="5" xfId="2" applyFont="1" applyBorder="1" applyAlignment="1"/>
    <xf numFmtId="0" fontId="6" fillId="0" borderId="32" xfId="2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38" fontId="6" fillId="0" borderId="23" xfId="3" applyFont="1" applyBorder="1" applyAlignment="1">
      <alignment horizontal="right"/>
    </xf>
    <xf numFmtId="38" fontId="6" fillId="0" borderId="24" xfId="3" applyFont="1" applyBorder="1" applyAlignment="1">
      <alignment horizontal="right"/>
    </xf>
    <xf numFmtId="0" fontId="6" fillId="0" borderId="16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26" xfId="2" applyFont="1" applyBorder="1" applyAlignment="1">
      <alignment horizontal="center"/>
    </xf>
    <xf numFmtId="38" fontId="6" fillId="0" borderId="18" xfId="3" applyFont="1" applyBorder="1" applyAlignment="1">
      <alignment horizontal="right"/>
    </xf>
    <xf numFmtId="0" fontId="0" fillId="0" borderId="0" xfId="0" applyAlignment="1">
      <alignment horizontal="right"/>
    </xf>
    <xf numFmtId="0" fontId="30" fillId="0" borderId="0" xfId="8"/>
  </cellXfs>
  <cellStyles count="9">
    <cellStyle name="ハイパーリンク" xfId="8" builtinId="8"/>
    <cellStyle name="桁区切り" xfId="1" builtinId="6"/>
    <cellStyle name="桁区切り 2" xfId="3"/>
    <cellStyle name="桁区切り 3" xfId="7"/>
    <cellStyle name="標準" xfId="0" builtinId="0"/>
    <cellStyle name="標準 2" xfId="2"/>
    <cellStyle name="標準 3" xfId="5"/>
    <cellStyle name="標準 4" xfId="6"/>
    <cellStyle name="標準_H17資源表(公社修正済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7.xml"/><Relationship Id="rId68" Type="http://schemas.openxmlformats.org/officeDocument/2006/relationships/externalLink" Target="externalLinks/externalLink12.xml"/><Relationship Id="rId76" Type="http://schemas.openxmlformats.org/officeDocument/2006/relationships/externalLink" Target="externalLinks/externalLink2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2.xml"/><Relationship Id="rId66" Type="http://schemas.openxmlformats.org/officeDocument/2006/relationships/externalLink" Target="externalLinks/externalLink10.xml"/><Relationship Id="rId74" Type="http://schemas.openxmlformats.org/officeDocument/2006/relationships/externalLink" Target="externalLinks/externalLink18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4.xml"/><Relationship Id="rId65" Type="http://schemas.openxmlformats.org/officeDocument/2006/relationships/externalLink" Target="externalLinks/externalLink9.xml"/><Relationship Id="rId73" Type="http://schemas.openxmlformats.org/officeDocument/2006/relationships/externalLink" Target="externalLinks/externalLink17.xml"/><Relationship Id="rId78" Type="http://schemas.openxmlformats.org/officeDocument/2006/relationships/externalLink" Target="externalLinks/externalLink22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8.xml"/><Relationship Id="rId69" Type="http://schemas.openxmlformats.org/officeDocument/2006/relationships/externalLink" Target="externalLinks/externalLink13.xml"/><Relationship Id="rId77" Type="http://schemas.openxmlformats.org/officeDocument/2006/relationships/externalLink" Target="externalLinks/externalLink2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6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3.xml"/><Relationship Id="rId67" Type="http://schemas.openxmlformats.org/officeDocument/2006/relationships/externalLink" Target="externalLinks/externalLink1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6.xml"/><Relationship Id="rId70" Type="http://schemas.openxmlformats.org/officeDocument/2006/relationships/externalLink" Target="externalLinks/externalLink14.xml"/><Relationship Id="rId75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□グラフ１　森林管理形態別面積（第１表）</a:t>
            </a:r>
          </a:p>
        </c:rich>
      </c:tx>
      <c:layout>
        <c:manualLayout>
          <c:xMode val="edge"/>
          <c:yMode val="edge"/>
          <c:x val="0.2094395280235988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578276463047515"/>
          <c:y val="0.4"/>
          <c:w val="0.27138721246777192"/>
          <c:h val="0.325581395348837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1.6159318854928831E-2"/>
                  <c:y val="-0.242737960080571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18610</c:v>
                </c:pt>
                <c:pt idx="1">
                  <c:v>40264</c:v>
                </c:pt>
                <c:pt idx="2">
                  <c:v>255086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グラフ２　針広別森林面積（第３表）</a:t>
            </a:r>
          </a:p>
        </c:rich>
      </c:tx>
      <c:layout>
        <c:manualLayout>
          <c:xMode val="edge"/>
          <c:yMode val="edge"/>
          <c:x val="0.2537313432835821"/>
          <c:y val="3.9301310043668124E-2"/>
        </c:manualLayout>
      </c:layout>
      <c:overlay val="0"/>
      <c:spPr>
        <a:noFill/>
        <a:ln w="25400">
          <a:noFill/>
        </a:ln>
      </c:spPr>
    </c:title>
    <c:autoTitleDeleted val="0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223880597014923"/>
          <c:y val="0.38428029535748021"/>
          <c:w val="0.29850746268656714"/>
          <c:h val="0.3537125445904079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188595</c:v>
                </c:pt>
                <c:pt idx="1">
                  <c:v>99809</c:v>
                </c:pt>
                <c:pt idx="2">
                  <c:v>3130</c:v>
                </c:pt>
                <c:pt idx="3">
                  <c:v>3782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グラフ３　人天別森林面積（第３表）</a:t>
            </a:r>
          </a:p>
        </c:rich>
      </c:tx>
      <c:layout>
        <c:manualLayout>
          <c:xMode val="edge"/>
          <c:yMode val="edge"/>
          <c:x val="0.3226452905811623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49322717038291"/>
          <c:y val="0.36293504715976255"/>
          <c:w val="0.5070145241797307"/>
          <c:h val="0.38996212513974488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182508</c:v>
                </c:pt>
                <c:pt idx="1">
                  <c:v>105896</c:v>
                </c:pt>
                <c:pt idx="2">
                  <c:v>3130</c:v>
                </c:pt>
                <c:pt idx="3">
                  <c:v>3782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□グラフ４　人工林樹種別面積（第６表）</a:t>
            </a:r>
          </a:p>
        </c:rich>
      </c:tx>
      <c:layout>
        <c:manualLayout>
          <c:xMode val="edge"/>
          <c:yMode val="edge"/>
          <c:x val="0.31284916201117319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6791613549693"/>
          <c:y val="0.37154221903991758"/>
          <c:w val="0.65797719419150813"/>
          <c:h val="0.5546780367869035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133724</c:v>
                </c:pt>
                <c:pt idx="1">
                  <c:v>36154</c:v>
                </c:pt>
                <c:pt idx="2">
                  <c:v>8530</c:v>
                </c:pt>
                <c:pt idx="3">
                  <c:v>2531</c:v>
                </c:pt>
                <c:pt idx="4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□グラフ５　スギ・ヒノキ人工林齢級別面積（第１８表）</a:t>
            </a:r>
          </a:p>
        </c:rich>
      </c:tx>
      <c:layout>
        <c:manualLayout>
          <c:xMode val="edge"/>
          <c:yMode val="edge"/>
          <c:x val="0.22926829268292684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414671326650355"/>
          <c:y val="0.32236893883785661"/>
          <c:w val="0.63902540495649918"/>
          <c:h val="0.467106013418118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113</c:v>
                </c:pt>
                <c:pt idx="1">
                  <c:v>408</c:v>
                </c:pt>
                <c:pt idx="2">
                  <c:v>793</c:v>
                </c:pt>
                <c:pt idx="3">
                  <c:v>1036</c:v>
                </c:pt>
                <c:pt idx="4">
                  <c:v>1456</c:v>
                </c:pt>
                <c:pt idx="5">
                  <c:v>2998</c:v>
                </c:pt>
                <c:pt idx="6">
                  <c:v>7472</c:v>
                </c:pt>
                <c:pt idx="7">
                  <c:v>8907</c:v>
                </c:pt>
                <c:pt idx="8">
                  <c:v>19428</c:v>
                </c:pt>
                <c:pt idx="9">
                  <c:v>25236</c:v>
                </c:pt>
                <c:pt idx="10">
                  <c:v>24648</c:v>
                </c:pt>
                <c:pt idx="11">
                  <c:v>15641</c:v>
                </c:pt>
                <c:pt idx="12">
                  <c:v>8308</c:v>
                </c:pt>
                <c:pt idx="13">
                  <c:v>4715</c:v>
                </c:pt>
                <c:pt idx="14">
                  <c:v>12566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17</c:v>
                </c:pt>
                <c:pt idx="1">
                  <c:v>341</c:v>
                </c:pt>
                <c:pt idx="2">
                  <c:v>877</c:v>
                </c:pt>
                <c:pt idx="3">
                  <c:v>2072</c:v>
                </c:pt>
                <c:pt idx="4">
                  <c:v>2914</c:v>
                </c:pt>
                <c:pt idx="5">
                  <c:v>3871</c:v>
                </c:pt>
                <c:pt idx="6">
                  <c:v>5555</c:v>
                </c:pt>
                <c:pt idx="7">
                  <c:v>3879</c:v>
                </c:pt>
                <c:pt idx="8">
                  <c:v>4227</c:v>
                </c:pt>
                <c:pt idx="9">
                  <c:v>3780</c:v>
                </c:pt>
                <c:pt idx="10">
                  <c:v>3283</c:v>
                </c:pt>
                <c:pt idx="11">
                  <c:v>2117</c:v>
                </c:pt>
                <c:pt idx="12">
                  <c:v>820</c:v>
                </c:pt>
                <c:pt idx="13">
                  <c:v>538</c:v>
                </c:pt>
                <c:pt idx="14">
                  <c:v>1863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5608432"/>
        <c:axId val="425608040"/>
        <c:axId val="0"/>
      </c:bar3DChart>
      <c:catAx>
        <c:axId val="42560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52032605680387511"/>
              <c:y val="0.86842243403785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60804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25608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715447154471545E-2"/>
              <c:y val="0.532895427545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560843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910582762520538"/>
          <c:y val="0.13815824008840999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□グラフ６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39024390243902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3252132958798524"/>
          <c:h val="0.611843087998380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84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90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</c:v>
                </c:pt>
                <c:pt idx="1">
                  <c:v>27</c:v>
                </c:pt>
                <c:pt idx="2">
                  <c:v>32</c:v>
                </c:pt>
                <c:pt idx="3">
                  <c:v>30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444392"/>
        <c:axId val="313443608"/>
      </c:barChart>
      <c:catAx>
        <c:axId val="3134443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443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344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50569191046241169"/>
              <c:y val="0.8782908550904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3444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0582762520538"/>
          <c:y val="0.40131648017681998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</a:t>
            </a:r>
            <a:r>
              <a:rPr lang="en-US" altLang="ja-JP"/>
              <a:t>7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私有林所有規模別面積（第１１表）</a:t>
            </a:r>
          </a:p>
        </c:rich>
      </c:tx>
      <c:layout>
        <c:manualLayout>
          <c:xMode val="edge"/>
          <c:yMode val="edge"/>
          <c:x val="0.27642276422764228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78088284566"/>
          <c:y val="0.35526372851518895"/>
          <c:w val="0.50406584105983399"/>
          <c:h val="0.404605913031187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6.8135659674573607E-2</c:v>
                </c:pt>
                <c:pt idx="1">
                  <c:v>0.41735738090570479</c:v>
                </c:pt>
                <c:pt idx="2">
                  <c:v>0.22934718682611252</c:v>
                </c:pt>
                <c:pt idx="3">
                  <c:v>6.9178592432856303E-2</c:v>
                </c:pt>
                <c:pt idx="4">
                  <c:v>6.6324250147030001E-2</c:v>
                </c:pt>
                <c:pt idx="5">
                  <c:v>9.7584787296608508E-2</c:v>
                </c:pt>
                <c:pt idx="6">
                  <c:v>5.2068221917271125E-2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6016260162601629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195173074144234"/>
          <c:y val="0.41447434993438709"/>
          <c:w val="0.3560981264261408"/>
          <c:h val="0.2861846701927910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0.66</c:v>
                </c:pt>
                <c:pt idx="1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09154583342771E-2"/>
          <c:y val="0.10038880307425686"/>
          <c:w val="0.8710337576678997"/>
          <c:h val="0.899611196925743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591738712776176"/>
                  <c:y val="-0.19646033480264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74447646493756"/>
                  <c:y val="7.6672820203694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903560325852637"/>
                  <c:y val="-6.70260834620552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81460134486069"/>
                      <c:h val="0.1464114832535885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454885142239066"/>
                  <c:y val="2.30855592811664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65706051873201"/>
                      <c:h val="0.13971291866028709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188595</c:v>
                </c:pt>
                <c:pt idx="1">
                  <c:v>99809</c:v>
                </c:pt>
                <c:pt idx="2">
                  <c:v>3130</c:v>
                </c:pt>
                <c:pt idx="3">
                  <c:v>3782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801823063109385E-3"/>
          <c:y val="0.13037691509491547"/>
          <c:w val="0.94113157657333413"/>
          <c:h val="0.80760758102911556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671775400938407"/>
                  <c:y val="-0.23242995788317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752502476150841"/>
                  <c:y val="0.11239302935970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482033565006544"/>
                  <c:y val="-1.0065921992309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41714599687114E-2"/>
                  <c:y val="-3.13098944027345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1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182508</c:v>
                </c:pt>
                <c:pt idx="1">
                  <c:v>105896</c:v>
                </c:pt>
                <c:pt idx="2">
                  <c:v>3130</c:v>
                </c:pt>
                <c:pt idx="3">
                  <c:v>3782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665714862565254E-2"/>
          <c:y val="0.17386772874320944"/>
          <c:w val="0.89835626315941275"/>
          <c:h val="0.7678563144723188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6059718496726372"/>
                  <c:y val="-0.25103674540682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305904069683603E-2"/>
                  <c:y val="9.21687114692058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234864872660148E-2"/>
                  <c:y val="1.1154855643044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365723515329746E-2"/>
                  <c:y val="-2.015015564914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133724</c:v>
                </c:pt>
                <c:pt idx="1">
                  <c:v>36154</c:v>
                </c:pt>
                <c:pt idx="2">
                  <c:v>8530</c:v>
                </c:pt>
                <c:pt idx="3">
                  <c:v>2531</c:v>
                </c:pt>
                <c:pt idx="4">
                  <c:v>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22847504292512E-2"/>
          <c:y val="0.14663504411346173"/>
          <c:w val="0.89386552905670658"/>
          <c:h val="0.8280285035629452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2216932537611473"/>
                  <c:y val="-0.24590495071726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18610</c:v>
                </c:pt>
                <c:pt idx="1">
                  <c:v>40264</c:v>
                </c:pt>
                <c:pt idx="2">
                  <c:v>255086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　スギ・ヒノキ人工林齢級別面積（第１</a:t>
            </a:r>
            <a:r>
              <a:rPr lang="en-US" altLang="ja-JP"/>
              <a:t>5</a:t>
            </a:r>
            <a:r>
              <a:rPr lang="ja-JP" altLang="en-US"/>
              <a:t>表）</a:t>
            </a:r>
          </a:p>
        </c:rich>
      </c:tx>
      <c:layout>
        <c:manualLayout>
          <c:xMode val="edge"/>
          <c:yMode val="edge"/>
          <c:x val="0.26618465037147232"/>
          <c:y val="6.1106286947776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623340375136033"/>
          <c:y val="0.27850911728139244"/>
          <c:w val="0.85799560420801058"/>
          <c:h val="0.6074568310540129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グラフデータ!$B$20</c:f>
              <c:strCache>
                <c:ptCount val="1"/>
                <c:pt idx="0">
                  <c:v>スギ</c:v>
                </c:pt>
              </c:strCache>
            </c:strRef>
          </c:tx>
          <c:spPr>
            <a:pattFill prst="pct40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113</c:v>
                </c:pt>
                <c:pt idx="1">
                  <c:v>408</c:v>
                </c:pt>
                <c:pt idx="2">
                  <c:v>793</c:v>
                </c:pt>
                <c:pt idx="3">
                  <c:v>1036</c:v>
                </c:pt>
                <c:pt idx="4">
                  <c:v>1456</c:v>
                </c:pt>
                <c:pt idx="5">
                  <c:v>2998</c:v>
                </c:pt>
                <c:pt idx="6">
                  <c:v>7472</c:v>
                </c:pt>
                <c:pt idx="7">
                  <c:v>8907</c:v>
                </c:pt>
                <c:pt idx="8">
                  <c:v>19428</c:v>
                </c:pt>
                <c:pt idx="9">
                  <c:v>25236</c:v>
                </c:pt>
                <c:pt idx="10">
                  <c:v>24648</c:v>
                </c:pt>
                <c:pt idx="11">
                  <c:v>15641</c:v>
                </c:pt>
                <c:pt idx="12">
                  <c:v>8308</c:v>
                </c:pt>
                <c:pt idx="13">
                  <c:v>4715</c:v>
                </c:pt>
                <c:pt idx="14">
                  <c:v>12566</c:v>
                </c:pt>
              </c:numCache>
            </c:numRef>
          </c:val>
        </c:ser>
        <c:ser>
          <c:idx val="1"/>
          <c:order val="1"/>
          <c:tx>
            <c:strRef>
              <c:f>グラフデータ!$B$21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17</c:v>
                </c:pt>
                <c:pt idx="1">
                  <c:v>341</c:v>
                </c:pt>
                <c:pt idx="2">
                  <c:v>877</c:v>
                </c:pt>
                <c:pt idx="3">
                  <c:v>2072</c:v>
                </c:pt>
                <c:pt idx="4">
                  <c:v>2914</c:v>
                </c:pt>
                <c:pt idx="5">
                  <c:v>3871</c:v>
                </c:pt>
                <c:pt idx="6">
                  <c:v>5555</c:v>
                </c:pt>
                <c:pt idx="7">
                  <c:v>3879</c:v>
                </c:pt>
                <c:pt idx="8">
                  <c:v>4227</c:v>
                </c:pt>
                <c:pt idx="9">
                  <c:v>3780</c:v>
                </c:pt>
                <c:pt idx="10">
                  <c:v>3283</c:v>
                </c:pt>
                <c:pt idx="11">
                  <c:v>2117</c:v>
                </c:pt>
                <c:pt idx="12">
                  <c:v>820</c:v>
                </c:pt>
                <c:pt idx="13">
                  <c:v>538</c:v>
                </c:pt>
                <c:pt idx="14">
                  <c:v>1863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649552"/>
        <c:axId val="371270568"/>
        <c:axId val="0"/>
      </c:bar3DChart>
      <c:catAx>
        <c:axId val="431649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50946831157505967"/>
              <c:y val="0.89334445343864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2705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7127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6314363143631435E-2"/>
              <c:y val="0.1995620942119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164955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2156864756726256"/>
          <c:y val="0.10492865961848227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780487804878049"/>
          <c:y val="4.9342105263157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3252132958798524"/>
          <c:h val="0.61184308799838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グラフデータ!$B$26</c:f>
              <c:strCache>
                <c:ptCount val="1"/>
                <c:pt idx="0">
                  <c:v>スギ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84</c:v>
                </c:pt>
                <c:pt idx="1">
                  <c:v>80</c:v>
                </c:pt>
                <c:pt idx="2">
                  <c:v>81</c:v>
                </c:pt>
                <c:pt idx="3">
                  <c:v>82</c:v>
                </c:pt>
                <c:pt idx="4">
                  <c:v>90</c:v>
                </c:pt>
              </c:numCache>
            </c:numRef>
          </c:val>
        </c:ser>
        <c:ser>
          <c:idx val="1"/>
          <c:order val="1"/>
          <c:tx>
            <c:strRef>
              <c:f>グラフデータ!$B$27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</c:v>
                </c:pt>
                <c:pt idx="1">
                  <c:v>27</c:v>
                </c:pt>
                <c:pt idx="2">
                  <c:v>32</c:v>
                </c:pt>
                <c:pt idx="3">
                  <c:v>30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171000"/>
        <c:axId val="422171392"/>
      </c:barChart>
      <c:catAx>
        <c:axId val="4221710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17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171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50569191046241169"/>
              <c:y val="0.8782908550904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2171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0582762520538"/>
          <c:y val="0.40131648017681998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 私有林所有規模別面積（第</a:t>
            </a:r>
            <a:r>
              <a:rPr lang="en-US" altLang="ja-JP"/>
              <a:t>8</a:t>
            </a:r>
            <a:r>
              <a:rPr lang="ja-JP" altLang="en-US"/>
              <a:t>表）        </a:t>
            </a:r>
          </a:p>
        </c:rich>
      </c:tx>
      <c:layout>
        <c:manualLayout>
          <c:xMode val="edge"/>
          <c:yMode val="edge"/>
          <c:x val="6.7587993808466251E-2"/>
          <c:y val="4.0570075320389511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449007062437623E-2"/>
          <c:y val="0.30263226965050416"/>
          <c:w val="0.82998292531072149"/>
          <c:h val="0.66776384859787252"/>
        </c:manualLayout>
      </c:layout>
      <c:pie3DChart>
        <c:varyColors val="1"/>
        <c:ser>
          <c:idx val="0"/>
          <c:order val="0"/>
          <c:spPr>
            <a:pattFill prst="pct5">
              <a:fgClr>
                <a:srgbClr val="8080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ltHorz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pattFill prst="pct25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pattFill prst="pct40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pattFill prst="ltDn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pattFill prst="dk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pattFill prst="wd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-1.5215466544330404E-2"/>
                  <c:y val="3.38523967398811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718120805369135"/>
                  <c:y val="-0.13083091587235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0828321268852706"/>
                  <c:y val="-0.1567160519408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068376068376069E-2"/>
                  <c:y val="-2.31873947352672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8960226125580461E-2"/>
                  <c:y val="-9.04049860216984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3644878277221"/>
                      <c:h val="0.1530701754385965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6.8135659674573607E-2</c:v>
                </c:pt>
                <c:pt idx="1">
                  <c:v>0.41735738090570479</c:v>
                </c:pt>
                <c:pt idx="2">
                  <c:v>0.22934718682611252</c:v>
                </c:pt>
                <c:pt idx="3">
                  <c:v>6.9178592432856303E-2</c:v>
                </c:pt>
                <c:pt idx="4">
                  <c:v>6.6324250147030001E-2</c:v>
                </c:pt>
                <c:pt idx="5">
                  <c:v>9.7584787296608508E-2</c:v>
                </c:pt>
                <c:pt idx="6">
                  <c:v>5.2068221917271125E-2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 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8.8731572104888759E-2"/>
          <c:y val="5.3828302111509102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56247291518467"/>
          <c:y val="0.27806711309595522"/>
          <c:w val="0.83594081713237178"/>
          <c:h val="0.674918774688047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BBB59">
                  <a:lumMod val="20000"/>
                  <a:lumOff val="80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1140609636184857"/>
                  <c:y val="-0.216938355678513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059964849526549"/>
                  <c:y val="0.113381747889621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78761061946902"/>
                      <c:h val="0.27117117117117112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0.66</c:v>
                </c:pt>
                <c:pt idx="1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3</xdr:row>
      <xdr:rowOff>66675</xdr:rowOff>
    </xdr:from>
    <xdr:to>
      <xdr:col>23</xdr:col>
      <xdr:colOff>533400</xdr:colOff>
      <xdr:row>12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628650</xdr:colOff>
      <xdr:row>3</xdr:row>
      <xdr:rowOff>38100</xdr:rowOff>
    </xdr:from>
    <xdr:to>
      <xdr:col>29</xdr:col>
      <xdr:colOff>390525</xdr:colOff>
      <xdr:row>12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28575</xdr:colOff>
      <xdr:row>18</xdr:row>
      <xdr:rowOff>0</xdr:rowOff>
    </xdr:from>
    <xdr:to>
      <xdr:col>25</xdr:col>
      <xdr:colOff>666750</xdr:colOff>
      <xdr:row>28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200025</xdr:colOff>
      <xdr:row>18</xdr:row>
      <xdr:rowOff>66675</xdr:rowOff>
    </xdr:from>
    <xdr:to>
      <xdr:col>33</xdr:col>
      <xdr:colOff>514350</xdr:colOff>
      <xdr:row>28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2</xdr:row>
      <xdr:rowOff>19050</xdr:rowOff>
    </xdr:from>
    <xdr:to>
      <xdr:col>17</xdr:col>
      <xdr:colOff>257175</xdr:colOff>
      <xdr:row>14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104775</xdr:colOff>
      <xdr:row>32</xdr:row>
      <xdr:rowOff>76200</xdr:rowOff>
    </xdr:from>
    <xdr:to>
      <xdr:col>27</xdr:col>
      <xdr:colOff>476250</xdr:colOff>
      <xdr:row>45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171450</xdr:colOff>
      <xdr:row>44</xdr:row>
      <xdr:rowOff>9525</xdr:rowOff>
    </xdr:from>
    <xdr:to>
      <xdr:col>18</xdr:col>
      <xdr:colOff>542925</xdr:colOff>
      <xdr:row>56</xdr:row>
      <xdr:rowOff>161925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123826</xdr:colOff>
      <xdr:row>31</xdr:row>
      <xdr:rowOff>57149</xdr:rowOff>
    </xdr:from>
    <xdr:to>
      <xdr:col>16</xdr:col>
      <xdr:colOff>619126</xdr:colOff>
      <xdr:row>43</xdr:row>
      <xdr:rowOff>47624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6</xdr:row>
      <xdr:rowOff>28574</xdr:rowOff>
    </xdr:from>
    <xdr:to>
      <xdr:col>10</xdr:col>
      <xdr:colOff>619125</xdr:colOff>
      <xdr:row>25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66676</xdr:colOff>
      <xdr:row>27</xdr:row>
      <xdr:rowOff>104774</xdr:rowOff>
    </xdr:from>
    <xdr:to>
      <xdr:col>5</xdr:col>
      <xdr:colOff>581025</xdr:colOff>
      <xdr:row>43</xdr:row>
      <xdr:rowOff>723900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685799</xdr:colOff>
      <xdr:row>27</xdr:row>
      <xdr:rowOff>114298</xdr:rowOff>
    </xdr:from>
    <xdr:to>
      <xdr:col>10</xdr:col>
      <xdr:colOff>647700</xdr:colOff>
      <xdr:row>43</xdr:row>
      <xdr:rowOff>723899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542925</xdr:colOff>
      <xdr:row>22</xdr:row>
      <xdr:rowOff>171450</xdr:rowOff>
    </xdr:from>
    <xdr:ext cx="2106667" cy="275717"/>
    <xdr:sp macro="" textlink="">
      <xdr:nvSpPr>
        <xdr:cNvPr id="5" name="テキスト ボックス 4"/>
        <xdr:cNvSpPr txBox="1"/>
      </xdr:nvSpPr>
      <xdr:spPr>
        <a:xfrm>
          <a:off x="4333875" y="46863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</a:t>
          </a:r>
          <a:r>
            <a:rPr kumimoji="1" lang="ja-JP" altLang="en-US" sz="1100">
              <a:latin typeface="+mn-ea"/>
              <a:ea typeface="+mn-ea"/>
            </a:rPr>
            <a:t>２９５，３１５ｈａ</a:t>
          </a:r>
        </a:p>
      </xdr:txBody>
    </xdr:sp>
    <xdr:clientData/>
  </xdr:oneCellAnchor>
  <xdr:twoCellAnchor>
    <xdr:from>
      <xdr:col>7</xdr:col>
      <xdr:colOff>85725</xdr:colOff>
      <xdr:row>42</xdr:row>
      <xdr:rowOff>28575</xdr:rowOff>
    </xdr:from>
    <xdr:to>
      <xdr:col>10</xdr:col>
      <xdr:colOff>134992</xdr:colOff>
      <xdr:row>43</xdr:row>
      <xdr:rowOff>94742</xdr:rowOff>
    </xdr:to>
    <xdr:sp macro="" textlink="">
      <xdr:nvSpPr>
        <xdr:cNvPr id="6" name="テキスト ボックス 13"/>
        <xdr:cNvSpPr txBox="1"/>
      </xdr:nvSpPr>
      <xdr:spPr>
        <a:xfrm>
          <a:off x="4562475" y="8658225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対象人工林面積　１８２，５０８</a:t>
          </a:r>
        </a:p>
      </xdr:txBody>
    </xdr:sp>
    <xdr:clientData/>
  </xdr:twoCellAnchor>
  <xdr:twoCellAnchor>
    <xdr:from>
      <xdr:col>1</xdr:col>
      <xdr:colOff>28575</xdr:colOff>
      <xdr:row>6</xdr:row>
      <xdr:rowOff>47625</xdr:rowOff>
    </xdr:from>
    <xdr:to>
      <xdr:col>5</xdr:col>
      <xdr:colOff>590550</xdr:colOff>
      <xdr:row>25</xdr:row>
      <xdr:rowOff>66675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85725</xdr:colOff>
      <xdr:row>22</xdr:row>
      <xdr:rowOff>200025</xdr:rowOff>
    </xdr:from>
    <xdr:ext cx="1683474" cy="275717"/>
    <xdr:sp macro="" textlink="">
      <xdr:nvSpPr>
        <xdr:cNvPr id="8" name="テキスト ボックス 7"/>
        <xdr:cNvSpPr txBox="1"/>
      </xdr:nvSpPr>
      <xdr:spPr>
        <a:xfrm>
          <a:off x="1133475" y="4714875"/>
          <a:ext cx="16834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森林総数　</a:t>
          </a:r>
          <a:r>
            <a:rPr kumimoji="1" lang="ja-JP" altLang="en-US" sz="1100">
              <a:latin typeface="+mn-ea"/>
              <a:ea typeface="+mn-ea"/>
            </a:rPr>
            <a:t>３１</a:t>
          </a:r>
          <a:r>
            <a:rPr kumimoji="1" lang="ja-JP" altLang="ja-JP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３</a:t>
          </a:r>
          <a:r>
            <a:rPr kumimoji="1" lang="ja-JP" altLang="en-US" sz="11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，９６０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  <xdr:oneCellAnchor>
    <xdr:from>
      <xdr:col>2</xdr:col>
      <xdr:colOff>19050</xdr:colOff>
      <xdr:row>41</xdr:row>
      <xdr:rowOff>190500</xdr:rowOff>
    </xdr:from>
    <xdr:ext cx="2106667" cy="275717"/>
    <xdr:sp macro="" textlink="">
      <xdr:nvSpPr>
        <xdr:cNvPr id="10" name="テキスト ボックス 9"/>
        <xdr:cNvSpPr txBox="1"/>
      </xdr:nvSpPr>
      <xdr:spPr>
        <a:xfrm>
          <a:off x="1066800" y="86106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</a:t>
          </a:r>
          <a:r>
            <a:rPr kumimoji="1" lang="ja-JP" altLang="en-US" sz="1100">
              <a:latin typeface="+mn-ea"/>
              <a:ea typeface="+mn-ea"/>
            </a:rPr>
            <a:t>２９５，３１５ｈａ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0.08084</cdr:x>
      <cdr:y>0.89826</cdr:y>
    </cdr:from>
    <cdr:to>
      <cdr:x>0.89521</cdr:x>
      <cdr:y>0.97093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7173" y="2943224"/>
          <a:ext cx="25908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0.08683</cdr:x>
      <cdr:y>0.72093</cdr:y>
    </cdr:from>
    <cdr:to>
      <cdr:x>0.37425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6224" y="3114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152399</xdr:rowOff>
    </xdr:from>
    <xdr:to>
      <xdr:col>8</xdr:col>
      <xdr:colOff>657224</xdr:colOff>
      <xdr:row>18</xdr:row>
      <xdr:rowOff>104774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495301</xdr:colOff>
      <xdr:row>19</xdr:row>
      <xdr:rowOff>114300</xdr:rowOff>
    </xdr:from>
    <xdr:to>
      <xdr:col>8</xdr:col>
      <xdr:colOff>666750</xdr:colOff>
      <xdr:row>35</xdr:row>
      <xdr:rowOff>133350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39</xdr:row>
      <xdr:rowOff>152399</xdr:rowOff>
    </xdr:from>
    <xdr:to>
      <xdr:col>4</xdr:col>
      <xdr:colOff>552450</xdr:colOff>
      <xdr:row>56</xdr:row>
      <xdr:rowOff>161924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628650</xdr:colOff>
      <xdr:row>39</xdr:row>
      <xdr:rowOff>152399</xdr:rowOff>
    </xdr:from>
    <xdr:to>
      <xdr:col>9</xdr:col>
      <xdr:colOff>257175</xdr:colOff>
      <xdr:row>56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66675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25</xdr:row>
      <xdr:rowOff>0</xdr:rowOff>
    </xdr:from>
    <xdr:to>
      <xdr:col>4</xdr:col>
      <xdr:colOff>219075</xdr:colOff>
      <xdr:row>26</xdr:row>
      <xdr:rowOff>66675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4499;&#23798;&#2406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40180;&#38272;&#2406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3567;&#26494;&#23798;&#2406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1213;&#28006;&#3001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9978;&#21213;&#3001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0304;&#37027;&#27827;&#20869;&#2644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0707;&#20117;&#3001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1070;&#23665;&#3001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6494;&#33538;&#3001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6495;&#37326;&#3001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9978;&#26495;&#3001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8463;&#27874;&#2406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1513;&#37326;&#24029;&#2406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2654;&#39340;&#2406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2388;&#12427;&#12366;&#30010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19977;&#22909;&#2406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6481;&#12415;&#12424;&#12375;&#30010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7027;&#36032;&#3001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8463;&#21335;&#2406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9279;&#23696;&#30010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32654;&#27874;&#3001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1.193\&#23567;&#31520;&#21407;\&#22522;&#30990;&#36039;&#26009;\&#9733;&#25152;&#26377;&#24418;&#24907;&#21029;\&#28023;&#38525;&#300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249.19</v>
          </cell>
        </row>
        <row r="11">
          <cell r="D11">
            <v>41225</v>
          </cell>
        </row>
        <row r="13">
          <cell r="D13">
            <v>0</v>
          </cell>
        </row>
        <row r="16">
          <cell r="D16">
            <v>128.41999999999999</v>
          </cell>
        </row>
        <row r="17">
          <cell r="D17">
            <v>27477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12814</v>
          </cell>
        </row>
        <row r="23">
          <cell r="D23">
            <v>844715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245.5</v>
          </cell>
        </row>
        <row r="11">
          <cell r="D11">
            <v>27616</v>
          </cell>
        </row>
        <row r="16">
          <cell r="D16">
            <v>89.4</v>
          </cell>
        </row>
        <row r="17">
          <cell r="D17">
            <v>6727</v>
          </cell>
        </row>
        <row r="18">
          <cell r="D18">
            <v>50.97</v>
          </cell>
        </row>
        <row r="19">
          <cell r="D19">
            <v>4249</v>
          </cell>
        </row>
        <row r="21">
          <cell r="D21">
            <v>2654</v>
          </cell>
        </row>
        <row r="23">
          <cell r="D23">
            <v>639541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10.440000000000001</v>
          </cell>
        </row>
        <row r="11">
          <cell r="D11">
            <v>600</v>
          </cell>
        </row>
        <row r="16">
          <cell r="D16">
            <v>3.46</v>
          </cell>
        </row>
        <row r="17">
          <cell r="D17">
            <v>151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449</v>
          </cell>
        </row>
        <row r="23">
          <cell r="D23">
            <v>50354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290.52000000000004</v>
          </cell>
        </row>
        <row r="11">
          <cell r="D11">
            <v>93121</v>
          </cell>
        </row>
        <row r="16">
          <cell r="D16">
            <v>45.08</v>
          </cell>
        </row>
        <row r="17">
          <cell r="D17">
            <v>18987</v>
          </cell>
        </row>
        <row r="18">
          <cell r="D18">
            <v>89.18</v>
          </cell>
        </row>
        <row r="19">
          <cell r="D19">
            <v>31969</v>
          </cell>
        </row>
        <row r="21">
          <cell r="D21">
            <v>263</v>
          </cell>
        </row>
        <row r="23">
          <cell r="D23">
            <v>1425776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515</v>
          </cell>
        </row>
        <row r="11">
          <cell r="D11">
            <v>155100</v>
          </cell>
        </row>
        <row r="16">
          <cell r="D16">
            <v>70.86</v>
          </cell>
        </row>
        <row r="17">
          <cell r="D17">
            <v>24086</v>
          </cell>
        </row>
        <row r="18">
          <cell r="D18">
            <v>95.09</v>
          </cell>
        </row>
        <row r="19">
          <cell r="D19">
            <v>28869</v>
          </cell>
        </row>
        <row r="21">
          <cell r="D21">
            <v>15901</v>
          </cell>
        </row>
        <row r="23">
          <cell r="D23">
            <v>3677433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125.69</v>
          </cell>
        </row>
        <row r="11">
          <cell r="D11">
            <v>28637</v>
          </cell>
        </row>
        <row r="16">
          <cell r="D16">
            <v>70.09</v>
          </cell>
        </row>
        <row r="17">
          <cell r="D17">
            <v>15130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5041</v>
          </cell>
        </row>
        <row r="23">
          <cell r="D23">
            <v>648501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31.1</v>
          </cell>
        </row>
        <row r="11">
          <cell r="D11">
            <v>5804</v>
          </cell>
        </row>
        <row r="16">
          <cell r="D16">
            <v>9.57</v>
          </cell>
        </row>
        <row r="17">
          <cell r="D17">
            <v>1298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58</v>
          </cell>
        </row>
        <row r="23">
          <cell r="D23">
            <v>35082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676.3</v>
          </cell>
        </row>
        <row r="11">
          <cell r="D11">
            <v>222772</v>
          </cell>
        </row>
        <row r="16">
          <cell r="D16">
            <v>172.21</v>
          </cell>
        </row>
        <row r="17">
          <cell r="D17">
            <v>79153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35634</v>
          </cell>
        </row>
        <row r="23">
          <cell r="D23">
            <v>5704608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1.9200000000000002</v>
          </cell>
        </row>
        <row r="11">
          <cell r="D11">
            <v>347</v>
          </cell>
        </row>
        <row r="16">
          <cell r="D16">
            <v>0.32</v>
          </cell>
        </row>
        <row r="17">
          <cell r="D17">
            <v>32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315</v>
          </cell>
        </row>
        <row r="23">
          <cell r="D23">
            <v>212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253.96</v>
          </cell>
        </row>
        <row r="11">
          <cell r="D11">
            <v>22512</v>
          </cell>
        </row>
        <row r="16">
          <cell r="D16">
            <v>251.8</v>
          </cell>
        </row>
        <row r="17">
          <cell r="D17">
            <v>22332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180</v>
          </cell>
        </row>
        <row r="23">
          <cell r="D23">
            <v>112068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203.75000000000003</v>
          </cell>
        </row>
        <row r="11">
          <cell r="D11">
            <v>15750</v>
          </cell>
        </row>
        <row r="16">
          <cell r="D16">
            <v>44.68</v>
          </cell>
        </row>
        <row r="17">
          <cell r="D17">
            <v>3017</v>
          </cell>
        </row>
        <row r="18">
          <cell r="D18">
            <v>158.74</v>
          </cell>
        </row>
        <row r="19">
          <cell r="D19">
            <v>12698</v>
          </cell>
        </row>
        <row r="21">
          <cell r="D21">
            <v>35</v>
          </cell>
        </row>
        <row r="23">
          <cell r="D23">
            <v>71473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1072.93</v>
          </cell>
        </row>
        <row r="11">
          <cell r="D11">
            <v>176482</v>
          </cell>
        </row>
        <row r="16">
          <cell r="D16">
            <v>391.3</v>
          </cell>
        </row>
        <row r="17">
          <cell r="D17">
            <v>60597</v>
          </cell>
        </row>
        <row r="18">
          <cell r="D18">
            <v>359.74</v>
          </cell>
        </row>
        <row r="19">
          <cell r="D19">
            <v>46300</v>
          </cell>
        </row>
        <row r="21">
          <cell r="D21">
            <v>124</v>
          </cell>
        </row>
        <row r="23">
          <cell r="D23">
            <v>1150284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466.97</v>
          </cell>
        </row>
        <row r="11">
          <cell r="D11">
            <v>156188</v>
          </cell>
        </row>
        <row r="16">
          <cell r="D16">
            <v>225.28</v>
          </cell>
        </row>
        <row r="17">
          <cell r="D17">
            <v>57591</v>
          </cell>
        </row>
        <row r="18">
          <cell r="D18">
            <v>0</v>
          </cell>
        </row>
        <row r="21">
          <cell r="D21">
            <v>1591</v>
          </cell>
        </row>
        <row r="23">
          <cell r="D23">
            <v>2015226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1042.27</v>
          </cell>
        </row>
        <row r="11">
          <cell r="D11">
            <v>326187</v>
          </cell>
        </row>
        <row r="16">
          <cell r="D16">
            <v>703.54</v>
          </cell>
        </row>
        <row r="17">
          <cell r="D17">
            <v>214888</v>
          </cell>
        </row>
        <row r="18">
          <cell r="D18">
            <v>4.53</v>
          </cell>
        </row>
        <row r="19">
          <cell r="D19">
            <v>1000</v>
          </cell>
        </row>
        <row r="21">
          <cell r="D21">
            <v>7174</v>
          </cell>
        </row>
        <row r="23">
          <cell r="D23">
            <v>7271287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497.16</v>
          </cell>
        </row>
        <row r="11">
          <cell r="D11">
            <v>239732</v>
          </cell>
        </row>
        <row r="16">
          <cell r="D16">
            <v>213.3</v>
          </cell>
        </row>
        <row r="17">
          <cell r="D17">
            <v>106107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6705</v>
          </cell>
        </row>
        <row r="23">
          <cell r="D23">
            <v>4663725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3714.19</v>
          </cell>
        </row>
        <row r="11">
          <cell r="D11">
            <v>1460579</v>
          </cell>
        </row>
        <row r="16">
          <cell r="D16">
            <v>1716.39</v>
          </cell>
        </row>
        <row r="17">
          <cell r="D17">
            <v>612075</v>
          </cell>
        </row>
        <row r="18">
          <cell r="D18">
            <v>86.08</v>
          </cell>
        </row>
        <row r="19">
          <cell r="D19">
            <v>27030</v>
          </cell>
        </row>
        <row r="21">
          <cell r="D21">
            <v>11243</v>
          </cell>
        </row>
        <row r="23">
          <cell r="D23">
            <v>14715771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125.01</v>
          </cell>
        </row>
        <row r="11">
          <cell r="D11">
            <v>33686</v>
          </cell>
        </row>
        <row r="16">
          <cell r="D16">
            <v>41.25</v>
          </cell>
        </row>
        <row r="17">
          <cell r="D17">
            <v>12688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2147</v>
          </cell>
        </row>
        <row r="23">
          <cell r="D23">
            <v>2102873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2780.95</v>
          </cell>
        </row>
        <row r="11">
          <cell r="D11">
            <v>1060117</v>
          </cell>
        </row>
        <row r="16">
          <cell r="D16">
            <v>1528.09</v>
          </cell>
        </row>
        <row r="17">
          <cell r="D17">
            <v>616525</v>
          </cell>
        </row>
        <row r="18">
          <cell r="D18">
            <v>292.81</v>
          </cell>
        </row>
        <row r="19">
          <cell r="D19">
            <v>107215</v>
          </cell>
        </row>
        <row r="21">
          <cell r="D21">
            <v>75142</v>
          </cell>
        </row>
        <row r="23">
          <cell r="D23">
            <v>25406980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303.2</v>
          </cell>
        </row>
        <row r="11">
          <cell r="D11">
            <v>81690</v>
          </cell>
        </row>
        <row r="16">
          <cell r="D16">
            <v>148.82</v>
          </cell>
        </row>
        <row r="17">
          <cell r="D17">
            <v>27523</v>
          </cell>
        </row>
        <row r="18">
          <cell r="D18">
            <v>12.72</v>
          </cell>
        </row>
        <row r="19">
          <cell r="D19">
            <v>6593</v>
          </cell>
        </row>
        <row r="21">
          <cell r="D21">
            <v>11596</v>
          </cell>
        </row>
        <row r="23">
          <cell r="D23">
            <v>3600377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290.09000000000003</v>
          </cell>
        </row>
        <row r="11">
          <cell r="D11">
            <v>76614</v>
          </cell>
        </row>
        <row r="16">
          <cell r="D16">
            <v>229.32</v>
          </cell>
        </row>
        <row r="17">
          <cell r="D17">
            <v>61575</v>
          </cell>
        </row>
        <row r="18">
          <cell r="D18">
            <v>0.42</v>
          </cell>
        </row>
        <row r="19">
          <cell r="D19">
            <v>30</v>
          </cell>
        </row>
        <row r="21">
          <cell r="D21">
            <v>1685</v>
          </cell>
        </row>
        <row r="23">
          <cell r="D23">
            <v>1305855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1320.1400000000003</v>
          </cell>
        </row>
        <row r="11">
          <cell r="D11">
            <v>273522</v>
          </cell>
        </row>
        <row r="16">
          <cell r="D16">
            <v>1068.72</v>
          </cell>
        </row>
        <row r="17">
          <cell r="D17">
            <v>191837</v>
          </cell>
        </row>
        <row r="18">
          <cell r="D18">
            <v>50.88</v>
          </cell>
        </row>
        <row r="19">
          <cell r="D19">
            <v>14207</v>
          </cell>
        </row>
        <row r="21">
          <cell r="D21">
            <v>2968</v>
          </cell>
        </row>
        <row r="23">
          <cell r="D23">
            <v>2914755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枚目"/>
      <sheetName val="2枚目"/>
      <sheetName val="3枚目"/>
    </sheetNames>
    <sheetDataSet>
      <sheetData sheetId="0">
        <row r="10">
          <cell r="D10">
            <v>2252.5899999999997</v>
          </cell>
        </row>
        <row r="11">
          <cell r="D11">
            <v>816633</v>
          </cell>
        </row>
        <row r="16">
          <cell r="D16">
            <v>1190.6400000000001</v>
          </cell>
        </row>
        <row r="17">
          <cell r="D17">
            <v>442229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6020</v>
          </cell>
        </row>
        <row r="23">
          <cell r="D23">
            <v>9962215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workbookViewId="0"/>
  </sheetViews>
  <sheetFormatPr defaultRowHeight="13.5"/>
  <cols>
    <col min="1" max="16384" width="9" style="772"/>
  </cols>
  <sheetData>
    <row r="3" spans="1:9" ht="87.75" customHeight="1"/>
    <row r="4" spans="1:9" ht="24">
      <c r="A4" s="1406" t="s">
        <v>356</v>
      </c>
      <c r="B4" s="1406"/>
      <c r="C4" s="1406"/>
      <c r="D4" s="1406"/>
      <c r="E4" s="1406"/>
      <c r="F4" s="1406"/>
      <c r="G4" s="1406"/>
      <c r="H4" s="1406"/>
      <c r="I4" s="1406"/>
    </row>
    <row r="6" spans="1:9" ht="75" customHeight="1"/>
    <row r="7" spans="1:9" ht="42">
      <c r="A7" s="1407" t="s">
        <v>354</v>
      </c>
      <c r="B7" s="1408"/>
      <c r="C7" s="1408"/>
      <c r="D7" s="1408"/>
      <c r="E7" s="1408"/>
      <c r="F7" s="1408"/>
      <c r="G7" s="1408"/>
      <c r="H7" s="1408"/>
      <c r="I7" s="1408"/>
    </row>
    <row r="8" spans="1:9" ht="69" customHeight="1"/>
    <row r="9" spans="1:9" ht="135" customHeight="1"/>
    <row r="10" spans="1:9" ht="231" customHeight="1"/>
    <row r="11" spans="1:9" ht="24">
      <c r="A11" s="1406" t="s">
        <v>355</v>
      </c>
      <c r="B11" s="1406"/>
      <c r="C11" s="1406"/>
      <c r="D11" s="1406"/>
      <c r="E11" s="1406"/>
      <c r="F11" s="1406"/>
      <c r="G11" s="1406"/>
      <c r="H11" s="1406"/>
      <c r="I11" s="1406"/>
    </row>
  </sheetData>
  <mergeCells count="3">
    <mergeCell ref="A4:I4"/>
    <mergeCell ref="A7:I7"/>
    <mergeCell ref="A11:I11"/>
  </mergeCells>
  <phoneticPr fontId="4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A31" workbookViewId="0">
      <selection activeCell="F4" sqref="F4"/>
    </sheetView>
  </sheetViews>
  <sheetFormatPr defaultRowHeight="13.5"/>
  <cols>
    <col min="1" max="1" width="0.75" style="1377" customWidth="1"/>
    <col min="2" max="2" width="9.625" style="1377" customWidth="1"/>
    <col min="3" max="3" width="11.25" style="1377" bestFit="1" customWidth="1"/>
    <col min="4" max="4" width="9" style="1377"/>
    <col min="5" max="5" width="10" style="1377" customWidth="1"/>
    <col min="6" max="6" width="10.625" style="1377" customWidth="1"/>
    <col min="7" max="7" width="12.375" style="1377" customWidth="1"/>
    <col min="8" max="8" width="9.75" style="1377" customWidth="1"/>
    <col min="9" max="16384" width="9" style="1377"/>
  </cols>
  <sheetData>
    <row r="1" spans="2:33" ht="18" customHeight="1"/>
    <row r="2" spans="2:33" ht="18" customHeight="1">
      <c r="B2" s="1378" t="s">
        <v>357</v>
      </c>
    </row>
    <row r="3" spans="2:33" ht="18" customHeight="1">
      <c r="B3" s="1379"/>
      <c r="C3" s="1379" t="s">
        <v>358</v>
      </c>
      <c r="D3" s="1379" t="s">
        <v>359</v>
      </c>
      <c r="E3" s="1380" t="s">
        <v>360</v>
      </c>
      <c r="F3" s="1379" t="s">
        <v>361</v>
      </c>
    </row>
    <row r="4" spans="2:33" ht="18" customHeight="1">
      <c r="B4" s="1380" t="s">
        <v>362</v>
      </c>
      <c r="C4" s="1381">
        <v>18610</v>
      </c>
      <c r="D4" s="1381">
        <v>40264</v>
      </c>
      <c r="E4" s="1381">
        <v>255086</v>
      </c>
      <c r="F4" s="1381">
        <f>C4+D4+E4</f>
        <v>313960</v>
      </c>
    </row>
    <row r="5" spans="2:33" ht="18" customHeight="1">
      <c r="C5" s="1382"/>
    </row>
    <row r="6" spans="2:33" ht="18" customHeight="1">
      <c r="B6" s="1377" t="s">
        <v>363</v>
      </c>
    </row>
    <row r="7" spans="2:33" ht="18" customHeight="1">
      <c r="B7" s="1379"/>
      <c r="C7" s="1379" t="s">
        <v>364</v>
      </c>
      <c r="D7" s="1379" t="s">
        <v>365</v>
      </c>
      <c r="E7" s="1379" t="s">
        <v>366</v>
      </c>
      <c r="F7" s="1379" t="s">
        <v>367</v>
      </c>
      <c r="G7" s="1379" t="s">
        <v>368</v>
      </c>
    </row>
    <row r="8" spans="2:33" ht="18" customHeight="1">
      <c r="B8" s="1380" t="s">
        <v>362</v>
      </c>
      <c r="C8" s="1381">
        <v>188595</v>
      </c>
      <c r="D8" s="1381">
        <v>99809</v>
      </c>
      <c r="E8" s="1381">
        <v>3130</v>
      </c>
      <c r="F8" s="1381">
        <v>3782</v>
      </c>
      <c r="G8" s="1381">
        <f>SUM(C8:F8)</f>
        <v>295316</v>
      </c>
    </row>
    <row r="9" spans="2:33" ht="18" customHeight="1"/>
    <row r="10" spans="2:33" ht="18" customHeight="1">
      <c r="B10" s="1377" t="s">
        <v>369</v>
      </c>
    </row>
    <row r="11" spans="2:33" ht="18" customHeight="1">
      <c r="B11" s="1379"/>
      <c r="C11" s="1379" t="s">
        <v>370</v>
      </c>
      <c r="D11" s="1379" t="s">
        <v>371</v>
      </c>
      <c r="E11" s="1379" t="s">
        <v>366</v>
      </c>
      <c r="F11" s="1379" t="s">
        <v>367</v>
      </c>
      <c r="G11" s="1379" t="s">
        <v>368</v>
      </c>
    </row>
    <row r="12" spans="2:33" ht="18" customHeight="1">
      <c r="B12" s="1379" t="s">
        <v>372</v>
      </c>
      <c r="C12" s="1381">
        <v>182508</v>
      </c>
      <c r="D12" s="1381">
        <v>105896</v>
      </c>
      <c r="E12" s="1381">
        <v>3130</v>
      </c>
      <c r="F12" s="1381">
        <v>3782</v>
      </c>
      <c r="G12" s="1381">
        <f>SUM(C12:F12)</f>
        <v>295316</v>
      </c>
    </row>
    <row r="13" spans="2:33" ht="18" customHeight="1">
      <c r="G13" s="1383"/>
    </row>
    <row r="14" spans="2:33" ht="18" customHeight="1">
      <c r="B14" s="1377" t="s">
        <v>373</v>
      </c>
      <c r="C14" s="1377" t="s">
        <v>374</v>
      </c>
    </row>
    <row r="15" spans="2:33" ht="18" customHeight="1">
      <c r="B15" s="1379"/>
      <c r="C15" s="1379" t="s">
        <v>51</v>
      </c>
      <c r="D15" s="1379" t="s">
        <v>52</v>
      </c>
      <c r="E15" s="1379" t="s">
        <v>375</v>
      </c>
      <c r="F15" s="1379" t="s">
        <v>55</v>
      </c>
      <c r="G15" s="1379" t="s">
        <v>376</v>
      </c>
      <c r="H15" s="1379" t="s">
        <v>377</v>
      </c>
      <c r="V15" s="1377" t="s">
        <v>378</v>
      </c>
      <c r="W15" s="1384"/>
      <c r="X15" s="1377" t="s">
        <v>379</v>
      </c>
      <c r="AD15" s="1377" t="s">
        <v>380</v>
      </c>
      <c r="AF15" s="1384">
        <v>293573</v>
      </c>
      <c r="AG15" s="1377" t="s">
        <v>379</v>
      </c>
    </row>
    <row r="16" spans="2:33" ht="18" customHeight="1">
      <c r="B16" s="1379" t="s">
        <v>381</v>
      </c>
      <c r="C16" s="1381">
        <v>133724</v>
      </c>
      <c r="D16" s="1381">
        <v>36154</v>
      </c>
      <c r="E16" s="1381">
        <v>8530</v>
      </c>
      <c r="F16" s="1381">
        <v>2531</v>
      </c>
      <c r="G16" s="1381">
        <v>1569</v>
      </c>
      <c r="H16" s="1381">
        <f>SUM(C16:G16)</f>
        <v>182508</v>
      </c>
    </row>
    <row r="17" spans="2:30">
      <c r="U17" s="1384"/>
    </row>
    <row r="18" spans="2:30">
      <c r="B18" s="1377" t="s">
        <v>382</v>
      </c>
    </row>
    <row r="19" spans="2:30">
      <c r="B19" s="1379"/>
      <c r="C19" s="1379">
        <v>1</v>
      </c>
      <c r="D19" s="1379">
        <v>2</v>
      </c>
      <c r="E19" s="1379">
        <v>3</v>
      </c>
      <c r="F19" s="1379">
        <v>4</v>
      </c>
      <c r="G19" s="1379">
        <v>5</v>
      </c>
      <c r="H19" s="1379">
        <v>6</v>
      </c>
      <c r="I19" s="1379">
        <v>7</v>
      </c>
      <c r="J19" s="1379">
        <v>8</v>
      </c>
      <c r="K19" s="1379">
        <v>9</v>
      </c>
      <c r="L19" s="1379">
        <v>10</v>
      </c>
      <c r="M19" s="1379">
        <v>11</v>
      </c>
      <c r="N19" s="1379">
        <v>12</v>
      </c>
      <c r="O19" s="1379">
        <v>13</v>
      </c>
      <c r="P19" s="1379">
        <v>14</v>
      </c>
      <c r="Q19" s="1379" t="s">
        <v>383</v>
      </c>
    </row>
    <row r="20" spans="2:30">
      <c r="B20" s="1379" t="s">
        <v>51</v>
      </c>
      <c r="C20" s="1381">
        <v>113</v>
      </c>
      <c r="D20" s="1381">
        <v>408</v>
      </c>
      <c r="E20" s="1381">
        <v>793</v>
      </c>
      <c r="F20" s="1381">
        <v>1036</v>
      </c>
      <c r="G20" s="1381">
        <v>1456</v>
      </c>
      <c r="H20" s="1381">
        <v>2998</v>
      </c>
      <c r="I20" s="1381">
        <v>7472</v>
      </c>
      <c r="J20" s="1381">
        <v>8907</v>
      </c>
      <c r="K20" s="1381">
        <v>19428</v>
      </c>
      <c r="L20" s="1381">
        <v>25236</v>
      </c>
      <c r="M20" s="1381">
        <v>24648</v>
      </c>
      <c r="N20" s="1381">
        <v>15641</v>
      </c>
      <c r="O20" s="1381">
        <v>8308</v>
      </c>
      <c r="P20" s="1381">
        <v>4715</v>
      </c>
      <c r="Q20" s="1381">
        <v>12566</v>
      </c>
    </row>
    <row r="21" spans="2:30">
      <c r="B21" s="1379" t="s">
        <v>52</v>
      </c>
      <c r="C21" s="1381">
        <v>17</v>
      </c>
      <c r="D21" s="1381">
        <v>341</v>
      </c>
      <c r="E21" s="1381">
        <v>877</v>
      </c>
      <c r="F21" s="1381">
        <v>2072</v>
      </c>
      <c r="G21" s="1381">
        <v>2914</v>
      </c>
      <c r="H21" s="1381">
        <v>3871</v>
      </c>
      <c r="I21" s="1381">
        <v>5555</v>
      </c>
      <c r="J21" s="1381">
        <v>3879</v>
      </c>
      <c r="K21" s="1381">
        <v>4227</v>
      </c>
      <c r="L21" s="1381">
        <v>3780</v>
      </c>
      <c r="M21" s="1381">
        <v>3283</v>
      </c>
      <c r="N21" s="1381">
        <v>2117</v>
      </c>
      <c r="O21" s="1381">
        <v>820</v>
      </c>
      <c r="P21" s="1381">
        <v>538</v>
      </c>
      <c r="Q21" s="1381">
        <v>1863</v>
      </c>
    </row>
    <row r="22" spans="2:30">
      <c r="B22" s="1379" t="s">
        <v>384</v>
      </c>
      <c r="C22" s="1381">
        <f t="shared" ref="C22:Q22" si="0">C20+C21</f>
        <v>130</v>
      </c>
      <c r="D22" s="1381">
        <f t="shared" si="0"/>
        <v>749</v>
      </c>
      <c r="E22" s="1381">
        <f t="shared" si="0"/>
        <v>1670</v>
      </c>
      <c r="F22" s="1381">
        <f t="shared" si="0"/>
        <v>3108</v>
      </c>
      <c r="G22" s="1381">
        <f t="shared" si="0"/>
        <v>4370</v>
      </c>
      <c r="H22" s="1381">
        <f t="shared" si="0"/>
        <v>6869</v>
      </c>
      <c r="I22" s="1381">
        <f t="shared" si="0"/>
        <v>13027</v>
      </c>
      <c r="J22" s="1381">
        <f t="shared" si="0"/>
        <v>12786</v>
      </c>
      <c r="K22" s="1381">
        <f t="shared" si="0"/>
        <v>23655</v>
      </c>
      <c r="L22" s="1381">
        <f t="shared" si="0"/>
        <v>29016</v>
      </c>
      <c r="M22" s="1381">
        <f t="shared" si="0"/>
        <v>27931</v>
      </c>
      <c r="N22" s="1381">
        <f t="shared" si="0"/>
        <v>17758</v>
      </c>
      <c r="O22" s="1381">
        <f t="shared" si="0"/>
        <v>9128</v>
      </c>
      <c r="P22" s="1381">
        <f t="shared" si="0"/>
        <v>5253</v>
      </c>
      <c r="Q22" s="1381">
        <f t="shared" si="0"/>
        <v>14429</v>
      </c>
    </row>
    <row r="24" spans="2:30">
      <c r="B24" s="1385" t="s">
        <v>385</v>
      </c>
    </row>
    <row r="25" spans="2:30">
      <c r="B25" s="1379"/>
      <c r="C25" s="1379" t="s">
        <v>386</v>
      </c>
      <c r="D25" s="1379" t="s">
        <v>387</v>
      </c>
      <c r="E25" s="1379" t="s">
        <v>388</v>
      </c>
      <c r="F25" s="1379" t="s">
        <v>389</v>
      </c>
      <c r="G25" s="1379" t="s">
        <v>390</v>
      </c>
    </row>
    <row r="26" spans="2:30">
      <c r="B26" s="1379" t="s">
        <v>51</v>
      </c>
      <c r="C26" s="1381">
        <v>84</v>
      </c>
      <c r="D26" s="1381">
        <v>80</v>
      </c>
      <c r="E26" s="1381">
        <v>81</v>
      </c>
      <c r="F26" s="1381">
        <v>82</v>
      </c>
      <c r="G26" s="1381">
        <v>90</v>
      </c>
    </row>
    <row r="27" spans="2:30">
      <c r="B27" s="1379" t="s">
        <v>52</v>
      </c>
      <c r="C27" s="1381">
        <v>38</v>
      </c>
      <c r="D27" s="1381">
        <v>27</v>
      </c>
      <c r="E27" s="1381">
        <v>32</v>
      </c>
      <c r="F27" s="1381">
        <v>30</v>
      </c>
      <c r="G27" s="1381">
        <v>41</v>
      </c>
    </row>
    <row r="29" spans="2:30">
      <c r="B29" s="1386"/>
      <c r="C29" s="1386"/>
      <c r="D29" s="1386"/>
      <c r="E29" s="1386"/>
      <c r="F29" s="1386"/>
      <c r="G29" s="1386"/>
      <c r="K29" s="1382"/>
    </row>
    <row r="30" spans="2:30">
      <c r="B30" s="1387"/>
      <c r="C30" s="1387"/>
      <c r="D30" s="1387"/>
      <c r="E30" s="1387"/>
      <c r="F30" s="1387"/>
      <c r="G30" s="1387"/>
      <c r="V30" s="1377" t="s">
        <v>391</v>
      </c>
      <c r="X30" s="1384">
        <v>293573</v>
      </c>
      <c r="Y30" s="1377" t="s">
        <v>392</v>
      </c>
      <c r="AD30" s="1377" t="s">
        <v>393</v>
      </c>
    </row>
    <row r="31" spans="2:30">
      <c r="B31" s="1387"/>
      <c r="C31" s="1387"/>
      <c r="D31" s="1387"/>
      <c r="E31" s="1387"/>
      <c r="F31" s="1387"/>
      <c r="G31" s="1387"/>
    </row>
    <row r="33" spans="1:10">
      <c r="B33" s="1377" t="s">
        <v>394</v>
      </c>
    </row>
    <row r="34" spans="1:10">
      <c r="B34" s="1379"/>
      <c r="C34" s="1379" t="s">
        <v>395</v>
      </c>
      <c r="D34" s="1379" t="s">
        <v>396</v>
      </c>
      <c r="E34" s="1379" t="s">
        <v>397</v>
      </c>
      <c r="F34" s="1379" t="s">
        <v>398</v>
      </c>
      <c r="G34" s="1379" t="s">
        <v>399</v>
      </c>
      <c r="H34" s="1379" t="s">
        <v>400</v>
      </c>
      <c r="I34" s="1379" t="s">
        <v>401</v>
      </c>
      <c r="J34" s="1379" t="s">
        <v>402</v>
      </c>
    </row>
    <row r="35" spans="1:10">
      <c r="B35" s="1379" t="s">
        <v>403</v>
      </c>
      <c r="C35" s="1388">
        <f>C36/$J36</f>
        <v>6.8135659674573607E-2</v>
      </c>
      <c r="D35" s="1388">
        <f t="shared" ref="D35:I35" si="1">D36/$J36</f>
        <v>0.41735738090570479</v>
      </c>
      <c r="E35" s="1388">
        <f t="shared" si="1"/>
        <v>0.22934718682611252</v>
      </c>
      <c r="F35" s="1388">
        <f t="shared" si="1"/>
        <v>6.9178592432856303E-2</v>
      </c>
      <c r="G35" s="1388">
        <f t="shared" si="1"/>
        <v>6.6324250147030001E-2</v>
      </c>
      <c r="H35" s="1388">
        <f t="shared" si="1"/>
        <v>9.7584787296608508E-2</v>
      </c>
      <c r="I35" s="1388">
        <f t="shared" si="1"/>
        <v>5.2068221917271125E-2</v>
      </c>
      <c r="J35" s="1388">
        <f>SUM(C35:I35)</f>
        <v>0.99999607920015687</v>
      </c>
    </row>
    <row r="36" spans="1:10">
      <c r="C36" s="1377">
        <v>17378</v>
      </c>
      <c r="D36" s="1377">
        <v>106447</v>
      </c>
      <c r="E36" s="1377">
        <v>58495</v>
      </c>
      <c r="F36" s="1377">
        <v>17644</v>
      </c>
      <c r="G36" s="1377">
        <v>16916</v>
      </c>
      <c r="H36" s="1377">
        <v>24889</v>
      </c>
      <c r="I36" s="1377">
        <v>13280</v>
      </c>
      <c r="J36" s="1377">
        <v>255050</v>
      </c>
    </row>
    <row r="37" spans="1:10">
      <c r="B37" s="1377" t="s">
        <v>404</v>
      </c>
    </row>
    <row r="38" spans="1:10">
      <c r="B38" s="1379"/>
      <c r="C38" s="1379" t="s">
        <v>405</v>
      </c>
      <c r="D38" s="1379" t="s">
        <v>406</v>
      </c>
      <c r="E38" s="1379" t="s">
        <v>402</v>
      </c>
    </row>
    <row r="39" spans="1:10">
      <c r="B39" s="1379" t="s">
        <v>403</v>
      </c>
      <c r="C39" s="1388">
        <v>0.66</v>
      </c>
      <c r="D39" s="1388">
        <v>0.34</v>
      </c>
      <c r="E39" s="1388">
        <f>SUM(C39:D39)</f>
        <v>1</v>
      </c>
    </row>
    <row r="40" spans="1:10">
      <c r="A40" s="1385"/>
      <c r="B40" s="1385"/>
    </row>
    <row r="41" spans="1:10">
      <c r="A41" s="1385"/>
      <c r="B41" s="1386"/>
      <c r="C41" s="1386"/>
      <c r="D41" s="1386"/>
      <c r="E41" s="1386"/>
      <c r="F41" s="1386"/>
    </row>
    <row r="42" spans="1:10">
      <c r="A42" s="1385"/>
      <c r="B42" s="1387"/>
      <c r="C42" s="1387"/>
      <c r="D42" s="1387"/>
      <c r="E42" s="1387"/>
      <c r="F42" s="1387"/>
    </row>
    <row r="43" spans="1:10">
      <c r="A43" s="1385"/>
      <c r="B43" s="1387"/>
      <c r="C43" s="1387"/>
      <c r="D43" s="1387"/>
      <c r="E43" s="1387"/>
      <c r="F43" s="1387"/>
    </row>
    <row r="44" spans="1:10">
      <c r="A44" s="1385"/>
      <c r="B44" s="1385"/>
    </row>
  </sheetData>
  <phoneticPr fontId="2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F64" sqref="F64"/>
    </sheetView>
  </sheetViews>
  <sheetFormatPr defaultRowHeight="13.5"/>
  <cols>
    <col min="1" max="1" width="1.875" customWidth="1"/>
    <col min="2" max="4" width="3.125" customWidth="1"/>
    <col min="5" max="5" width="1.875" customWidth="1"/>
    <col min="6" max="10" width="9.125" customWidth="1"/>
  </cols>
  <sheetData>
    <row r="1" spans="1:9" ht="24">
      <c r="A1" s="1406" t="s">
        <v>415</v>
      </c>
      <c r="B1" s="1406"/>
      <c r="C1" s="1406"/>
      <c r="D1" s="1406"/>
      <c r="E1" s="1406"/>
      <c r="F1" s="1406"/>
      <c r="G1" s="1406"/>
      <c r="H1" s="1406"/>
      <c r="I1" s="1406"/>
    </row>
    <row r="3" spans="1:9">
      <c r="C3" s="1578" t="s">
        <v>416</v>
      </c>
      <c r="D3">
        <v>1</v>
      </c>
      <c r="F3" s="1579" t="s">
        <v>417</v>
      </c>
    </row>
    <row r="4" spans="1:9">
      <c r="C4" s="1578" t="s">
        <v>416</v>
      </c>
      <c r="D4">
        <v>2</v>
      </c>
      <c r="F4" s="1579" t="s">
        <v>417</v>
      </c>
    </row>
    <row r="6" spans="1:9">
      <c r="B6" s="1578" t="s">
        <v>418</v>
      </c>
      <c r="C6">
        <v>1</v>
      </c>
      <c r="D6" t="s">
        <v>419</v>
      </c>
      <c r="F6" s="1579" t="s">
        <v>420</v>
      </c>
    </row>
    <row r="7" spans="1:9">
      <c r="B7" s="1578" t="s">
        <v>418</v>
      </c>
      <c r="C7">
        <v>2</v>
      </c>
      <c r="D7" t="s">
        <v>419</v>
      </c>
      <c r="F7" s="1579" t="s">
        <v>421</v>
      </c>
    </row>
    <row r="8" spans="1:9">
      <c r="B8" s="1578" t="s">
        <v>418</v>
      </c>
      <c r="C8">
        <v>3</v>
      </c>
      <c r="D8" t="s">
        <v>419</v>
      </c>
      <c r="F8" s="1579" t="s">
        <v>422</v>
      </c>
    </row>
    <row r="9" spans="1:9">
      <c r="B9" s="1578" t="s">
        <v>418</v>
      </c>
      <c r="C9">
        <v>4</v>
      </c>
      <c r="D9" t="s">
        <v>419</v>
      </c>
      <c r="F9" s="1579" t="s">
        <v>423</v>
      </c>
    </row>
    <row r="10" spans="1:9">
      <c r="B10" s="1578" t="s">
        <v>418</v>
      </c>
      <c r="C10">
        <v>5</v>
      </c>
      <c r="D10" t="s">
        <v>419</v>
      </c>
      <c r="F10" s="1579" t="s">
        <v>424</v>
      </c>
    </row>
    <row r="11" spans="1:9">
      <c r="B11" s="1578" t="s">
        <v>418</v>
      </c>
      <c r="C11">
        <v>6</v>
      </c>
      <c r="D11" t="s">
        <v>419</v>
      </c>
      <c r="F11" s="1579" t="s">
        <v>425</v>
      </c>
    </row>
    <row r="12" spans="1:9">
      <c r="B12" s="1578" t="s">
        <v>418</v>
      </c>
      <c r="C12">
        <v>7</v>
      </c>
      <c r="D12" t="s">
        <v>419</v>
      </c>
      <c r="F12" s="1579" t="s">
        <v>426</v>
      </c>
    </row>
    <row r="13" spans="1:9">
      <c r="B13" s="1578" t="s">
        <v>418</v>
      </c>
      <c r="C13">
        <v>8</v>
      </c>
      <c r="D13" t="s">
        <v>419</v>
      </c>
      <c r="F13" s="1579" t="s">
        <v>427</v>
      </c>
    </row>
    <row r="14" spans="1:9">
      <c r="B14" s="1578" t="s">
        <v>418</v>
      </c>
      <c r="C14">
        <v>9</v>
      </c>
      <c r="D14" t="s">
        <v>419</v>
      </c>
      <c r="F14" s="1579" t="s">
        <v>428</v>
      </c>
    </row>
    <row r="15" spans="1:9">
      <c r="B15" s="1578" t="s">
        <v>418</v>
      </c>
      <c r="C15">
        <v>10</v>
      </c>
      <c r="D15" t="s">
        <v>419</v>
      </c>
      <c r="F15" s="1579" t="s">
        <v>429</v>
      </c>
    </row>
    <row r="16" spans="1:9">
      <c r="B16" s="1578" t="s">
        <v>418</v>
      </c>
      <c r="C16">
        <v>11</v>
      </c>
      <c r="D16" t="s">
        <v>419</v>
      </c>
      <c r="F16" s="1579" t="s">
        <v>430</v>
      </c>
    </row>
    <row r="17" spans="2:6">
      <c r="B17" s="1578" t="s">
        <v>418</v>
      </c>
      <c r="C17">
        <v>12</v>
      </c>
      <c r="D17" t="s">
        <v>419</v>
      </c>
      <c r="F17" s="1579" t="s">
        <v>431</v>
      </c>
    </row>
    <row r="18" spans="2:6">
      <c r="B18" s="1578" t="s">
        <v>418</v>
      </c>
      <c r="C18">
        <v>13</v>
      </c>
      <c r="D18" t="s">
        <v>419</v>
      </c>
      <c r="F18" s="1579" t="s">
        <v>432</v>
      </c>
    </row>
    <row r="19" spans="2:6">
      <c r="B19" s="1578" t="s">
        <v>418</v>
      </c>
      <c r="C19">
        <v>14</v>
      </c>
      <c r="D19" t="s">
        <v>419</v>
      </c>
      <c r="F19" s="1579" t="s">
        <v>433</v>
      </c>
    </row>
    <row r="20" spans="2:6">
      <c r="B20" s="1578" t="s">
        <v>418</v>
      </c>
      <c r="C20">
        <v>15</v>
      </c>
      <c r="D20" t="s">
        <v>419</v>
      </c>
      <c r="F20" s="1579" t="s">
        <v>434</v>
      </c>
    </row>
    <row r="21" spans="2:6">
      <c r="B21" s="1578"/>
    </row>
    <row r="22" spans="2:6">
      <c r="B22" t="s">
        <v>435</v>
      </c>
      <c r="C22" t="s">
        <v>436</v>
      </c>
    </row>
    <row r="23" spans="2:6">
      <c r="C23" t="s">
        <v>437</v>
      </c>
    </row>
    <row r="24" spans="2:6" ht="7.5" customHeight="1"/>
    <row r="25" spans="2:6">
      <c r="F25" s="1579" t="s">
        <v>438</v>
      </c>
    </row>
    <row r="26" spans="2:6" ht="7.5" customHeight="1"/>
    <row r="27" spans="2:6">
      <c r="F27" s="1579" t="s">
        <v>439</v>
      </c>
    </row>
    <row r="28" spans="2:6">
      <c r="F28" s="1579" t="s">
        <v>440</v>
      </c>
    </row>
    <row r="29" spans="2:6" ht="7.5" customHeight="1"/>
    <row r="30" spans="2:6">
      <c r="F30" s="1579" t="s">
        <v>441</v>
      </c>
    </row>
    <row r="31" spans="2:6">
      <c r="F31" s="1579" t="s">
        <v>442</v>
      </c>
    </row>
    <row r="32" spans="2:6">
      <c r="F32" s="1579" t="s">
        <v>443</v>
      </c>
    </row>
    <row r="33" spans="6:6">
      <c r="F33" s="1579" t="s">
        <v>444</v>
      </c>
    </row>
    <row r="34" spans="6:6">
      <c r="F34" s="1579" t="s">
        <v>445</v>
      </c>
    </row>
    <row r="35" spans="6:6" ht="7.5" customHeight="1"/>
    <row r="36" spans="6:6">
      <c r="F36" s="1579" t="s">
        <v>446</v>
      </c>
    </row>
    <row r="37" spans="6:6">
      <c r="F37" s="1579" t="s">
        <v>447</v>
      </c>
    </row>
    <row r="38" spans="6:6">
      <c r="F38" s="1579" t="s">
        <v>448</v>
      </c>
    </row>
    <row r="39" spans="6:6">
      <c r="F39" s="1579" t="s">
        <v>449</v>
      </c>
    </row>
    <row r="40" spans="6:6">
      <c r="F40" s="1579" t="s">
        <v>450</v>
      </c>
    </row>
    <row r="41" spans="6:6">
      <c r="F41" s="1579" t="s">
        <v>451</v>
      </c>
    </row>
    <row r="42" spans="6:6" ht="7.5" customHeight="1"/>
    <row r="43" spans="6:6">
      <c r="F43" s="1579" t="s">
        <v>452</v>
      </c>
    </row>
    <row r="44" spans="6:6">
      <c r="F44" s="1579" t="s">
        <v>453</v>
      </c>
    </row>
    <row r="45" spans="6:6">
      <c r="F45" s="1579" t="s">
        <v>454</v>
      </c>
    </row>
    <row r="46" spans="6:6">
      <c r="F46" s="1579" t="s">
        <v>455</v>
      </c>
    </row>
    <row r="47" spans="6:6">
      <c r="F47" s="1579" t="s">
        <v>456</v>
      </c>
    </row>
    <row r="48" spans="6:6">
      <c r="F48" s="1579" t="s">
        <v>457</v>
      </c>
    </row>
    <row r="49" spans="6:6">
      <c r="F49" s="1579" t="s">
        <v>458</v>
      </c>
    </row>
    <row r="50" spans="6:6">
      <c r="F50" s="1579" t="s">
        <v>459</v>
      </c>
    </row>
    <row r="51" spans="6:6">
      <c r="F51" s="1579" t="s">
        <v>460</v>
      </c>
    </row>
    <row r="52" spans="6:6">
      <c r="F52" s="1579" t="s">
        <v>461</v>
      </c>
    </row>
    <row r="53" spans="6:6">
      <c r="F53" s="1579" t="s">
        <v>462</v>
      </c>
    </row>
    <row r="54" spans="6:6">
      <c r="F54" s="1579" t="s">
        <v>463</v>
      </c>
    </row>
    <row r="55" spans="6:6">
      <c r="F55" s="1579" t="s">
        <v>464</v>
      </c>
    </row>
    <row r="56" spans="6:6">
      <c r="F56" s="1579" t="s">
        <v>465</v>
      </c>
    </row>
    <row r="57" spans="6:6">
      <c r="F57" s="1579" t="s">
        <v>466</v>
      </c>
    </row>
    <row r="58" spans="6:6">
      <c r="F58" s="1579" t="s">
        <v>467</v>
      </c>
    </row>
    <row r="59" spans="6:6">
      <c r="F59" s="1579" t="s">
        <v>468</v>
      </c>
    </row>
    <row r="60" spans="6:6">
      <c r="F60" s="1579" t="s">
        <v>469</v>
      </c>
    </row>
    <row r="61" spans="6:6">
      <c r="F61" s="1579" t="s">
        <v>470</v>
      </c>
    </row>
    <row r="62" spans="6:6">
      <c r="F62" s="1579" t="s">
        <v>471</v>
      </c>
    </row>
    <row r="63" spans="6:6">
      <c r="F63" s="1579" t="s">
        <v>472</v>
      </c>
    </row>
    <row r="64" spans="6:6">
      <c r="F64" s="1579" t="s">
        <v>473</v>
      </c>
    </row>
  </sheetData>
  <mergeCells count="1">
    <mergeCell ref="A1:I1"/>
  </mergeCells>
  <phoneticPr fontId="4"/>
  <hyperlinks>
    <hyperlink ref="F3" location="グラフ１!A1" display="グラフで見る徳島県の森林資源"/>
    <hyperlink ref="F4" location="グラフ２!A1" display="グラフで見る徳島県の森林資源"/>
    <hyperlink ref="F6" location="第１表!A1" display="森林管理形態別面積表（国有林を含む）"/>
    <hyperlink ref="F7" location="第２表!A1" display="民有林管理形態別蓄積量"/>
    <hyperlink ref="F8" location="第３表!A1" display="林相別面積表"/>
    <hyperlink ref="F9" location="第４表!A1" display="人天別・針広別蓄積表"/>
    <hyperlink ref="F10" location="第５表!A1" display="針広別面積・蓄積・成長量表"/>
    <hyperlink ref="F11" location="第６表!A1" display="立木地針広別・人天別・樹種別面積表"/>
    <hyperlink ref="F12" location="第７表!A1" display="スギ・ヒノキ人工林成熟度比較表"/>
    <hyperlink ref="F13" location="第８表!A1" display="私有林所有規模別面積表"/>
    <hyperlink ref="F14" location="第９表!A1" display="私有林　在・不在村面積表"/>
    <hyperlink ref="F15" location="第１０表!A1" display="標高階別森林面積表"/>
    <hyperlink ref="F16" location="第１１表!A1" display="傾斜階別森林面積表"/>
    <hyperlink ref="F17" location="第１２表!A1" display="針葉樹齢級別面積表"/>
    <hyperlink ref="F18" location="第１３表!A1" display="スギ人工林齢級別面積表"/>
    <hyperlink ref="F19" location="第１４表!A1" display="ヒノキ人工林齢級別面積表"/>
    <hyperlink ref="F20" location="第１５表!A1" display="スギ・ヒノキ人工林齢級別面積表"/>
    <hyperlink ref="F25" location="県計!A1" display="県全体"/>
    <hyperlink ref="F27" location="吉野川地域森林計画区!A1" display="吉野川森林計画区"/>
    <hyperlink ref="F28" location="那賀・海部川地域森林計画区!A1" display="那賀海部川森林計画区"/>
    <hyperlink ref="F30" location="徳島調査区!A1" display="徳島調査区"/>
    <hyperlink ref="F31" location="美馬調査区!A1" display="美馬調査区"/>
    <hyperlink ref="F32" location="三好調査区!A1" display="三好調査区"/>
    <hyperlink ref="F33" location="那賀調査区!A1" display="那賀調査区"/>
    <hyperlink ref="F34" location="海部調査区!A1" display="海部調査区"/>
    <hyperlink ref="F36" location="東部徳島!A1" display="東部農林水産局（徳島）"/>
    <hyperlink ref="F37" location="東部吉野川!A1" display="東部農林水産局（吉野川）"/>
    <hyperlink ref="F38" location="南部美波!A1" display="南部総合県民局（美波）"/>
    <hyperlink ref="F39" location="南部那賀!A1" display="南部総合県民局（那賀）"/>
    <hyperlink ref="F40" location="西部美馬!A1" display="西部総合県民局（美馬）"/>
    <hyperlink ref="F41" location="西部三好!A1" display="西部総合県民局（三好）"/>
    <hyperlink ref="F43" location="徳島市!A1" display="徳島市"/>
    <hyperlink ref="F44" location="鳴門市!A1" display="鳴門市"/>
    <hyperlink ref="F45" location="小松島市!A1" display="小松島市"/>
    <hyperlink ref="F46" location="勝浦町!A1" display="勝浦町"/>
    <hyperlink ref="F47" location="上勝町!A1" display="上勝町"/>
    <hyperlink ref="F48" location="佐那河内村!A1" display="佐那河内村"/>
    <hyperlink ref="F49" location="石井町!A1" display="石井町"/>
    <hyperlink ref="F50" location="神山町!A1" display="神山町"/>
    <hyperlink ref="F51" location="松茂町!A1" display="松茂町"/>
    <hyperlink ref="F52" location="板野町!A1" display="板野町"/>
    <hyperlink ref="F53" location="上板町!A1" display="上板町"/>
    <hyperlink ref="F54" location="阿波市!A1" display="阿波市"/>
    <hyperlink ref="F55" location="吉野川市!A1" display="吉野川市"/>
    <hyperlink ref="F56" location="美馬市!A1" display="美馬市"/>
    <hyperlink ref="F57" location="つるぎ町!A1" display="つるぎ町"/>
    <hyperlink ref="F58" location="三好市!A1" display="三好市"/>
    <hyperlink ref="F59" location="東みよし町!A1" display="東みよし町"/>
    <hyperlink ref="F60" location="那賀町!A1" display="那賀町"/>
    <hyperlink ref="F61" location="阿南市!A1" display="阿南市"/>
    <hyperlink ref="F62" location="牟岐町!A1" display="牟岐町"/>
    <hyperlink ref="F63" location="美波町!A1" display="美波町"/>
    <hyperlink ref="F64" location="海陽町!A1" display="海陽町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4"/>
  <sheetViews>
    <sheetView workbookViewId="0">
      <selection activeCell="N16" sqref="N16"/>
    </sheetView>
  </sheetViews>
  <sheetFormatPr defaultRowHeight="16.5" customHeight="1"/>
  <cols>
    <col min="1" max="1" width="4.75" style="1377" customWidth="1"/>
    <col min="2" max="2" width="9" style="1377" customWidth="1"/>
    <col min="3" max="11" width="9" style="1377"/>
    <col min="12" max="12" width="7" style="1377" customWidth="1"/>
    <col min="13" max="16384" width="9" style="1377"/>
  </cols>
  <sheetData>
    <row r="1" spans="2:15" ht="13.5"/>
    <row r="2" spans="2:15" ht="24">
      <c r="B2" s="1409" t="s">
        <v>407</v>
      </c>
      <c r="C2" s="1410"/>
      <c r="D2" s="1410"/>
      <c r="E2" s="1410"/>
      <c r="F2" s="1410"/>
      <c r="G2" s="1410"/>
      <c r="H2" s="1410"/>
      <c r="I2" s="1410"/>
      <c r="J2" s="1410"/>
      <c r="K2" s="1410"/>
    </row>
    <row r="5" spans="2:15" ht="13.5"/>
    <row r="6" spans="2:15" ht="13.5">
      <c r="B6" s="1410" t="s">
        <v>408</v>
      </c>
      <c r="C6" s="1410"/>
      <c r="D6" s="1410"/>
      <c r="E6" s="1410"/>
      <c r="F6" s="1410"/>
      <c r="G6" s="1410" t="s">
        <v>409</v>
      </c>
      <c r="H6" s="1410"/>
      <c r="I6" s="1410"/>
      <c r="J6" s="1410"/>
      <c r="K6" s="1410"/>
    </row>
    <row r="16" spans="2:15" ht="13.5">
      <c r="D16" s="1384"/>
      <c r="O16" s="1384"/>
    </row>
    <row r="18" spans="2:11" ht="13.5">
      <c r="D18" s="1384"/>
    </row>
    <row r="27" spans="2:11" ht="13.5">
      <c r="B27" s="1410" t="s">
        <v>410</v>
      </c>
      <c r="C27" s="1410"/>
      <c r="D27" s="1410"/>
      <c r="E27" s="1410"/>
      <c r="F27" s="1410"/>
      <c r="G27" s="1410" t="s">
        <v>411</v>
      </c>
      <c r="H27" s="1410"/>
      <c r="I27" s="1410"/>
      <c r="J27" s="1411"/>
      <c r="K27" s="1410"/>
    </row>
    <row r="31" spans="2:11" ht="13.5">
      <c r="G31" s="1384"/>
    </row>
    <row r="44" ht="13.5"/>
  </sheetData>
  <mergeCells count="5">
    <mergeCell ref="B2:K2"/>
    <mergeCell ref="B6:F6"/>
    <mergeCell ref="G6:K6"/>
    <mergeCell ref="B27:F27"/>
    <mergeCell ref="G27:K27"/>
  </mergeCells>
  <phoneticPr fontId="4"/>
  <pageMargins left="0.39370078740157483" right="0.27559055118110237" top="0.98425196850393704" bottom="0.9842519685039370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"/>
  <sheetViews>
    <sheetView topLeftCell="A16" workbookViewId="0">
      <selection activeCell="L40" sqref="L40"/>
    </sheetView>
  </sheetViews>
  <sheetFormatPr defaultRowHeight="13.5"/>
  <cols>
    <col min="1" max="9" width="9" style="1377"/>
    <col min="10" max="10" width="3.625" style="1377" customWidth="1"/>
    <col min="11" max="16384" width="9" style="1377"/>
  </cols>
  <sheetData>
    <row r="37" spans="2:2">
      <c r="B37" s="1377" t="s">
        <v>412</v>
      </c>
    </row>
  </sheetData>
  <phoneticPr fontId="2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6"/>
  <sheetViews>
    <sheetView zoomScaleNormal="100" workbookViewId="0"/>
  </sheetViews>
  <sheetFormatPr defaultColWidth="13.25" defaultRowHeight="12" customHeight="1"/>
  <cols>
    <col min="1" max="1" width="0.875" style="1135" customWidth="1"/>
    <col min="2" max="4" width="6.375" style="1135" customWidth="1"/>
    <col min="5" max="5" width="9" style="1135" bestFit="1" customWidth="1"/>
    <col min="6" max="6" width="8.375" style="1135" customWidth="1"/>
    <col min="7" max="7" width="7.125" style="1135" customWidth="1"/>
    <col min="8" max="8" width="5.5" style="1135" bestFit="1" customWidth="1"/>
    <col min="9" max="9" width="6" style="1135" bestFit="1" customWidth="1"/>
    <col min="10" max="10" width="6.25" style="1135" bestFit="1" customWidth="1"/>
    <col min="11" max="17" width="6.375" style="1135" customWidth="1"/>
    <col min="18" max="18" width="7" style="1135" bestFit="1" customWidth="1"/>
    <col min="19" max="19" width="7.5" style="1219" bestFit="1" customWidth="1"/>
    <col min="20" max="20" width="5.5" style="1135" bestFit="1" customWidth="1"/>
    <col min="21" max="21" width="7" style="1135" bestFit="1" customWidth="1"/>
    <col min="22" max="22" width="4.5" style="1135" bestFit="1" customWidth="1"/>
    <col min="23" max="23" width="2.125" style="1135" customWidth="1"/>
    <col min="24" max="24" width="15.625" style="1135" hidden="1" customWidth="1"/>
    <col min="25" max="25" width="9.5" style="1135" hidden="1" customWidth="1"/>
    <col min="26" max="29" width="0" style="1135" hidden="1" customWidth="1"/>
    <col min="30" max="16384" width="13.25" style="1135"/>
  </cols>
  <sheetData>
    <row r="1" spans="2:28" s="1171" customFormat="1" ht="7.5" customHeight="1">
      <c r="S1" s="1172"/>
    </row>
    <row r="2" spans="2:28" s="1171" customFormat="1" ht="15" customHeight="1">
      <c r="B2" s="1173" t="s">
        <v>330</v>
      </c>
      <c r="S2" s="1172"/>
    </row>
    <row r="3" spans="2:28" s="1171" customFormat="1" ht="12" customHeight="1" thickBot="1">
      <c r="B3" s="1174"/>
      <c r="C3" s="1174"/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4"/>
      <c r="R3" s="1174"/>
      <c r="S3" s="1412" t="s">
        <v>322</v>
      </c>
      <c r="T3" s="1412"/>
      <c r="U3" s="1412"/>
      <c r="V3" s="1412"/>
    </row>
    <row r="4" spans="2:28" s="1171" customFormat="1" ht="11.25">
      <c r="B4" s="1175"/>
      <c r="C4" s="1176"/>
      <c r="D4" s="1176"/>
      <c r="E4" s="1176"/>
      <c r="F4" s="1176"/>
      <c r="G4" s="1177" t="s">
        <v>323</v>
      </c>
      <c r="H4" s="1178"/>
      <c r="I4" s="1178"/>
      <c r="J4" s="1179"/>
      <c r="K4" s="1180" t="s">
        <v>324</v>
      </c>
      <c r="L4" s="1181"/>
      <c r="M4" s="1181"/>
      <c r="N4" s="1181"/>
      <c r="O4" s="1181"/>
      <c r="P4" s="1181"/>
      <c r="Q4" s="1181"/>
      <c r="R4" s="1181"/>
      <c r="S4" s="1182"/>
      <c r="T4" s="1183"/>
      <c r="U4" s="1413" t="s">
        <v>331</v>
      </c>
      <c r="V4" s="1416" t="s">
        <v>332</v>
      </c>
    </row>
    <row r="5" spans="2:28" s="1171" customFormat="1" ht="13.5">
      <c r="B5" s="1419" t="s">
        <v>333</v>
      </c>
      <c r="C5" s="1421" t="s">
        <v>334</v>
      </c>
      <c r="D5" s="1184" t="s">
        <v>93</v>
      </c>
      <c r="E5" s="1422" t="s">
        <v>325</v>
      </c>
      <c r="F5" s="1422" t="s">
        <v>326</v>
      </c>
      <c r="G5" s="1163"/>
      <c r="H5" s="1423" t="s">
        <v>335</v>
      </c>
      <c r="I5" s="1163"/>
      <c r="J5" s="1170"/>
      <c r="K5" s="1426" t="s">
        <v>336</v>
      </c>
      <c r="L5" s="1426"/>
      <c r="M5" s="1426"/>
      <c r="N5" s="1426"/>
      <c r="O5" s="1427"/>
      <c r="P5" s="1427"/>
      <c r="Q5" s="1427"/>
      <c r="R5" s="1428" t="s">
        <v>337</v>
      </c>
      <c r="S5" s="1436" t="s">
        <v>338</v>
      </c>
      <c r="T5" s="1439" t="s">
        <v>339</v>
      </c>
      <c r="U5" s="1414"/>
      <c r="V5" s="1417"/>
      <c r="X5" s="1185"/>
    </row>
    <row r="6" spans="2:28" s="1171" customFormat="1" ht="11.25">
      <c r="B6" s="1420"/>
      <c r="C6" s="1422"/>
      <c r="D6" s="1186" t="s">
        <v>98</v>
      </c>
      <c r="E6" s="1422"/>
      <c r="F6" s="1422"/>
      <c r="G6" s="1137" t="s">
        <v>327</v>
      </c>
      <c r="H6" s="1424"/>
      <c r="I6" s="1141" t="s">
        <v>328</v>
      </c>
      <c r="J6" s="1137" t="s">
        <v>99</v>
      </c>
      <c r="K6" s="1442" t="s">
        <v>329</v>
      </c>
      <c r="L6" s="1444" t="s">
        <v>340</v>
      </c>
      <c r="M6" s="1444" t="s">
        <v>341</v>
      </c>
      <c r="N6" s="1444" t="s">
        <v>342</v>
      </c>
      <c r="O6" s="1444" t="s">
        <v>343</v>
      </c>
      <c r="P6" s="1446" t="s">
        <v>344</v>
      </c>
      <c r="Q6" s="1448" t="s">
        <v>345</v>
      </c>
      <c r="R6" s="1429"/>
      <c r="S6" s="1437"/>
      <c r="T6" s="1440"/>
      <c r="U6" s="1414"/>
      <c r="V6" s="1417"/>
      <c r="X6" s="1185"/>
    </row>
    <row r="7" spans="2:28" s="1171" customFormat="1" thickBot="1">
      <c r="B7" s="1187"/>
      <c r="C7" s="1188"/>
      <c r="D7" s="1188"/>
      <c r="E7" s="1188"/>
      <c r="F7" s="1188"/>
      <c r="G7" s="1189"/>
      <c r="H7" s="1425"/>
      <c r="I7" s="1189"/>
      <c r="J7" s="1189"/>
      <c r="K7" s="1443"/>
      <c r="L7" s="1445"/>
      <c r="M7" s="1445"/>
      <c r="N7" s="1445"/>
      <c r="O7" s="1445"/>
      <c r="P7" s="1447"/>
      <c r="Q7" s="1449"/>
      <c r="R7" s="1430"/>
      <c r="S7" s="1438"/>
      <c r="T7" s="1441"/>
      <c r="U7" s="1415"/>
      <c r="V7" s="1418"/>
      <c r="X7" s="1185"/>
    </row>
    <row r="8" spans="2:28" s="1171" customFormat="1" ht="12.75" customHeight="1">
      <c r="B8" s="1136"/>
      <c r="C8" s="1137"/>
      <c r="D8" s="1137"/>
      <c r="E8" s="1190" t="s">
        <v>101</v>
      </c>
      <c r="F8" s="1191">
        <v>19169</v>
      </c>
      <c r="G8" s="1223">
        <v>0</v>
      </c>
      <c r="H8" s="1223">
        <v>21.13</v>
      </c>
      <c r="I8" s="1223">
        <v>2.0299999999999998</v>
      </c>
      <c r="J8" s="1223">
        <f>G8+H8+I8</f>
        <v>23.16</v>
      </c>
      <c r="K8" s="1223">
        <v>3.05</v>
      </c>
      <c r="L8" s="1223">
        <v>0</v>
      </c>
      <c r="M8" s="1223">
        <f>'[1]１枚目'!$D$16+'[1]１枚目'!$D$18</f>
        <v>128.41999999999999</v>
      </c>
      <c r="N8" s="1223">
        <f>Y8-O8-P8-M8-L8-K8</f>
        <v>130.9000000000008</v>
      </c>
      <c r="O8" s="1223">
        <v>0</v>
      </c>
      <c r="P8" s="1223">
        <v>10</v>
      </c>
      <c r="Q8" s="1223">
        <f>SUM(K8:P8)</f>
        <v>272.3700000000008</v>
      </c>
      <c r="R8" s="1223">
        <v>4748.83</v>
      </c>
      <c r="S8" s="1224">
        <v>5021.2000000000007</v>
      </c>
      <c r="T8" s="1223">
        <v>3</v>
      </c>
      <c r="U8" s="1223">
        <f>J8+S8+T8</f>
        <v>5047.3600000000006</v>
      </c>
      <c r="V8" s="1225">
        <f>U8/F8*100</f>
        <v>26.33084667953467</v>
      </c>
      <c r="X8" s="1192">
        <f>'[1]１枚目'!$D$10</f>
        <v>249.19</v>
      </c>
      <c r="Y8" s="1171">
        <f>Z8-AA8</f>
        <v>272.3700000000008</v>
      </c>
      <c r="Z8" s="1171">
        <v>5021.2000000000007</v>
      </c>
      <c r="AA8" s="1171">
        <v>4748.83</v>
      </c>
      <c r="AB8" s="1171">
        <f>AA8-R8</f>
        <v>0</v>
      </c>
    </row>
    <row r="9" spans="2:28" s="1171" customFormat="1" ht="12.75" customHeight="1">
      <c r="B9" s="1136"/>
      <c r="C9" s="1137"/>
      <c r="D9" s="1137"/>
      <c r="E9" s="1138" t="s">
        <v>102</v>
      </c>
      <c r="F9" s="1193">
        <v>13546</v>
      </c>
      <c r="G9" s="1226">
        <v>0</v>
      </c>
      <c r="H9" s="1226">
        <v>0</v>
      </c>
      <c r="I9" s="1226">
        <v>4.95</v>
      </c>
      <c r="J9" s="1226">
        <f t="shared" ref="J9:J40" si="0">G9+H9+I9</f>
        <v>4.95</v>
      </c>
      <c r="K9" s="1226">
        <v>0</v>
      </c>
      <c r="L9" s="1226">
        <v>32.65</v>
      </c>
      <c r="M9" s="1226">
        <f>'[2]１枚目'!$D$16+'[2]１枚目'!$D$18</f>
        <v>140.37</v>
      </c>
      <c r="N9" s="1226">
        <f t="shared" ref="N9:N18" si="1">Y9-O9-P9-M9-L9-K9</f>
        <v>72.47999999999908</v>
      </c>
      <c r="O9" s="1226">
        <v>0</v>
      </c>
      <c r="P9" s="1226">
        <v>0</v>
      </c>
      <c r="Q9" s="1226">
        <f t="shared" ref="Q9:Q20" si="2">SUM(K9:P9)</f>
        <v>245.49999999999909</v>
      </c>
      <c r="R9" s="1226">
        <v>6826.380000000001</v>
      </c>
      <c r="S9" s="1227">
        <v>7071.88</v>
      </c>
      <c r="T9" s="1226">
        <v>3</v>
      </c>
      <c r="U9" s="1223">
        <f t="shared" ref="U9:U40" si="3">J9+S9+T9</f>
        <v>7079.83</v>
      </c>
      <c r="V9" s="1228">
        <f t="shared" ref="V9:V44" si="4">U9/F9*100</f>
        <v>52.265096707515134</v>
      </c>
      <c r="X9" s="1192">
        <f>'[2]１枚目'!$D$10</f>
        <v>245.5</v>
      </c>
      <c r="Y9" s="1171">
        <f t="shared" ref="Y9:Y44" si="5">Z9-AA9</f>
        <v>245.49999999999909</v>
      </c>
      <c r="Z9" s="1171">
        <v>7071.88</v>
      </c>
      <c r="AA9" s="1171">
        <v>6826.380000000001</v>
      </c>
      <c r="AB9" s="1171">
        <f t="shared" ref="AB9:AB44" si="6">AA9-R9</f>
        <v>0</v>
      </c>
    </row>
    <row r="10" spans="2:28" s="1171" customFormat="1" ht="12.75" customHeight="1">
      <c r="B10" s="1136"/>
      <c r="C10" s="1137"/>
      <c r="D10" s="1137"/>
      <c r="E10" s="1139" t="s">
        <v>57</v>
      </c>
      <c r="F10" s="1193">
        <v>4530</v>
      </c>
      <c r="G10" s="1226">
        <v>0</v>
      </c>
      <c r="H10" s="1226">
        <v>0</v>
      </c>
      <c r="I10" s="1226">
        <v>3.19</v>
      </c>
      <c r="J10" s="1226">
        <f t="shared" si="0"/>
        <v>3.19</v>
      </c>
      <c r="K10" s="1226">
        <v>0</v>
      </c>
      <c r="L10" s="1226">
        <v>0</v>
      </c>
      <c r="M10" s="1226">
        <f>'[3]１枚目'!$D$16+'[3]１枚目'!$D$18</f>
        <v>3.46</v>
      </c>
      <c r="N10" s="1226">
        <f t="shared" si="1"/>
        <v>6.9799999999999409</v>
      </c>
      <c r="O10" s="1226">
        <v>0</v>
      </c>
      <c r="P10" s="1226">
        <v>0</v>
      </c>
      <c r="Q10" s="1226">
        <f t="shared" si="2"/>
        <v>10.439999999999941</v>
      </c>
      <c r="R10" s="1226">
        <v>643.0200000000001</v>
      </c>
      <c r="S10" s="1227">
        <v>653.46</v>
      </c>
      <c r="T10" s="1226">
        <v>1</v>
      </c>
      <c r="U10" s="1223">
        <f t="shared" si="3"/>
        <v>657.65000000000009</v>
      </c>
      <c r="V10" s="1228">
        <f t="shared" si="4"/>
        <v>14.517660044150112</v>
      </c>
      <c r="X10" s="1192">
        <f>'[3]１枚目'!$D$10</f>
        <v>10.440000000000001</v>
      </c>
      <c r="Y10" s="1171">
        <f t="shared" si="5"/>
        <v>10.439999999999941</v>
      </c>
      <c r="Z10" s="1171">
        <v>653.46</v>
      </c>
      <c r="AA10" s="1171">
        <v>643.0200000000001</v>
      </c>
      <c r="AB10" s="1171">
        <f t="shared" si="6"/>
        <v>0</v>
      </c>
    </row>
    <row r="11" spans="2:28" s="1171" customFormat="1" ht="12.75" customHeight="1">
      <c r="B11" s="1136"/>
      <c r="C11" s="1137"/>
      <c r="D11" s="1137"/>
      <c r="E11" s="1138" t="s">
        <v>103</v>
      </c>
      <c r="F11" s="1193">
        <v>6980</v>
      </c>
      <c r="G11" s="1226">
        <v>0</v>
      </c>
      <c r="H11" s="1226"/>
      <c r="I11" s="1226"/>
      <c r="J11" s="1226">
        <f t="shared" si="0"/>
        <v>0</v>
      </c>
      <c r="K11" s="1226">
        <v>89.88</v>
      </c>
      <c r="L11" s="1226">
        <v>59.53</v>
      </c>
      <c r="M11" s="1226">
        <f>'[4]１枚目'!$D$16+'[4]１枚目'!$D$18</f>
        <v>134.26</v>
      </c>
      <c r="N11" s="1226">
        <f t="shared" si="1"/>
        <v>61.109999999999758</v>
      </c>
      <c r="O11" s="1226">
        <v>0</v>
      </c>
      <c r="P11" s="1226">
        <v>150</v>
      </c>
      <c r="Q11" s="1226">
        <f t="shared" si="2"/>
        <v>494.77999999999975</v>
      </c>
      <c r="R11" s="1226">
        <v>4229.22</v>
      </c>
      <c r="S11" s="1227">
        <v>4724</v>
      </c>
      <c r="T11" s="1226">
        <v>0</v>
      </c>
      <c r="U11" s="1223">
        <f t="shared" si="3"/>
        <v>4724</v>
      </c>
      <c r="V11" s="1228">
        <f t="shared" si="4"/>
        <v>67.679083094555864</v>
      </c>
      <c r="X11" s="1192">
        <f>'[4]１枚目'!$D$10</f>
        <v>290.52000000000004</v>
      </c>
      <c r="Y11" s="1171">
        <f t="shared" si="5"/>
        <v>494.77999999999975</v>
      </c>
      <c r="Z11" s="1171">
        <v>4724</v>
      </c>
      <c r="AA11" s="1171">
        <v>4229.22</v>
      </c>
      <c r="AB11" s="1171">
        <f t="shared" si="6"/>
        <v>0</v>
      </c>
    </row>
    <row r="12" spans="2:28" s="1171" customFormat="1" ht="12.75" customHeight="1">
      <c r="B12" s="1136"/>
      <c r="C12" s="1137"/>
      <c r="D12" s="1137"/>
      <c r="E12" s="1138" t="s">
        <v>104</v>
      </c>
      <c r="F12" s="1193">
        <v>10968</v>
      </c>
      <c r="G12" s="1226">
        <v>0</v>
      </c>
      <c r="H12" s="1226">
        <v>0</v>
      </c>
      <c r="I12" s="1226">
        <v>1.67</v>
      </c>
      <c r="J12" s="1226">
        <f t="shared" si="0"/>
        <v>1.67</v>
      </c>
      <c r="K12" s="1226">
        <v>149.27000000000001</v>
      </c>
      <c r="L12" s="1226">
        <v>122.44</v>
      </c>
      <c r="M12" s="1226">
        <f>'[5]１枚目'!$D$16+'[5]１枚目'!$D$18</f>
        <v>165.95</v>
      </c>
      <c r="N12" s="1226">
        <f t="shared" si="1"/>
        <v>128.90999999999971</v>
      </c>
      <c r="O12" s="1226">
        <v>42</v>
      </c>
      <c r="P12" s="1226">
        <v>266</v>
      </c>
      <c r="Q12" s="1226">
        <f t="shared" si="2"/>
        <v>874.56999999999971</v>
      </c>
      <c r="R12" s="1226">
        <v>8814.6999999999989</v>
      </c>
      <c r="S12" s="1227">
        <v>9689.2699999999986</v>
      </c>
      <c r="T12" s="1226">
        <v>0</v>
      </c>
      <c r="U12" s="1223">
        <f t="shared" si="3"/>
        <v>9690.9399999999987</v>
      </c>
      <c r="V12" s="1228">
        <f t="shared" si="4"/>
        <v>88.356491611962056</v>
      </c>
      <c r="X12" s="1192">
        <f>'[5]１枚目'!$D$10</f>
        <v>515</v>
      </c>
      <c r="Y12" s="1171">
        <f t="shared" si="5"/>
        <v>874.56999999999971</v>
      </c>
      <c r="Z12" s="1171">
        <v>9689.2699999999986</v>
      </c>
      <c r="AA12" s="1171">
        <v>8814.6999999999989</v>
      </c>
      <c r="AB12" s="1171">
        <f t="shared" si="6"/>
        <v>0</v>
      </c>
    </row>
    <row r="13" spans="2:28" s="1171" customFormat="1" ht="12.75" customHeight="1">
      <c r="B13" s="1136"/>
      <c r="C13" s="1137"/>
      <c r="D13" s="1137"/>
      <c r="E13" s="1139" t="s">
        <v>65</v>
      </c>
      <c r="F13" s="1193">
        <v>4230</v>
      </c>
      <c r="G13" s="1226">
        <v>0</v>
      </c>
      <c r="H13" s="1226">
        <v>7.3</v>
      </c>
      <c r="I13" s="1226">
        <v>0.28000000000000003</v>
      </c>
      <c r="J13" s="1226">
        <f t="shared" si="0"/>
        <v>7.58</v>
      </c>
      <c r="K13" s="1226">
        <v>0</v>
      </c>
      <c r="L13" s="1226">
        <v>29.75</v>
      </c>
      <c r="M13" s="1226">
        <f>'[6]１枚目'!$D$16+'[6]１枚目'!$D$18</f>
        <v>70.09</v>
      </c>
      <c r="N13" s="1226">
        <f t="shared" si="1"/>
        <v>28.199999999999505</v>
      </c>
      <c r="O13" s="1226">
        <v>0</v>
      </c>
      <c r="P13" s="1226">
        <v>37</v>
      </c>
      <c r="Q13" s="1226">
        <f t="shared" si="2"/>
        <v>165.03999999999951</v>
      </c>
      <c r="R13" s="1226">
        <v>2726.36</v>
      </c>
      <c r="S13" s="1227">
        <v>2891.3999999999996</v>
      </c>
      <c r="T13" s="1226">
        <v>0</v>
      </c>
      <c r="U13" s="1223">
        <f t="shared" si="3"/>
        <v>2898.9799999999996</v>
      </c>
      <c r="V13" s="1228">
        <f t="shared" si="4"/>
        <v>68.53380614657209</v>
      </c>
      <c r="X13" s="1192">
        <f>'[6]１枚目'!$D$10</f>
        <v>125.69</v>
      </c>
      <c r="Y13" s="1171">
        <f t="shared" si="5"/>
        <v>165.03999999999951</v>
      </c>
      <c r="Z13" s="1171">
        <v>2891.3999999999996</v>
      </c>
      <c r="AA13" s="1171">
        <v>2726.36</v>
      </c>
      <c r="AB13" s="1171">
        <f t="shared" si="6"/>
        <v>0</v>
      </c>
    </row>
    <row r="14" spans="2:28" s="1171" customFormat="1" ht="12.75" customHeight="1">
      <c r="B14" s="1136"/>
      <c r="C14" s="1137"/>
      <c r="D14" s="1137"/>
      <c r="E14" s="1138" t="s">
        <v>105</v>
      </c>
      <c r="F14" s="1193">
        <v>2883</v>
      </c>
      <c r="G14" s="1226">
        <v>0</v>
      </c>
      <c r="H14" s="1226">
        <v>0</v>
      </c>
      <c r="I14" s="1226">
        <v>3.02</v>
      </c>
      <c r="J14" s="1226">
        <f t="shared" si="0"/>
        <v>3.02</v>
      </c>
      <c r="K14" s="1226">
        <v>20.5</v>
      </c>
      <c r="L14" s="1226">
        <v>0</v>
      </c>
      <c r="M14" s="1226">
        <f>'[7]１枚目'!$D$16+'[7]１枚目'!$D$18</f>
        <v>9.57</v>
      </c>
      <c r="N14" s="1226">
        <f t="shared" si="1"/>
        <v>0.6299999999999315</v>
      </c>
      <c r="O14" s="1226">
        <v>0</v>
      </c>
      <c r="P14" s="1226">
        <v>0</v>
      </c>
      <c r="Q14" s="1226">
        <f t="shared" si="2"/>
        <v>30.699999999999932</v>
      </c>
      <c r="R14" s="1226">
        <v>279.70000000000005</v>
      </c>
      <c r="S14" s="1227">
        <v>310.39999999999998</v>
      </c>
      <c r="T14" s="1226">
        <v>0</v>
      </c>
      <c r="U14" s="1223">
        <f t="shared" si="3"/>
        <v>313.41999999999996</v>
      </c>
      <c r="V14" s="1228">
        <f t="shared" si="4"/>
        <v>10.871314602844258</v>
      </c>
      <c r="X14" s="1192">
        <f>'[7]１枚目'!$D$10</f>
        <v>31.1</v>
      </c>
      <c r="Y14" s="1171">
        <f t="shared" si="5"/>
        <v>30.699999999999932</v>
      </c>
      <c r="Z14" s="1171">
        <v>310.39999999999998</v>
      </c>
      <c r="AA14" s="1171">
        <v>279.70000000000005</v>
      </c>
      <c r="AB14" s="1171">
        <f t="shared" si="6"/>
        <v>0</v>
      </c>
    </row>
    <row r="15" spans="2:28" s="1171" customFormat="1" ht="12.75" customHeight="1">
      <c r="B15" s="1136"/>
      <c r="C15" s="1137" t="s">
        <v>106</v>
      </c>
      <c r="D15" s="1150" t="s">
        <v>107</v>
      </c>
      <c r="E15" s="1138" t="s">
        <v>108</v>
      </c>
      <c r="F15" s="1193">
        <v>17331</v>
      </c>
      <c r="G15" s="1226">
        <v>427</v>
      </c>
      <c r="H15" s="1226">
        <v>0</v>
      </c>
      <c r="I15" s="1226">
        <v>1.07</v>
      </c>
      <c r="J15" s="1226">
        <f t="shared" si="0"/>
        <v>428.07</v>
      </c>
      <c r="K15" s="1226">
        <v>232.18</v>
      </c>
      <c r="L15" s="1226">
        <v>32.590000000000003</v>
      </c>
      <c r="M15" s="1226">
        <f>'[8]１枚目'!$D$16+'[8]１枚目'!$D$18</f>
        <v>172.21</v>
      </c>
      <c r="N15" s="1226">
        <f t="shared" si="1"/>
        <v>220.49999999999767</v>
      </c>
      <c r="O15" s="1226">
        <v>22</v>
      </c>
      <c r="P15" s="1226">
        <v>239</v>
      </c>
      <c r="Q15" s="1226">
        <f t="shared" si="2"/>
        <v>918.47999999999774</v>
      </c>
      <c r="R15" s="1226">
        <v>13549.73</v>
      </c>
      <c r="S15" s="1227">
        <v>14468.209999999997</v>
      </c>
      <c r="T15" s="1226">
        <v>0</v>
      </c>
      <c r="U15" s="1223">
        <f t="shared" si="3"/>
        <v>14896.279999999997</v>
      </c>
      <c r="V15" s="1228">
        <f t="shared" si="4"/>
        <v>85.951647337141523</v>
      </c>
      <c r="X15" s="1192">
        <f>'[8]１枚目'!$D$10</f>
        <v>676.3</v>
      </c>
      <c r="Y15" s="1171">
        <f t="shared" si="5"/>
        <v>918.47999999999774</v>
      </c>
      <c r="Z15" s="1171">
        <v>14468.209999999997</v>
      </c>
      <c r="AA15" s="1171">
        <v>13549.73</v>
      </c>
      <c r="AB15" s="1171">
        <f t="shared" si="6"/>
        <v>0</v>
      </c>
    </row>
    <row r="16" spans="2:28" s="1171" customFormat="1" ht="12.75" customHeight="1">
      <c r="B16" s="1136"/>
      <c r="C16" s="1137" t="s">
        <v>109</v>
      </c>
      <c r="D16" s="1137" t="s">
        <v>110</v>
      </c>
      <c r="E16" s="1138" t="s">
        <v>111</v>
      </c>
      <c r="F16" s="1193">
        <v>1394</v>
      </c>
      <c r="G16" s="1226">
        <v>0</v>
      </c>
      <c r="H16" s="1226">
        <v>0</v>
      </c>
      <c r="I16" s="1226">
        <v>0</v>
      </c>
      <c r="J16" s="1226">
        <f t="shared" si="0"/>
        <v>0</v>
      </c>
      <c r="K16" s="1226">
        <v>0</v>
      </c>
      <c r="L16" s="1226">
        <v>0</v>
      </c>
      <c r="M16" s="1226">
        <f>'[9]１枚目'!$D$16+'[9]１枚目'!$D$18</f>
        <v>0.32</v>
      </c>
      <c r="N16" s="1226">
        <f t="shared" si="1"/>
        <v>1.6</v>
      </c>
      <c r="O16" s="1226">
        <v>0</v>
      </c>
      <c r="P16" s="1226">
        <v>0</v>
      </c>
      <c r="Q16" s="1226">
        <f t="shared" si="2"/>
        <v>1.9200000000000002</v>
      </c>
      <c r="R16" s="1226">
        <v>1.28</v>
      </c>
      <c r="S16" s="1227">
        <v>3.2</v>
      </c>
      <c r="T16" s="1226">
        <v>1</v>
      </c>
      <c r="U16" s="1223">
        <f t="shared" si="3"/>
        <v>4.2</v>
      </c>
      <c r="V16" s="1228">
        <f t="shared" si="4"/>
        <v>0.30129124820659975</v>
      </c>
      <c r="X16" s="1192">
        <f>'[9]１枚目'!$D$10</f>
        <v>1.9200000000000002</v>
      </c>
      <c r="Y16" s="1171">
        <f t="shared" si="5"/>
        <v>1.9200000000000002</v>
      </c>
      <c r="Z16" s="1171">
        <v>3.2</v>
      </c>
      <c r="AA16" s="1171">
        <v>1.28</v>
      </c>
      <c r="AB16" s="1171">
        <f t="shared" si="6"/>
        <v>0</v>
      </c>
    </row>
    <row r="17" spans="2:29" s="1171" customFormat="1" ht="12.75" customHeight="1">
      <c r="B17" s="1136"/>
      <c r="C17" s="1141" t="s">
        <v>413</v>
      </c>
      <c r="D17" s="1137"/>
      <c r="E17" s="1138" t="s">
        <v>113</v>
      </c>
      <c r="F17" s="1193">
        <v>877</v>
      </c>
      <c r="G17" s="1226">
        <v>0</v>
      </c>
      <c r="H17" s="1226">
        <v>0</v>
      </c>
      <c r="I17" s="1226">
        <v>0</v>
      </c>
      <c r="J17" s="1226">
        <f t="shared" si="0"/>
        <v>0</v>
      </c>
      <c r="K17" s="1226">
        <v>0</v>
      </c>
      <c r="L17" s="1226">
        <v>0</v>
      </c>
      <c r="M17" s="1226">
        <v>0</v>
      </c>
      <c r="N17" s="1226">
        <f t="shared" si="1"/>
        <v>0</v>
      </c>
      <c r="O17" s="1226">
        <v>0</v>
      </c>
      <c r="P17" s="1226">
        <v>0</v>
      </c>
      <c r="Q17" s="1226">
        <f t="shared" si="2"/>
        <v>0</v>
      </c>
      <c r="R17" s="1226">
        <v>0</v>
      </c>
      <c r="S17" s="1227">
        <v>0</v>
      </c>
      <c r="T17" s="1226">
        <v>0</v>
      </c>
      <c r="U17" s="1223">
        <f t="shared" si="3"/>
        <v>0</v>
      </c>
      <c r="V17" s="1228">
        <f t="shared" si="4"/>
        <v>0</v>
      </c>
      <c r="X17" s="1192">
        <v>0</v>
      </c>
      <c r="Y17" s="1171">
        <f t="shared" si="5"/>
        <v>0</v>
      </c>
      <c r="Z17" s="1171">
        <v>0</v>
      </c>
      <c r="AA17" s="1171">
        <v>0</v>
      </c>
      <c r="AB17" s="1171">
        <f t="shared" si="6"/>
        <v>0</v>
      </c>
    </row>
    <row r="18" spans="2:29" s="1171" customFormat="1" ht="12.75" customHeight="1">
      <c r="B18" s="1136" t="s">
        <v>112</v>
      </c>
      <c r="C18" s="1137"/>
      <c r="D18" s="1137"/>
      <c r="E18" s="1138" t="s">
        <v>114</v>
      </c>
      <c r="F18" s="1193">
        <v>1627</v>
      </c>
      <c r="G18" s="1226">
        <v>0</v>
      </c>
      <c r="H18" s="1226">
        <v>0</v>
      </c>
      <c r="I18" s="1226">
        <v>0</v>
      </c>
      <c r="J18" s="1226">
        <f t="shared" si="0"/>
        <v>0</v>
      </c>
      <c r="K18" s="1226">
        <v>0</v>
      </c>
      <c r="L18" s="1226">
        <v>0</v>
      </c>
      <c r="M18" s="1226">
        <v>0</v>
      </c>
      <c r="N18" s="1226">
        <f t="shared" si="1"/>
        <v>0</v>
      </c>
      <c r="O18" s="1226">
        <v>0</v>
      </c>
      <c r="P18" s="1226">
        <v>0</v>
      </c>
      <c r="Q18" s="1226">
        <f t="shared" si="2"/>
        <v>0</v>
      </c>
      <c r="R18" s="1226">
        <v>0</v>
      </c>
      <c r="S18" s="1227">
        <v>0</v>
      </c>
      <c r="T18" s="1226">
        <v>0</v>
      </c>
      <c r="U18" s="1223">
        <f t="shared" si="3"/>
        <v>0</v>
      </c>
      <c r="V18" s="1228">
        <f t="shared" si="4"/>
        <v>0</v>
      </c>
      <c r="X18" s="1192">
        <v>0</v>
      </c>
      <c r="Y18" s="1171">
        <f t="shared" si="5"/>
        <v>0</v>
      </c>
      <c r="Z18" s="1171">
        <v>0</v>
      </c>
      <c r="AA18" s="1171">
        <v>0</v>
      </c>
      <c r="AB18" s="1171">
        <f t="shared" si="6"/>
        <v>0</v>
      </c>
    </row>
    <row r="19" spans="2:29" s="1171" customFormat="1" ht="12.75" customHeight="1">
      <c r="B19" s="1136"/>
      <c r="C19" s="1137"/>
      <c r="D19" s="1137"/>
      <c r="E19" s="1138" t="s">
        <v>115</v>
      </c>
      <c r="F19" s="1193">
        <v>3618</v>
      </c>
      <c r="G19" s="1226">
        <v>0</v>
      </c>
      <c r="H19" s="1226">
        <v>0</v>
      </c>
      <c r="I19" s="1226"/>
      <c r="J19" s="1226">
        <f t="shared" si="0"/>
        <v>0</v>
      </c>
      <c r="K19" s="1226">
        <v>0</v>
      </c>
      <c r="L19" s="1226">
        <v>0</v>
      </c>
      <c r="M19" s="1226">
        <f>'[10]１枚目'!$D$16+'[10]１枚目'!$D$18</f>
        <v>251.8</v>
      </c>
      <c r="N19" s="1223">
        <v>1</v>
      </c>
      <c r="O19" s="1226">
        <v>14</v>
      </c>
      <c r="P19" s="1226">
        <v>0</v>
      </c>
      <c r="Q19" s="1226">
        <f t="shared" si="2"/>
        <v>266.8</v>
      </c>
      <c r="R19" s="1226">
        <v>1392</v>
      </c>
      <c r="S19" s="1227">
        <v>1659</v>
      </c>
      <c r="T19" s="1226">
        <v>0</v>
      </c>
      <c r="U19" s="1223">
        <f t="shared" si="3"/>
        <v>1659</v>
      </c>
      <c r="V19" s="1228">
        <f t="shared" si="4"/>
        <v>45.854063018242122</v>
      </c>
      <c r="X19" s="1192">
        <f>'[10]１枚目'!$D$10</f>
        <v>253.96</v>
      </c>
      <c r="Y19" s="1171">
        <f t="shared" si="5"/>
        <v>253.96000000000004</v>
      </c>
      <c r="Z19" s="1171">
        <v>1659</v>
      </c>
      <c r="AA19" s="1171">
        <v>1405.04</v>
      </c>
      <c r="AB19" s="1171">
        <f t="shared" si="6"/>
        <v>13.039999999999964</v>
      </c>
      <c r="AC19" s="1171" t="s">
        <v>115</v>
      </c>
    </row>
    <row r="20" spans="2:29" s="1171" customFormat="1" ht="12.75" customHeight="1">
      <c r="B20" s="1142" t="s">
        <v>346</v>
      </c>
      <c r="C20" s="1137"/>
      <c r="D20" s="1137"/>
      <c r="E20" s="1138" t="s">
        <v>116</v>
      </c>
      <c r="F20" s="1193">
        <v>3451</v>
      </c>
      <c r="G20" s="1226">
        <v>0</v>
      </c>
      <c r="H20" s="1226">
        <v>0</v>
      </c>
      <c r="I20" s="1226">
        <v>1.47</v>
      </c>
      <c r="J20" s="1226">
        <f t="shared" si="0"/>
        <v>1.47</v>
      </c>
      <c r="K20" s="1226">
        <v>0</v>
      </c>
      <c r="L20" s="1226">
        <v>0</v>
      </c>
      <c r="M20" s="1226">
        <f>'[11]１枚目'!$D$16+'[11]１枚目'!$D$18</f>
        <v>203.42000000000002</v>
      </c>
      <c r="N20" s="1226">
        <v>1</v>
      </c>
      <c r="O20" s="1226">
        <v>102</v>
      </c>
      <c r="P20" s="1226">
        <v>0</v>
      </c>
      <c r="Q20" s="1226">
        <f t="shared" si="2"/>
        <v>306.42</v>
      </c>
      <c r="R20" s="1226">
        <v>905</v>
      </c>
      <c r="S20" s="1227">
        <v>1211.3900000000001</v>
      </c>
      <c r="T20" s="1226">
        <v>2</v>
      </c>
      <c r="U20" s="1223">
        <f t="shared" si="3"/>
        <v>1214.8600000000001</v>
      </c>
      <c r="V20" s="1228">
        <f t="shared" si="4"/>
        <v>35.203129527673141</v>
      </c>
      <c r="X20" s="1192">
        <f>'[11]１枚目'!$D$10</f>
        <v>203.75000000000003</v>
      </c>
      <c r="Y20" s="1171">
        <f t="shared" si="5"/>
        <v>245.6600000000002</v>
      </c>
      <c r="Z20" s="1171">
        <v>1211.3900000000001</v>
      </c>
      <c r="AA20" s="1171">
        <v>965.7299999999999</v>
      </c>
      <c r="AB20" s="1171">
        <f t="shared" si="6"/>
        <v>60.729999999999905</v>
      </c>
      <c r="AC20" s="1171" t="s">
        <v>116</v>
      </c>
    </row>
    <row r="21" spans="2:29" s="1171" customFormat="1" ht="12.75" customHeight="1">
      <c r="B21" s="1136"/>
      <c r="C21" s="1137"/>
      <c r="D21" s="1147"/>
      <c r="E21" s="1194" t="s">
        <v>117</v>
      </c>
      <c r="F21" s="1193">
        <f t="shared" ref="F21:M21" si="7">SUM(F8:F20)</f>
        <v>90604</v>
      </c>
      <c r="G21" s="1226">
        <f t="shared" si="7"/>
        <v>427</v>
      </c>
      <c r="H21" s="1226">
        <f t="shared" si="7"/>
        <v>28.43</v>
      </c>
      <c r="I21" s="1226">
        <f t="shared" si="7"/>
        <v>17.679999999999996</v>
      </c>
      <c r="J21" s="1226">
        <f t="shared" si="7"/>
        <v>473.11</v>
      </c>
      <c r="K21" s="1226">
        <f t="shared" si="7"/>
        <v>494.88</v>
      </c>
      <c r="L21" s="1226">
        <f t="shared" si="7"/>
        <v>276.96000000000004</v>
      </c>
      <c r="M21" s="1226">
        <f t="shared" si="7"/>
        <v>1279.8700000000001</v>
      </c>
      <c r="N21" s="1226">
        <f>SUM(N8:N20)</f>
        <v>653.30999999999642</v>
      </c>
      <c r="O21" s="1226">
        <f t="shared" ref="O21:T21" si="8">SUM(O8:O20)</f>
        <v>180</v>
      </c>
      <c r="P21" s="1226">
        <f t="shared" si="8"/>
        <v>702</v>
      </c>
      <c r="Q21" s="1226">
        <f t="shared" si="8"/>
        <v>3587.0199999999968</v>
      </c>
      <c r="R21" s="1226">
        <f t="shared" si="8"/>
        <v>44116.22</v>
      </c>
      <c r="S21" s="1226">
        <f t="shared" si="8"/>
        <v>47703.409999999996</v>
      </c>
      <c r="T21" s="1226">
        <f t="shared" si="8"/>
        <v>10</v>
      </c>
      <c r="U21" s="1226">
        <f>SUM(U8:U20)</f>
        <v>48186.51999999999</v>
      </c>
      <c r="V21" s="1228">
        <f t="shared" si="4"/>
        <v>53.18365635071298</v>
      </c>
      <c r="X21" s="1171">
        <f t="shared" ref="X21" si="9">SUM(X8:X20)</f>
        <v>2603.37</v>
      </c>
      <c r="Y21" s="1171">
        <f t="shared" si="5"/>
        <v>3513.4200000000128</v>
      </c>
      <c r="Z21" s="1171">
        <v>47703.41</v>
      </c>
      <c r="AA21" s="1171">
        <v>44189.989999999991</v>
      </c>
    </row>
    <row r="22" spans="2:29" s="1171" customFormat="1" ht="12.75" customHeight="1">
      <c r="B22" s="1136"/>
      <c r="C22" s="1137"/>
      <c r="D22" s="1150" t="s">
        <v>118</v>
      </c>
      <c r="E22" s="1195" t="s">
        <v>119</v>
      </c>
      <c r="F22" s="1193">
        <v>19097</v>
      </c>
      <c r="G22" s="1226">
        <v>0</v>
      </c>
      <c r="H22" s="1226">
        <v>126.96</v>
      </c>
      <c r="I22" s="1226">
        <v>2.86</v>
      </c>
      <c r="J22" s="1226">
        <f t="shared" si="0"/>
        <v>129.82</v>
      </c>
      <c r="K22" s="1226">
        <v>213.61</v>
      </c>
      <c r="L22" s="1226">
        <v>127.41</v>
      </c>
      <c r="M22" s="1226">
        <f>'[12]１枚目'!$D$16+'[12]１枚目'!$D$18</f>
        <v>751.04</v>
      </c>
      <c r="N22" s="1226">
        <v>1</v>
      </c>
      <c r="O22" s="1226">
        <v>1037</v>
      </c>
      <c r="P22" s="1226">
        <v>114</v>
      </c>
      <c r="Q22" s="1226">
        <f>SUM(K22:P22)</f>
        <v>2244.06</v>
      </c>
      <c r="R22" s="1229">
        <v>7656</v>
      </c>
      <c r="S22" s="1227">
        <v>9900.1800000000021</v>
      </c>
      <c r="T22" s="1226">
        <v>13</v>
      </c>
      <c r="U22" s="1223">
        <f t="shared" si="3"/>
        <v>10043.000000000002</v>
      </c>
      <c r="V22" s="1228">
        <f t="shared" si="4"/>
        <v>52.58941194952088</v>
      </c>
      <c r="X22" s="1192">
        <f>'[12]１枚目'!$D$10</f>
        <v>1072.93</v>
      </c>
      <c r="Y22" s="1171">
        <f t="shared" si="5"/>
        <v>1404.4400000000023</v>
      </c>
      <c r="Z22" s="1171">
        <v>9900.1800000000021</v>
      </c>
      <c r="AA22" s="1171">
        <v>8495.74</v>
      </c>
      <c r="AB22" s="1171">
        <f t="shared" si="6"/>
        <v>839.73999999999978</v>
      </c>
      <c r="AC22" s="1171" t="s">
        <v>119</v>
      </c>
    </row>
    <row r="23" spans="2:29" s="1171" customFormat="1" ht="12.75" customHeight="1" thickBot="1">
      <c r="B23" s="1136"/>
      <c r="C23" s="1144"/>
      <c r="D23" s="1431" t="s">
        <v>120</v>
      </c>
      <c r="E23" s="1432"/>
      <c r="F23" s="1196">
        <f>F21+F22</f>
        <v>109701</v>
      </c>
      <c r="G23" s="1230">
        <f>G21+G22</f>
        <v>427</v>
      </c>
      <c r="H23" s="1230">
        <f t="shared" ref="H23:U23" si="10">H21+H22</f>
        <v>155.38999999999999</v>
      </c>
      <c r="I23" s="1230">
        <f t="shared" si="10"/>
        <v>20.539999999999996</v>
      </c>
      <c r="J23" s="1230">
        <f t="shared" si="10"/>
        <v>602.93000000000006</v>
      </c>
      <c r="K23" s="1230">
        <f t="shared" si="10"/>
        <v>708.49</v>
      </c>
      <c r="L23" s="1230">
        <f t="shared" si="10"/>
        <v>404.37</v>
      </c>
      <c r="M23" s="1230">
        <f t="shared" si="10"/>
        <v>2030.91</v>
      </c>
      <c r="N23" s="1230">
        <f t="shared" si="10"/>
        <v>654.30999999999642</v>
      </c>
      <c r="O23" s="1230">
        <f t="shared" si="10"/>
        <v>1217</v>
      </c>
      <c r="P23" s="1230">
        <f t="shared" si="10"/>
        <v>816</v>
      </c>
      <c r="Q23" s="1230">
        <f t="shared" si="10"/>
        <v>5831.0799999999963</v>
      </c>
      <c r="R23" s="1230">
        <f t="shared" si="10"/>
        <v>51772.22</v>
      </c>
      <c r="S23" s="1230">
        <f t="shared" si="10"/>
        <v>57603.59</v>
      </c>
      <c r="T23" s="1230">
        <f t="shared" si="10"/>
        <v>23</v>
      </c>
      <c r="U23" s="1230">
        <f t="shared" si="10"/>
        <v>58229.51999999999</v>
      </c>
      <c r="V23" s="1231">
        <f t="shared" si="4"/>
        <v>53.080208931550303</v>
      </c>
      <c r="X23" s="1192">
        <f t="shared" ref="X23" si="11">X21+X22</f>
        <v>3676.3</v>
      </c>
      <c r="Y23" s="1171">
        <f t="shared" si="5"/>
        <v>4917.7599999999074</v>
      </c>
      <c r="Z23" s="1171">
        <v>57603.489999999903</v>
      </c>
      <c r="AA23" s="1171">
        <v>52685.729999999996</v>
      </c>
    </row>
    <row r="24" spans="2:29" s="1171" customFormat="1" ht="12.75" customHeight="1">
      <c r="B24" s="1136"/>
      <c r="C24" s="1147"/>
      <c r="D24" s="1197"/>
      <c r="E24" s="1155" t="s">
        <v>347</v>
      </c>
      <c r="F24" s="1198">
        <v>14419</v>
      </c>
      <c r="G24" s="1232">
        <v>0</v>
      </c>
      <c r="H24" s="1232">
        <v>103.86</v>
      </c>
      <c r="I24" s="1232">
        <v>0.91</v>
      </c>
      <c r="J24" s="1232">
        <f t="shared" si="0"/>
        <v>104.77</v>
      </c>
      <c r="K24" s="1232">
        <v>217.05</v>
      </c>
      <c r="L24" s="1232">
        <v>12.79</v>
      </c>
      <c r="M24" s="1232">
        <f>'[13]１枚目'!$D$16+'[13]１枚目'!$D$18</f>
        <v>225.28</v>
      </c>
      <c r="N24" s="1232">
        <f>Y24-O24-P24-M24-L24-K24</f>
        <v>1.8500000000002501</v>
      </c>
      <c r="O24" s="1233">
        <v>10</v>
      </c>
      <c r="P24" s="1233">
        <v>0</v>
      </c>
      <c r="Q24" s="1233">
        <f>SUM(K24:P24)</f>
        <v>466.97000000000025</v>
      </c>
      <c r="R24" s="1233">
        <v>7673.579999999999</v>
      </c>
      <c r="S24" s="1233">
        <v>8140.5499999999993</v>
      </c>
      <c r="T24" s="1232">
        <v>0</v>
      </c>
      <c r="U24" s="1232">
        <f t="shared" si="3"/>
        <v>8245.32</v>
      </c>
      <c r="V24" s="1234">
        <f t="shared" si="4"/>
        <v>57.183715930369651</v>
      </c>
      <c r="X24" s="1192">
        <f>'[13]１枚目'!$D$10</f>
        <v>466.97</v>
      </c>
      <c r="Y24" s="1171">
        <f t="shared" si="5"/>
        <v>466.97000000000025</v>
      </c>
      <c r="Z24" s="1171">
        <v>8140.5499999999993</v>
      </c>
      <c r="AA24" s="1171">
        <v>7673.579999999999</v>
      </c>
      <c r="AB24" s="1171">
        <f t="shared" si="6"/>
        <v>0</v>
      </c>
    </row>
    <row r="25" spans="2:29" s="1171" customFormat="1" ht="12.75" customHeight="1">
      <c r="B25" s="1142"/>
      <c r="C25" s="1137"/>
      <c r="D25" s="1147"/>
      <c r="E25" s="1148" t="s">
        <v>117</v>
      </c>
      <c r="F25" s="1193">
        <f>F22+F24</f>
        <v>33516</v>
      </c>
      <c r="G25" s="1226">
        <f t="shared" ref="G25:U25" si="12">G22+G24</f>
        <v>0</v>
      </c>
      <c r="H25" s="1226">
        <f t="shared" si="12"/>
        <v>230.82</v>
      </c>
      <c r="I25" s="1226">
        <f t="shared" si="12"/>
        <v>3.77</v>
      </c>
      <c r="J25" s="1226">
        <f t="shared" si="12"/>
        <v>234.58999999999997</v>
      </c>
      <c r="K25" s="1226">
        <f t="shared" si="12"/>
        <v>430.66</v>
      </c>
      <c r="L25" s="1226">
        <f t="shared" si="12"/>
        <v>140.19999999999999</v>
      </c>
      <c r="M25" s="1226">
        <f t="shared" si="12"/>
        <v>976.31999999999994</v>
      </c>
      <c r="N25" s="1226">
        <f t="shared" si="12"/>
        <v>2.8500000000002501</v>
      </c>
      <c r="O25" s="1226">
        <f t="shared" si="12"/>
        <v>1047</v>
      </c>
      <c r="P25" s="1226">
        <f t="shared" si="12"/>
        <v>114</v>
      </c>
      <c r="Q25" s="1226">
        <f t="shared" si="12"/>
        <v>2711.03</v>
      </c>
      <c r="R25" s="1226">
        <f t="shared" si="12"/>
        <v>15329.579999999998</v>
      </c>
      <c r="S25" s="1226">
        <f t="shared" si="12"/>
        <v>18040.730000000003</v>
      </c>
      <c r="T25" s="1226">
        <f t="shared" si="12"/>
        <v>13</v>
      </c>
      <c r="U25" s="1226">
        <f t="shared" si="12"/>
        <v>18288.32</v>
      </c>
      <c r="V25" s="1228">
        <f t="shared" si="4"/>
        <v>54.565938656164214</v>
      </c>
      <c r="X25" s="1192">
        <f t="shared" ref="X25" si="13">X22+X24</f>
        <v>1539.9</v>
      </c>
      <c r="Y25" s="1171">
        <f t="shared" si="5"/>
        <v>1871.4100000000017</v>
      </c>
      <c r="Z25" s="1171">
        <v>18040.730000000003</v>
      </c>
      <c r="AA25" s="1171">
        <v>16169.320000000002</v>
      </c>
    </row>
    <row r="26" spans="2:29" s="1171" customFormat="1" ht="12.75" customHeight="1">
      <c r="B26" s="1136"/>
      <c r="C26" s="1137" t="s">
        <v>122</v>
      </c>
      <c r="D26" s="1137"/>
      <c r="E26" s="1149" t="s">
        <v>123</v>
      </c>
      <c r="F26" s="1193">
        <v>36738</v>
      </c>
      <c r="G26" s="1226">
        <v>631.75</v>
      </c>
      <c r="H26" s="1226">
        <v>73.5</v>
      </c>
      <c r="I26" s="1226">
        <v>17.54</v>
      </c>
      <c r="J26" s="1226">
        <f t="shared" si="0"/>
        <v>722.79</v>
      </c>
      <c r="K26" s="1226">
        <v>183.48</v>
      </c>
      <c r="L26" s="1226">
        <v>129.94999999999999</v>
      </c>
      <c r="M26" s="1226">
        <f>'[14]１枚目'!$D$16+'[14]１枚目'!$D$18</f>
        <v>708.06999999999994</v>
      </c>
      <c r="N26" s="1226">
        <f t="shared" ref="N26:N27" si="14">Y26-O26-P26-M26-L26-K26</f>
        <v>134.98999999999805</v>
      </c>
      <c r="O26" s="1227">
        <v>940</v>
      </c>
      <c r="P26" s="1227">
        <v>1077</v>
      </c>
      <c r="Q26" s="1227">
        <f t="shared" ref="Q26:Q27" si="15">SUM(K26:P26)</f>
        <v>3173.489999999998</v>
      </c>
      <c r="R26" s="1227">
        <v>25177.239999999998</v>
      </c>
      <c r="S26" s="1227">
        <v>28350.729999999996</v>
      </c>
      <c r="T26" s="1226">
        <v>1</v>
      </c>
      <c r="U26" s="1226">
        <f t="shared" si="3"/>
        <v>29074.519999999997</v>
      </c>
      <c r="V26" s="1228">
        <f t="shared" si="4"/>
        <v>79.140181828079918</v>
      </c>
      <c r="X26" s="1192">
        <f>'[14]１枚目'!$D$10</f>
        <v>1042.27</v>
      </c>
      <c r="Y26" s="1171">
        <f t="shared" si="5"/>
        <v>3173.489999999998</v>
      </c>
      <c r="Z26" s="1171">
        <v>28350.729999999996</v>
      </c>
      <c r="AA26" s="1171">
        <v>25177.239999999998</v>
      </c>
      <c r="AB26" s="1171">
        <f t="shared" si="6"/>
        <v>0</v>
      </c>
    </row>
    <row r="27" spans="2:29" s="1171" customFormat="1" ht="12.75" customHeight="1">
      <c r="B27" s="1136"/>
      <c r="C27" s="1137" t="s">
        <v>348</v>
      </c>
      <c r="D27" s="1150" t="s">
        <v>124</v>
      </c>
      <c r="E27" s="1151" t="s">
        <v>125</v>
      </c>
      <c r="F27" s="1193">
        <v>19480</v>
      </c>
      <c r="G27" s="1226">
        <v>1751.7</v>
      </c>
      <c r="H27" s="1226">
        <v>0</v>
      </c>
      <c r="I27" s="1226">
        <v>6.21</v>
      </c>
      <c r="J27" s="1226">
        <f t="shared" si="0"/>
        <v>1757.91</v>
      </c>
      <c r="K27" s="1226">
        <v>57.41</v>
      </c>
      <c r="L27" s="1226">
        <v>176.44</v>
      </c>
      <c r="M27" s="1226">
        <f>'[15]１枚目'!$D$16+'[15]１枚目'!$D$18</f>
        <v>213.3</v>
      </c>
      <c r="N27" s="1226">
        <f t="shared" si="14"/>
        <v>55.009999999999849</v>
      </c>
      <c r="O27" s="1227">
        <v>30</v>
      </c>
      <c r="P27" s="1227">
        <v>308</v>
      </c>
      <c r="Q27" s="1227">
        <f t="shared" si="15"/>
        <v>840.15999999999985</v>
      </c>
      <c r="R27" s="1227">
        <v>14128.64</v>
      </c>
      <c r="S27" s="1227">
        <v>14968.8</v>
      </c>
      <c r="T27" s="1226">
        <v>1</v>
      </c>
      <c r="U27" s="1226">
        <f t="shared" si="3"/>
        <v>16727.71</v>
      </c>
      <c r="V27" s="1228">
        <f t="shared" si="4"/>
        <v>85.871201232032845</v>
      </c>
      <c r="X27" s="1192">
        <f>'[15]１枚目'!$D$10</f>
        <v>497.16</v>
      </c>
      <c r="Y27" s="1171">
        <f t="shared" si="5"/>
        <v>840.15999999999985</v>
      </c>
      <c r="Z27" s="1171">
        <v>14968.8</v>
      </c>
      <c r="AA27" s="1171">
        <v>14128.64</v>
      </c>
      <c r="AB27" s="1171">
        <f t="shared" si="6"/>
        <v>0</v>
      </c>
    </row>
    <row r="28" spans="2:29" s="1171" customFormat="1" ht="12.75" customHeight="1">
      <c r="B28" s="1136"/>
      <c r="C28" s="1137"/>
      <c r="D28" s="1137"/>
      <c r="E28" s="1148" t="s">
        <v>117</v>
      </c>
      <c r="F28" s="1193">
        <f>F26+F27</f>
        <v>56218</v>
      </c>
      <c r="G28" s="1226">
        <f t="shared" ref="G28:U28" si="16">G26+G27</f>
        <v>2383.4499999999998</v>
      </c>
      <c r="H28" s="1226">
        <f t="shared" si="16"/>
        <v>73.5</v>
      </c>
      <c r="I28" s="1226">
        <f t="shared" si="16"/>
        <v>23.75</v>
      </c>
      <c r="J28" s="1226">
        <f t="shared" si="16"/>
        <v>2480.6999999999998</v>
      </c>
      <c r="K28" s="1226">
        <f t="shared" si="16"/>
        <v>240.89</v>
      </c>
      <c r="L28" s="1226">
        <f t="shared" si="16"/>
        <v>306.39</v>
      </c>
      <c r="M28" s="1226">
        <f t="shared" si="16"/>
        <v>921.36999999999989</v>
      </c>
      <c r="N28" s="1226">
        <f t="shared" si="16"/>
        <v>189.9999999999979</v>
      </c>
      <c r="O28" s="1226">
        <f t="shared" si="16"/>
        <v>970</v>
      </c>
      <c r="P28" s="1226">
        <f t="shared" si="16"/>
        <v>1385</v>
      </c>
      <c r="Q28" s="1226">
        <f t="shared" si="16"/>
        <v>4013.6499999999978</v>
      </c>
      <c r="R28" s="1226">
        <f t="shared" si="16"/>
        <v>39305.879999999997</v>
      </c>
      <c r="S28" s="1226">
        <f t="shared" si="16"/>
        <v>43319.53</v>
      </c>
      <c r="T28" s="1226">
        <f t="shared" si="16"/>
        <v>2</v>
      </c>
      <c r="U28" s="1226">
        <f t="shared" si="16"/>
        <v>45802.229999999996</v>
      </c>
      <c r="V28" s="1228">
        <f t="shared" si="4"/>
        <v>81.472535486854738</v>
      </c>
      <c r="X28" s="1192">
        <f t="shared" ref="X28" si="17">X26+X27</f>
        <v>1539.43</v>
      </c>
      <c r="Y28" s="1171">
        <f t="shared" si="5"/>
        <v>4013.6499999999942</v>
      </c>
      <c r="Z28" s="1171">
        <v>43319.53</v>
      </c>
      <c r="AA28" s="1171">
        <v>39305.880000000005</v>
      </c>
      <c r="AB28" s="1171">
        <f t="shared" si="6"/>
        <v>0</v>
      </c>
    </row>
    <row r="29" spans="2:29" s="1171" customFormat="1" ht="12.75" customHeight="1" thickBot="1">
      <c r="B29" s="1136"/>
      <c r="C29" s="1163"/>
      <c r="D29" s="1199" t="s">
        <v>120</v>
      </c>
      <c r="E29" s="1200"/>
      <c r="F29" s="1196">
        <f>F28+F24</f>
        <v>70637</v>
      </c>
      <c r="G29" s="1230">
        <f t="shared" ref="G29:U29" si="18">G28+G24</f>
        <v>2383.4499999999998</v>
      </c>
      <c r="H29" s="1230">
        <f t="shared" si="18"/>
        <v>177.36</v>
      </c>
      <c r="I29" s="1230">
        <f t="shared" si="18"/>
        <v>24.66</v>
      </c>
      <c r="J29" s="1230">
        <f t="shared" si="18"/>
        <v>2585.4699999999998</v>
      </c>
      <c r="K29" s="1230">
        <f t="shared" si="18"/>
        <v>457.94</v>
      </c>
      <c r="L29" s="1230">
        <f t="shared" si="18"/>
        <v>319.18</v>
      </c>
      <c r="M29" s="1230">
        <f t="shared" si="18"/>
        <v>1146.6499999999999</v>
      </c>
      <c r="N29" s="1230">
        <f t="shared" si="18"/>
        <v>191.84999999999815</v>
      </c>
      <c r="O29" s="1230">
        <f t="shared" si="18"/>
        <v>980</v>
      </c>
      <c r="P29" s="1230">
        <f t="shared" si="18"/>
        <v>1385</v>
      </c>
      <c r="Q29" s="1230">
        <f t="shared" si="18"/>
        <v>4480.6199999999981</v>
      </c>
      <c r="R29" s="1230">
        <f t="shared" si="18"/>
        <v>46979.46</v>
      </c>
      <c r="S29" s="1230">
        <f t="shared" si="18"/>
        <v>51460.08</v>
      </c>
      <c r="T29" s="1230">
        <f t="shared" si="18"/>
        <v>2</v>
      </c>
      <c r="U29" s="1230">
        <f t="shared" si="18"/>
        <v>54047.549999999996</v>
      </c>
      <c r="V29" s="1231">
        <f t="shared" si="4"/>
        <v>76.514503730339626</v>
      </c>
      <c r="X29" s="1192">
        <f t="shared" ref="X29" si="19">X24+X28</f>
        <v>2006.4</v>
      </c>
      <c r="Y29" s="1171">
        <f t="shared" si="5"/>
        <v>4480.6200000000026</v>
      </c>
      <c r="Z29" s="1171">
        <v>51460.08</v>
      </c>
      <c r="AA29" s="1171">
        <v>46979.46</v>
      </c>
      <c r="AB29" s="1171">
        <f t="shared" si="6"/>
        <v>0</v>
      </c>
    </row>
    <row r="30" spans="2:29" s="1171" customFormat="1" ht="12.75" customHeight="1">
      <c r="B30" s="1136"/>
      <c r="C30" s="1153" t="s">
        <v>349</v>
      </c>
      <c r="D30" s="1154" t="s">
        <v>127</v>
      </c>
      <c r="E30" s="1155" t="s">
        <v>128</v>
      </c>
      <c r="F30" s="1201">
        <v>72148</v>
      </c>
      <c r="G30" s="1232">
        <v>9019</v>
      </c>
      <c r="H30" s="1232">
        <v>416.27</v>
      </c>
      <c r="I30" s="1232">
        <v>92.63</v>
      </c>
      <c r="J30" s="1233">
        <f t="shared" si="0"/>
        <v>9527.9</v>
      </c>
      <c r="K30" s="1232">
        <v>1407.36</v>
      </c>
      <c r="L30" s="1232">
        <v>410.28</v>
      </c>
      <c r="M30" s="1232">
        <f>'[16]１枚目'!$D$16+'[16]１枚目'!$D$18</f>
        <v>1802.47</v>
      </c>
      <c r="N30" s="1232">
        <v>1</v>
      </c>
      <c r="O30" s="1232">
        <v>2747</v>
      </c>
      <c r="P30" s="1232">
        <v>1507</v>
      </c>
      <c r="Q30" s="1232">
        <f t="shared" ref="Q30:Q31" si="20">SUM(K30:P30)</f>
        <v>7875.11</v>
      </c>
      <c r="R30" s="1232">
        <v>46343</v>
      </c>
      <c r="S30" s="1233">
        <v>54217.98000000001</v>
      </c>
      <c r="T30" s="1232">
        <v>3</v>
      </c>
      <c r="U30" s="1232">
        <f t="shared" si="3"/>
        <v>63748.880000000012</v>
      </c>
      <c r="V30" s="1234">
        <f t="shared" si="4"/>
        <v>88.358485335698859</v>
      </c>
      <c r="X30" s="1192">
        <f>'[16]１枚目'!$D$10</f>
        <v>3714.19</v>
      </c>
      <c r="Y30" s="1171">
        <f t="shared" si="5"/>
        <v>7828.2600000000093</v>
      </c>
      <c r="Z30" s="1171">
        <v>54217.98000000001</v>
      </c>
      <c r="AA30" s="1171">
        <v>46389.72</v>
      </c>
      <c r="AB30" s="1171">
        <f>AA30-R30</f>
        <v>46.720000000001164</v>
      </c>
      <c r="AC30" s="1171" t="s">
        <v>128</v>
      </c>
    </row>
    <row r="31" spans="2:29" s="1171" customFormat="1" ht="12.75" customHeight="1">
      <c r="B31" s="1136"/>
      <c r="C31" s="1137" t="s">
        <v>346</v>
      </c>
      <c r="D31" s="1137"/>
      <c r="E31" s="1151" t="s">
        <v>130</v>
      </c>
      <c r="F31" s="1193">
        <v>12255</v>
      </c>
      <c r="G31" s="1226">
        <v>0</v>
      </c>
      <c r="H31" s="1226">
        <v>114.42</v>
      </c>
      <c r="I31" s="1226">
        <v>14.01</v>
      </c>
      <c r="J31" s="1229">
        <f t="shared" si="0"/>
        <v>128.43</v>
      </c>
      <c r="K31" s="1226">
        <v>0</v>
      </c>
      <c r="L31" s="1226">
        <v>37.72</v>
      </c>
      <c r="M31" s="1226">
        <f>'[17]１枚目'!$D$16+'[17]１枚目'!$D$18</f>
        <v>41.25</v>
      </c>
      <c r="N31" s="1226">
        <f t="shared" ref="N31" si="21">Y31-O31-P31-M31-L31-K31</f>
        <v>44.480000000000729</v>
      </c>
      <c r="O31" s="1226">
        <v>438</v>
      </c>
      <c r="P31" s="1226">
        <v>76</v>
      </c>
      <c r="Q31" s="1226">
        <f t="shared" si="20"/>
        <v>637.45000000000073</v>
      </c>
      <c r="R31" s="1226">
        <v>8869.369999999999</v>
      </c>
      <c r="S31" s="1227">
        <v>9506.82</v>
      </c>
      <c r="T31" s="1226">
        <v>2</v>
      </c>
      <c r="U31" s="1226">
        <f t="shared" si="3"/>
        <v>9637.25</v>
      </c>
      <c r="V31" s="1228">
        <f t="shared" si="4"/>
        <v>78.639330885352919</v>
      </c>
      <c r="X31" s="1192">
        <f>'[17]１枚目'!$D$10</f>
        <v>125.01</v>
      </c>
      <c r="Y31" s="1171">
        <f t="shared" si="5"/>
        <v>637.45000000000073</v>
      </c>
      <c r="Z31" s="1171">
        <v>9506.82</v>
      </c>
      <c r="AA31" s="1171">
        <v>8869.369999999999</v>
      </c>
      <c r="AB31" s="1171">
        <f t="shared" si="6"/>
        <v>0</v>
      </c>
    </row>
    <row r="32" spans="2:29" s="1171" customFormat="1" ht="12.75" customHeight="1" thickBot="1">
      <c r="B32" s="1136"/>
      <c r="C32" s="1144"/>
      <c r="D32" s="1202" t="s">
        <v>120</v>
      </c>
      <c r="E32" s="1203"/>
      <c r="F32" s="1204">
        <f>F30+F31</f>
        <v>84403</v>
      </c>
      <c r="G32" s="1235">
        <f t="shared" ref="G32:U32" si="22">G30+G31</f>
        <v>9019</v>
      </c>
      <c r="H32" s="1235">
        <f t="shared" si="22"/>
        <v>530.68999999999994</v>
      </c>
      <c r="I32" s="1235">
        <f t="shared" si="22"/>
        <v>106.64</v>
      </c>
      <c r="J32" s="1235">
        <f t="shared" si="22"/>
        <v>9656.33</v>
      </c>
      <c r="K32" s="1235">
        <f t="shared" si="22"/>
        <v>1407.36</v>
      </c>
      <c r="L32" s="1235">
        <f t="shared" si="22"/>
        <v>448</v>
      </c>
      <c r="M32" s="1235">
        <f t="shared" si="22"/>
        <v>1843.72</v>
      </c>
      <c r="N32" s="1235">
        <f t="shared" si="22"/>
        <v>45.480000000000729</v>
      </c>
      <c r="O32" s="1235">
        <f t="shared" si="22"/>
        <v>3185</v>
      </c>
      <c r="P32" s="1235">
        <f t="shared" si="22"/>
        <v>1583</v>
      </c>
      <c r="Q32" s="1235">
        <f t="shared" si="22"/>
        <v>8512.5600000000013</v>
      </c>
      <c r="R32" s="1235">
        <f t="shared" si="22"/>
        <v>55212.369999999995</v>
      </c>
      <c r="S32" s="1235">
        <f t="shared" si="22"/>
        <v>63724.80000000001</v>
      </c>
      <c r="T32" s="1235">
        <f t="shared" si="22"/>
        <v>5</v>
      </c>
      <c r="U32" s="1235">
        <f t="shared" si="22"/>
        <v>73386.13</v>
      </c>
      <c r="V32" s="1236">
        <f t="shared" si="4"/>
        <v>86.947300451405766</v>
      </c>
      <c r="X32" s="1192">
        <f t="shared" ref="X32" si="23">X30+X31</f>
        <v>3839.2000000000003</v>
      </c>
      <c r="Y32" s="1171">
        <f t="shared" si="5"/>
        <v>8465.710000000021</v>
      </c>
      <c r="Z32" s="1171">
        <v>63724.80000000001</v>
      </c>
      <c r="AA32" s="1171">
        <v>55259.089999999989</v>
      </c>
    </row>
    <row r="33" spans="2:41" s="1171" customFormat="1" ht="12.75" customHeight="1" thickBot="1">
      <c r="B33" s="1136"/>
      <c r="C33" s="1205" t="s">
        <v>131</v>
      </c>
      <c r="D33" s="1206"/>
      <c r="E33" s="1207"/>
      <c r="F33" s="1208">
        <f>F32+F29+F23</f>
        <v>264741</v>
      </c>
      <c r="G33" s="1237">
        <f t="shared" ref="G33:T33" si="24">G32+G29+G23</f>
        <v>11829.45</v>
      </c>
      <c r="H33" s="1237">
        <f t="shared" si="24"/>
        <v>863.43999999999994</v>
      </c>
      <c r="I33" s="1237">
        <f t="shared" si="24"/>
        <v>151.84</v>
      </c>
      <c r="J33" s="1237">
        <f t="shared" si="24"/>
        <v>12844.73</v>
      </c>
      <c r="K33" s="1237">
        <f t="shared" si="24"/>
        <v>2573.79</v>
      </c>
      <c r="L33" s="1237">
        <f t="shared" si="24"/>
        <v>1171.5500000000002</v>
      </c>
      <c r="M33" s="1237">
        <f t="shared" si="24"/>
        <v>5021.28</v>
      </c>
      <c r="N33" s="1237">
        <f t="shared" si="24"/>
        <v>891.63999999999533</v>
      </c>
      <c r="O33" s="1237">
        <f t="shared" si="24"/>
        <v>5382</v>
      </c>
      <c r="P33" s="1237">
        <f t="shared" si="24"/>
        <v>3784</v>
      </c>
      <c r="Q33" s="1237">
        <f t="shared" si="24"/>
        <v>18824.259999999995</v>
      </c>
      <c r="R33" s="1237">
        <f t="shared" si="24"/>
        <v>153964.04999999999</v>
      </c>
      <c r="S33" s="1237">
        <f t="shared" si="24"/>
        <v>172788.47</v>
      </c>
      <c r="T33" s="1237">
        <f t="shared" si="24"/>
        <v>30</v>
      </c>
      <c r="U33" s="1237">
        <f>U32+U29+U23</f>
        <v>185663.19999999998</v>
      </c>
      <c r="V33" s="1238">
        <f t="shared" si="4"/>
        <v>70.130127180905106</v>
      </c>
      <c r="X33" s="1192">
        <f t="shared" ref="X33" si="25">X23+X29+X32</f>
        <v>9521.9000000000015</v>
      </c>
      <c r="Y33" s="1171">
        <f t="shared" si="5"/>
        <v>17864.090000000026</v>
      </c>
      <c r="Z33" s="1171">
        <v>172788.37</v>
      </c>
      <c r="AA33" s="1171">
        <v>154924.27999999997</v>
      </c>
    </row>
    <row r="34" spans="2:41" s="1171" customFormat="1" ht="12.75" customHeight="1">
      <c r="B34" s="1131"/>
      <c r="C34" s="1159" t="s">
        <v>132</v>
      </c>
      <c r="D34" s="1137"/>
      <c r="E34" s="1149" t="s">
        <v>133</v>
      </c>
      <c r="F34" s="1209">
        <v>69486</v>
      </c>
      <c r="G34" s="1239">
        <v>3886.56</v>
      </c>
      <c r="H34" s="1239">
        <v>513</v>
      </c>
      <c r="I34" s="1239">
        <v>19.3</v>
      </c>
      <c r="J34" s="1232">
        <f t="shared" si="0"/>
        <v>4418.8599999999997</v>
      </c>
      <c r="K34" s="1239">
        <v>241.68</v>
      </c>
      <c r="L34" s="1239">
        <v>329.64</v>
      </c>
      <c r="M34" s="1239">
        <f>'[18]１枚目'!$D$16+'[18]１枚目'!$D$18</f>
        <v>1820.8999999999999</v>
      </c>
      <c r="N34" s="1239">
        <f>Y34-O34-P34-M34-L34-K34</f>
        <v>880.61000000000899</v>
      </c>
      <c r="O34" s="1239">
        <v>5577</v>
      </c>
      <c r="P34" s="1239">
        <v>1421</v>
      </c>
      <c r="Q34" s="1239">
        <f>SUM(K34:P34)</f>
        <v>10270.830000000009</v>
      </c>
      <c r="R34" s="1232">
        <v>51274.219999999994</v>
      </c>
      <c r="S34" s="1233">
        <v>61545.05</v>
      </c>
      <c r="T34" s="1239">
        <v>0</v>
      </c>
      <c r="U34" s="1232">
        <f t="shared" si="3"/>
        <v>65963.91</v>
      </c>
      <c r="V34" s="1234">
        <f t="shared" si="4"/>
        <v>94.931223555824189</v>
      </c>
      <c r="X34" s="1192">
        <f>'[18]１枚目'!$D$10</f>
        <v>2780.95</v>
      </c>
      <c r="Y34" s="1171">
        <f t="shared" si="5"/>
        <v>10270.830000000009</v>
      </c>
      <c r="Z34" s="1171">
        <v>61545.05</v>
      </c>
      <c r="AA34" s="1171">
        <v>51274.219999999994</v>
      </c>
      <c r="AB34" s="1171">
        <f t="shared" si="6"/>
        <v>0</v>
      </c>
    </row>
    <row r="35" spans="2:41" s="1171" customFormat="1" ht="12.75" customHeight="1" thickBot="1">
      <c r="B35" s="1136"/>
      <c r="C35" s="1144" t="s">
        <v>350</v>
      </c>
      <c r="D35" s="1210" t="s">
        <v>120</v>
      </c>
      <c r="E35" s="1203"/>
      <c r="F35" s="1204">
        <f>F34</f>
        <v>69486</v>
      </c>
      <c r="G35" s="1235">
        <f t="shared" ref="G35:U35" si="26">G34</f>
        <v>3886.56</v>
      </c>
      <c r="H35" s="1235">
        <f t="shared" si="26"/>
        <v>513</v>
      </c>
      <c r="I35" s="1235">
        <f t="shared" si="26"/>
        <v>19.3</v>
      </c>
      <c r="J35" s="1235">
        <f t="shared" si="26"/>
        <v>4418.8599999999997</v>
      </c>
      <c r="K35" s="1235">
        <f t="shared" si="26"/>
        <v>241.68</v>
      </c>
      <c r="L35" s="1235">
        <f t="shared" si="26"/>
        <v>329.64</v>
      </c>
      <c r="M35" s="1235">
        <f t="shared" si="26"/>
        <v>1820.8999999999999</v>
      </c>
      <c r="N35" s="1235">
        <f t="shared" si="26"/>
        <v>880.61000000000899</v>
      </c>
      <c r="O35" s="1235">
        <f t="shared" si="26"/>
        <v>5577</v>
      </c>
      <c r="P35" s="1235">
        <f t="shared" si="26"/>
        <v>1421</v>
      </c>
      <c r="Q35" s="1235">
        <f t="shared" si="26"/>
        <v>10270.830000000009</v>
      </c>
      <c r="R35" s="1235">
        <f t="shared" si="26"/>
        <v>51274.219999999994</v>
      </c>
      <c r="S35" s="1235">
        <f t="shared" si="26"/>
        <v>61545.05</v>
      </c>
      <c r="T35" s="1235">
        <f t="shared" si="26"/>
        <v>0</v>
      </c>
      <c r="U35" s="1235">
        <f t="shared" si="26"/>
        <v>65963.91</v>
      </c>
      <c r="V35" s="1236">
        <f t="shared" si="4"/>
        <v>94.931223555824189</v>
      </c>
      <c r="X35" s="1192">
        <f t="shared" ref="X35" si="27">X34</f>
        <v>2780.95</v>
      </c>
      <c r="Y35" s="1171">
        <f t="shared" si="5"/>
        <v>10270.830000000009</v>
      </c>
      <c r="Z35" s="1171">
        <v>61545.05</v>
      </c>
      <c r="AA35" s="1171">
        <v>51274.219999999994</v>
      </c>
      <c r="AB35" s="1171">
        <f t="shared" si="6"/>
        <v>0</v>
      </c>
    </row>
    <row r="36" spans="2:41" s="1171" customFormat="1" ht="12.75" customHeight="1">
      <c r="B36" s="1136" t="s">
        <v>135</v>
      </c>
      <c r="C36" s="1137"/>
      <c r="D36" s="1161" t="s">
        <v>136</v>
      </c>
      <c r="E36" s="1190" t="s">
        <v>137</v>
      </c>
      <c r="F36" s="1211">
        <v>27954</v>
      </c>
      <c r="G36" s="1223">
        <v>0</v>
      </c>
      <c r="H36" s="1223">
        <v>0</v>
      </c>
      <c r="I36" s="1223">
        <v>5.65</v>
      </c>
      <c r="J36" s="1223">
        <f t="shared" si="0"/>
        <v>5.65</v>
      </c>
      <c r="K36" s="1223">
        <v>0</v>
      </c>
      <c r="L36" s="1223">
        <v>74.61</v>
      </c>
      <c r="M36" s="1223">
        <f>'[19]１枚目'!$D$16+'[19]１枚目'!$D$18</f>
        <v>161.54</v>
      </c>
      <c r="N36" s="1223">
        <f>Y36-O36-P36-M36-L36-K36</f>
        <v>115.32000000000117</v>
      </c>
      <c r="O36" s="1223">
        <v>32</v>
      </c>
      <c r="P36" s="1223">
        <v>455</v>
      </c>
      <c r="Q36" s="1223">
        <f>SUM(K36:P36)</f>
        <v>838.47000000000116</v>
      </c>
      <c r="R36" s="1223">
        <v>14109.08</v>
      </c>
      <c r="S36" s="1224">
        <v>14947.550000000001</v>
      </c>
      <c r="T36" s="1223">
        <v>2</v>
      </c>
      <c r="U36" s="1223">
        <f t="shared" si="3"/>
        <v>14955.2</v>
      </c>
      <c r="V36" s="1225">
        <f t="shared" si="4"/>
        <v>53.499320311941048</v>
      </c>
      <c r="X36" s="1192">
        <f>'[19]１枚目'!$D$10</f>
        <v>303.2</v>
      </c>
      <c r="Y36" s="1171">
        <f t="shared" si="5"/>
        <v>838.47000000000116</v>
      </c>
      <c r="Z36" s="1171">
        <v>14947.550000000001</v>
      </c>
      <c r="AA36" s="1171">
        <v>14109.08</v>
      </c>
      <c r="AB36" s="1171">
        <f t="shared" si="6"/>
        <v>0</v>
      </c>
    </row>
    <row r="37" spans="2:41" s="1171" customFormat="1" ht="12.75" customHeight="1">
      <c r="B37" s="1136" t="s">
        <v>138</v>
      </c>
      <c r="C37" s="1137"/>
      <c r="D37" s="1147"/>
      <c r="E37" s="1148" t="s">
        <v>117</v>
      </c>
      <c r="F37" s="1193">
        <f>F34+F36</f>
        <v>97440</v>
      </c>
      <c r="G37" s="1226">
        <f t="shared" ref="G37:U37" si="28">G34+G36</f>
        <v>3886.56</v>
      </c>
      <c r="H37" s="1226">
        <f t="shared" si="28"/>
        <v>513</v>
      </c>
      <c r="I37" s="1226">
        <f t="shared" si="28"/>
        <v>24.950000000000003</v>
      </c>
      <c r="J37" s="1226">
        <f t="shared" si="28"/>
        <v>4424.5099999999993</v>
      </c>
      <c r="K37" s="1226">
        <f t="shared" si="28"/>
        <v>241.68</v>
      </c>
      <c r="L37" s="1226">
        <f t="shared" si="28"/>
        <v>404.25</v>
      </c>
      <c r="M37" s="1226">
        <f t="shared" si="28"/>
        <v>1982.4399999999998</v>
      </c>
      <c r="N37" s="1226">
        <f t="shared" si="28"/>
        <v>995.93000000001018</v>
      </c>
      <c r="O37" s="1226">
        <f t="shared" si="28"/>
        <v>5609</v>
      </c>
      <c r="P37" s="1226">
        <f t="shared" si="28"/>
        <v>1876</v>
      </c>
      <c r="Q37" s="1226">
        <f t="shared" si="28"/>
        <v>11109.30000000001</v>
      </c>
      <c r="R37" s="1226">
        <f t="shared" si="28"/>
        <v>65383.299999999996</v>
      </c>
      <c r="S37" s="1226">
        <f t="shared" si="28"/>
        <v>76492.600000000006</v>
      </c>
      <c r="T37" s="1226">
        <f t="shared" si="28"/>
        <v>2</v>
      </c>
      <c r="U37" s="1226">
        <f t="shared" si="28"/>
        <v>80919.11</v>
      </c>
      <c r="V37" s="1228">
        <f t="shared" si="4"/>
        <v>83.04506362889984</v>
      </c>
      <c r="X37" s="1192">
        <f t="shared" ref="X37" si="29">X34+X36</f>
        <v>3084.1499999999996</v>
      </c>
      <c r="Y37" s="1171">
        <f t="shared" si="5"/>
        <v>11109.30000000001</v>
      </c>
      <c r="Z37" s="1171">
        <v>76492.600000000006</v>
      </c>
      <c r="AA37" s="1171">
        <v>65383.299999999996</v>
      </c>
      <c r="AB37" s="1171">
        <f t="shared" si="6"/>
        <v>0</v>
      </c>
    </row>
    <row r="38" spans="2:41" s="1171" customFormat="1" ht="12.75" customHeight="1">
      <c r="B38" s="1136"/>
      <c r="C38" s="1137" t="s">
        <v>139</v>
      </c>
      <c r="D38" s="1163"/>
      <c r="E38" s="1151" t="s">
        <v>167</v>
      </c>
      <c r="F38" s="1193">
        <v>5657</v>
      </c>
      <c r="G38" s="1226">
        <v>0</v>
      </c>
      <c r="H38" s="1226">
        <v>0</v>
      </c>
      <c r="I38" s="1226">
        <v>1.18</v>
      </c>
      <c r="J38" s="1226">
        <f t="shared" si="0"/>
        <v>1.18</v>
      </c>
      <c r="K38" s="1226">
        <v>48.9</v>
      </c>
      <c r="L38" s="1226">
        <v>0</v>
      </c>
      <c r="M38" s="1226">
        <f>'[20]１枚目'!$D$16+'[20]１枚目'!$D$18</f>
        <v>229.73999999999998</v>
      </c>
      <c r="N38" s="1226">
        <f t="shared" ref="N38:N40" si="30">Y38-O38-P38-M38-L38-K38</f>
        <v>54.939999999999948</v>
      </c>
      <c r="O38" s="1226">
        <v>639</v>
      </c>
      <c r="P38" s="1226">
        <v>301</v>
      </c>
      <c r="Q38" s="1226">
        <f t="shared" ref="Q38:Q40" si="31">SUM(K38:P38)</f>
        <v>1273.58</v>
      </c>
      <c r="R38" s="1226">
        <v>3632.1000000000004</v>
      </c>
      <c r="S38" s="1227">
        <v>4905.68</v>
      </c>
      <c r="T38" s="1226">
        <v>0</v>
      </c>
      <c r="U38" s="1226">
        <f t="shared" si="3"/>
        <v>4906.8600000000006</v>
      </c>
      <c r="V38" s="1228">
        <f t="shared" si="4"/>
        <v>86.739614636733265</v>
      </c>
      <c r="X38" s="1192">
        <f>'[20]１枚目'!$D$10</f>
        <v>290.09000000000003</v>
      </c>
      <c r="Y38" s="1171">
        <f t="shared" si="5"/>
        <v>1273.58</v>
      </c>
      <c r="Z38" s="1171">
        <v>4905.68</v>
      </c>
      <c r="AA38" s="1171">
        <v>3632.1000000000004</v>
      </c>
      <c r="AB38" s="1171">
        <f t="shared" si="6"/>
        <v>0</v>
      </c>
    </row>
    <row r="39" spans="2:41" s="1171" customFormat="1" ht="12.75" customHeight="1">
      <c r="B39" s="1136" t="s">
        <v>351</v>
      </c>
      <c r="C39" s="1137" t="s">
        <v>351</v>
      </c>
      <c r="D39" s="1150" t="s">
        <v>141</v>
      </c>
      <c r="E39" s="1151" t="s">
        <v>142</v>
      </c>
      <c r="F39" s="1193">
        <v>14085</v>
      </c>
      <c r="G39" s="1226">
        <v>0</v>
      </c>
      <c r="H39" s="1226">
        <v>112.33</v>
      </c>
      <c r="I39" s="1226">
        <v>9.56</v>
      </c>
      <c r="J39" s="1226">
        <f t="shared" si="0"/>
        <v>121.89</v>
      </c>
      <c r="K39" s="1226">
        <v>41.06</v>
      </c>
      <c r="L39" s="1226">
        <v>136.49</v>
      </c>
      <c r="M39" s="1226">
        <f>'[21]１枚目'!$D$16+'[21]１枚目'!$D$18</f>
        <v>1119.6000000000001</v>
      </c>
      <c r="N39" s="1226">
        <f t="shared" si="30"/>
        <v>173.16999999999774</v>
      </c>
      <c r="O39" s="1226">
        <v>395</v>
      </c>
      <c r="P39" s="1226">
        <v>846</v>
      </c>
      <c r="Q39" s="1226">
        <f t="shared" si="31"/>
        <v>2711.3199999999979</v>
      </c>
      <c r="R39" s="1226">
        <v>9646.2199999999993</v>
      </c>
      <c r="S39" s="1227">
        <v>12357.539999999997</v>
      </c>
      <c r="T39" s="1226">
        <v>0</v>
      </c>
      <c r="U39" s="1226">
        <f t="shared" si="3"/>
        <v>12479.429999999997</v>
      </c>
      <c r="V39" s="1228">
        <f t="shared" si="4"/>
        <v>88.600851970181012</v>
      </c>
      <c r="X39" s="1192">
        <f>'[21]１枚目'!$D$10</f>
        <v>1320.1400000000003</v>
      </c>
      <c r="Y39" s="1171">
        <f t="shared" si="5"/>
        <v>2711.3199999999979</v>
      </c>
      <c r="Z39" s="1171">
        <v>12357.539999999997</v>
      </c>
      <c r="AA39" s="1171">
        <v>9646.2199999999993</v>
      </c>
      <c r="AB39" s="1171">
        <f t="shared" si="6"/>
        <v>0</v>
      </c>
    </row>
    <row r="40" spans="2:41" s="1171" customFormat="1" ht="12.75" customHeight="1">
      <c r="B40" s="1136"/>
      <c r="C40" s="1137"/>
      <c r="D40" s="1137"/>
      <c r="E40" s="1151" t="s">
        <v>352</v>
      </c>
      <c r="F40" s="1193">
        <v>32758</v>
      </c>
      <c r="G40" s="1226">
        <v>570.47</v>
      </c>
      <c r="H40" s="1226">
        <v>624.65</v>
      </c>
      <c r="I40" s="1226">
        <v>22.87</v>
      </c>
      <c r="J40" s="1226">
        <f t="shared" si="0"/>
        <v>1217.9899999999998</v>
      </c>
      <c r="K40" s="1226">
        <v>637.07000000000005</v>
      </c>
      <c r="L40" s="1226">
        <v>395.14</v>
      </c>
      <c r="M40" s="1226">
        <f>'[22]１枚目'!$D$16+'[22]１枚目'!$D$18</f>
        <v>1190.6400000000001</v>
      </c>
      <c r="N40" s="1226">
        <f t="shared" si="30"/>
        <v>203.42000000000758</v>
      </c>
      <c r="O40" s="1226">
        <v>2689</v>
      </c>
      <c r="P40" s="1226">
        <v>1230</v>
      </c>
      <c r="Q40" s="1226">
        <f t="shared" si="31"/>
        <v>6345.2700000000077</v>
      </c>
      <c r="R40" s="1226">
        <v>22425.449999999997</v>
      </c>
      <c r="S40" s="1227">
        <v>28770.720000000005</v>
      </c>
      <c r="T40" s="1226">
        <v>3</v>
      </c>
      <c r="U40" s="1226">
        <f t="shared" si="3"/>
        <v>29991.710000000006</v>
      </c>
      <c r="V40" s="1228">
        <f t="shared" si="4"/>
        <v>91.555375786067543</v>
      </c>
      <c r="X40" s="1192">
        <f>'[22]１枚目'!$D$10</f>
        <v>2252.5899999999997</v>
      </c>
      <c r="Y40" s="1171">
        <f t="shared" si="5"/>
        <v>6345.2700000000077</v>
      </c>
      <c r="Z40" s="1171">
        <v>28770.720000000005</v>
      </c>
      <c r="AA40" s="1171">
        <v>22425.449999999997</v>
      </c>
      <c r="AB40" s="1171">
        <f t="shared" si="6"/>
        <v>0</v>
      </c>
    </row>
    <row r="41" spans="2:41" s="1171" customFormat="1" ht="12.75" customHeight="1">
      <c r="B41" s="1136"/>
      <c r="C41" s="1137"/>
      <c r="D41" s="1147"/>
      <c r="E41" s="1148" t="s">
        <v>117</v>
      </c>
      <c r="F41" s="1193">
        <f>F38+F39+F40</f>
        <v>52500</v>
      </c>
      <c r="G41" s="1226">
        <f t="shared" ref="G41:U41" si="32">G38+G39+G40</f>
        <v>570.47</v>
      </c>
      <c r="H41" s="1226">
        <f t="shared" si="32"/>
        <v>736.98</v>
      </c>
      <c r="I41" s="1226">
        <f t="shared" si="32"/>
        <v>33.61</v>
      </c>
      <c r="J41" s="1226">
        <f t="shared" si="32"/>
        <v>1341.0599999999997</v>
      </c>
      <c r="K41" s="1226">
        <f t="shared" si="32"/>
        <v>727.03000000000009</v>
      </c>
      <c r="L41" s="1226">
        <f t="shared" si="32"/>
        <v>531.63</v>
      </c>
      <c r="M41" s="1226">
        <f t="shared" si="32"/>
        <v>2539.9800000000005</v>
      </c>
      <c r="N41" s="1226">
        <f t="shared" si="32"/>
        <v>431.53000000000526</v>
      </c>
      <c r="O41" s="1226">
        <f t="shared" si="32"/>
        <v>3723</v>
      </c>
      <c r="P41" s="1226">
        <f t="shared" si="32"/>
        <v>2377</v>
      </c>
      <c r="Q41" s="1226">
        <f t="shared" si="32"/>
        <v>10330.170000000006</v>
      </c>
      <c r="R41" s="1226">
        <f t="shared" si="32"/>
        <v>35703.769999999997</v>
      </c>
      <c r="S41" s="1226">
        <f t="shared" si="32"/>
        <v>46033.94</v>
      </c>
      <c r="T41" s="1226">
        <f t="shared" si="32"/>
        <v>3</v>
      </c>
      <c r="U41" s="1226">
        <f t="shared" si="32"/>
        <v>47378</v>
      </c>
      <c r="V41" s="1228">
        <f t="shared" si="4"/>
        <v>90.243809523809531</v>
      </c>
      <c r="X41" s="1192">
        <f t="shared" ref="X41" si="33">X38+X39+X40</f>
        <v>3862.82</v>
      </c>
      <c r="Y41" s="1171">
        <f t="shared" si="5"/>
        <v>10330.170000000006</v>
      </c>
      <c r="Z41" s="1171">
        <v>46033.94</v>
      </c>
      <c r="AA41" s="1171">
        <v>35703.769999999997</v>
      </c>
      <c r="AB41" s="1171">
        <f t="shared" si="6"/>
        <v>0</v>
      </c>
    </row>
    <row r="42" spans="2:41" s="1171" customFormat="1" ht="12.75" customHeight="1" thickBot="1">
      <c r="B42" s="1136"/>
      <c r="C42" s="1165"/>
      <c r="D42" s="1199" t="s">
        <v>120</v>
      </c>
      <c r="E42" s="1200"/>
      <c r="F42" s="1196">
        <f>F36+F41</f>
        <v>80454</v>
      </c>
      <c r="G42" s="1230">
        <f t="shared" ref="G42:U42" si="34">G36+G41</f>
        <v>570.47</v>
      </c>
      <c r="H42" s="1230">
        <f t="shared" si="34"/>
        <v>736.98</v>
      </c>
      <c r="I42" s="1230">
        <f t="shared" si="34"/>
        <v>39.26</v>
      </c>
      <c r="J42" s="1230">
        <f t="shared" si="34"/>
        <v>1346.7099999999998</v>
      </c>
      <c r="K42" s="1230">
        <f t="shared" si="34"/>
        <v>727.03000000000009</v>
      </c>
      <c r="L42" s="1230">
        <f t="shared" si="34"/>
        <v>606.24</v>
      </c>
      <c r="M42" s="1230">
        <f t="shared" si="34"/>
        <v>2701.5200000000004</v>
      </c>
      <c r="N42" s="1230">
        <f t="shared" si="34"/>
        <v>546.85000000000639</v>
      </c>
      <c r="O42" s="1230">
        <f t="shared" si="34"/>
        <v>3755</v>
      </c>
      <c r="P42" s="1230">
        <f t="shared" si="34"/>
        <v>2832</v>
      </c>
      <c r="Q42" s="1230">
        <f t="shared" si="34"/>
        <v>11168.640000000007</v>
      </c>
      <c r="R42" s="1230">
        <f t="shared" si="34"/>
        <v>49812.85</v>
      </c>
      <c r="S42" s="1230">
        <f t="shared" si="34"/>
        <v>60981.490000000005</v>
      </c>
      <c r="T42" s="1230">
        <f t="shared" si="34"/>
        <v>5</v>
      </c>
      <c r="U42" s="1230">
        <f t="shared" si="34"/>
        <v>62333.2</v>
      </c>
      <c r="V42" s="1231">
        <f t="shared" si="4"/>
        <v>77.476819051880568</v>
      </c>
      <c r="X42" s="1192">
        <f t="shared" ref="X42" si="35">X36+X41</f>
        <v>4166.0200000000004</v>
      </c>
      <c r="Y42" s="1171">
        <f t="shared" si="5"/>
        <v>11168.640000000007</v>
      </c>
      <c r="Z42" s="1171">
        <v>60981.490000000005</v>
      </c>
      <c r="AA42" s="1171">
        <v>49812.85</v>
      </c>
      <c r="AB42" s="1171">
        <f t="shared" si="6"/>
        <v>0</v>
      </c>
    </row>
    <row r="43" spans="2:41" s="1171" customFormat="1" ht="12.75" customHeight="1" thickBot="1">
      <c r="B43" s="1187"/>
      <c r="C43" s="1205" t="s">
        <v>131</v>
      </c>
      <c r="D43" s="1206"/>
      <c r="E43" s="1207"/>
      <c r="F43" s="1212">
        <f>F42+F35</f>
        <v>149940</v>
      </c>
      <c r="G43" s="1240">
        <f t="shared" ref="G43:U43" si="36">G42+G35</f>
        <v>4457.03</v>
      </c>
      <c r="H43" s="1240">
        <f t="shared" si="36"/>
        <v>1249.98</v>
      </c>
      <c r="I43" s="1240">
        <f t="shared" si="36"/>
        <v>58.56</v>
      </c>
      <c r="J43" s="1240">
        <f t="shared" si="36"/>
        <v>5765.57</v>
      </c>
      <c r="K43" s="1240">
        <f t="shared" si="36"/>
        <v>968.71</v>
      </c>
      <c r="L43" s="1240">
        <f t="shared" si="36"/>
        <v>935.88</v>
      </c>
      <c r="M43" s="1240">
        <f t="shared" si="36"/>
        <v>4522.42</v>
      </c>
      <c r="N43" s="1240">
        <f t="shared" si="36"/>
        <v>1427.4600000000155</v>
      </c>
      <c r="O43" s="1240">
        <f t="shared" si="36"/>
        <v>9332</v>
      </c>
      <c r="P43" s="1240">
        <f t="shared" si="36"/>
        <v>4253</v>
      </c>
      <c r="Q43" s="1240">
        <f t="shared" si="36"/>
        <v>21439.470000000016</v>
      </c>
      <c r="R43" s="1240">
        <f t="shared" si="36"/>
        <v>101087.06999999999</v>
      </c>
      <c r="S43" s="1240">
        <f t="shared" si="36"/>
        <v>122526.54000000001</v>
      </c>
      <c r="T43" s="1240">
        <f t="shared" si="36"/>
        <v>5</v>
      </c>
      <c r="U43" s="1240">
        <f t="shared" si="36"/>
        <v>128297.11</v>
      </c>
      <c r="V43" s="1241">
        <f t="shared" si="4"/>
        <v>85.565632919834599</v>
      </c>
      <c r="W43" s="1174"/>
      <c r="X43" s="1213">
        <f t="shared" ref="X43" si="37">X35+X42</f>
        <v>6946.97</v>
      </c>
      <c r="Y43" s="1171">
        <f t="shared" si="5"/>
        <v>21439.47</v>
      </c>
      <c r="Z43" s="1174">
        <v>122526.54000000001</v>
      </c>
      <c r="AA43" s="1174">
        <v>101087.07</v>
      </c>
      <c r="AB43" s="1171">
        <f t="shared" si="6"/>
        <v>0</v>
      </c>
      <c r="AC43" s="1174"/>
      <c r="AD43" s="1174"/>
      <c r="AE43" s="1174"/>
      <c r="AF43" s="1174"/>
      <c r="AG43" s="1174"/>
      <c r="AH43" s="1174"/>
      <c r="AI43" s="1174"/>
      <c r="AJ43" s="1174"/>
      <c r="AK43" s="1174"/>
      <c r="AL43" s="1174"/>
      <c r="AM43" s="1174"/>
      <c r="AN43" s="1174"/>
      <c r="AO43" s="1174"/>
    </row>
    <row r="44" spans="2:41" s="1171" customFormat="1" ht="12.75" customHeight="1" thickBot="1">
      <c r="B44" s="1433" t="s">
        <v>144</v>
      </c>
      <c r="C44" s="1434"/>
      <c r="D44" s="1434"/>
      <c r="E44" s="1435"/>
      <c r="F44" s="1214">
        <f>F43+F33</f>
        <v>414681</v>
      </c>
      <c r="G44" s="1242">
        <f t="shared" ref="G44:U44" si="38">G43+G33</f>
        <v>16286.48</v>
      </c>
      <c r="H44" s="1242">
        <f t="shared" si="38"/>
        <v>2113.42</v>
      </c>
      <c r="I44" s="1242">
        <f t="shared" si="38"/>
        <v>210.4</v>
      </c>
      <c r="J44" s="1242">
        <f t="shared" si="38"/>
        <v>18610.3</v>
      </c>
      <c r="K44" s="1242">
        <f t="shared" si="38"/>
        <v>3542.5</v>
      </c>
      <c r="L44" s="1242">
        <f t="shared" si="38"/>
        <v>2107.4300000000003</v>
      </c>
      <c r="M44" s="1242">
        <f t="shared" si="38"/>
        <v>9543.7000000000007</v>
      </c>
      <c r="N44" s="1242">
        <f t="shared" si="38"/>
        <v>2319.1000000000108</v>
      </c>
      <c r="O44" s="1242">
        <f t="shared" si="38"/>
        <v>14714</v>
      </c>
      <c r="P44" s="1242">
        <f t="shared" si="38"/>
        <v>8037</v>
      </c>
      <c r="Q44" s="1242">
        <f t="shared" si="38"/>
        <v>40263.73000000001</v>
      </c>
      <c r="R44" s="1242">
        <f t="shared" si="38"/>
        <v>255051.12</v>
      </c>
      <c r="S44" s="1242">
        <f t="shared" si="38"/>
        <v>295315.01</v>
      </c>
      <c r="T44" s="1242">
        <f t="shared" si="38"/>
        <v>35</v>
      </c>
      <c r="U44" s="1242">
        <f t="shared" si="38"/>
        <v>313960.31</v>
      </c>
      <c r="V44" s="1243">
        <f t="shared" si="4"/>
        <v>75.711284095485439</v>
      </c>
      <c r="W44" s="1174"/>
      <c r="X44" s="1215">
        <f t="shared" ref="X44" si="39">X43+X33</f>
        <v>16468.870000000003</v>
      </c>
      <c r="Y44" s="1171">
        <f t="shared" si="5"/>
        <v>39304.060000000027</v>
      </c>
      <c r="Z44" s="1174">
        <v>295315.41000000003</v>
      </c>
      <c r="AA44" s="1174">
        <v>256011.35</v>
      </c>
      <c r="AB44" s="1171">
        <f t="shared" si="6"/>
        <v>960.23000000001048</v>
      </c>
      <c r="AC44" s="1174"/>
      <c r="AD44" s="1174"/>
      <c r="AE44" s="1174"/>
      <c r="AF44" s="1174"/>
      <c r="AG44" s="1174"/>
      <c r="AH44" s="1174"/>
      <c r="AI44" s="1174"/>
      <c r="AJ44" s="1174"/>
      <c r="AK44" s="1174"/>
      <c r="AL44" s="1174"/>
      <c r="AM44" s="1174"/>
      <c r="AN44" s="1174"/>
      <c r="AO44" s="1174"/>
    </row>
    <row r="45" spans="2:41" ht="13.5" customHeight="1">
      <c r="B45" s="1168"/>
      <c r="C45" s="1216" t="s">
        <v>109</v>
      </c>
      <c r="D45" s="1168"/>
      <c r="E45" s="1168"/>
      <c r="F45" s="1217"/>
      <c r="G45" s="1217"/>
      <c r="H45" s="1217"/>
      <c r="I45" s="1217"/>
      <c r="J45" s="1217"/>
      <c r="K45" s="1217"/>
      <c r="L45" s="1217"/>
      <c r="M45" s="1217"/>
      <c r="N45" s="1217"/>
      <c r="O45" s="1217"/>
      <c r="P45" s="1217"/>
      <c r="Q45" s="1217"/>
      <c r="R45" s="1217"/>
      <c r="S45" s="868"/>
      <c r="T45" s="1217"/>
      <c r="U45" s="1217"/>
      <c r="V45" s="1217"/>
      <c r="W45" s="1168"/>
      <c r="X45" s="1168"/>
      <c r="Y45" s="1168"/>
      <c r="Z45" s="1168"/>
      <c r="AA45" s="1168"/>
      <c r="AB45" s="1168"/>
      <c r="AC45" s="1168"/>
      <c r="AD45" s="1168"/>
      <c r="AE45" s="1168"/>
      <c r="AF45" s="1168"/>
      <c r="AG45" s="1168"/>
      <c r="AH45" s="1168"/>
      <c r="AI45" s="1168"/>
      <c r="AJ45" s="1168"/>
      <c r="AK45" s="1168"/>
      <c r="AL45" s="1168"/>
      <c r="AM45" s="1168"/>
      <c r="AN45" s="1168"/>
      <c r="AO45" s="1168"/>
    </row>
    <row r="46" spans="2:41" ht="12" customHeight="1">
      <c r="B46" s="1169"/>
      <c r="C46" s="1169"/>
      <c r="F46" s="1168"/>
      <c r="G46" s="1168"/>
      <c r="H46" s="1168"/>
      <c r="I46" s="1168"/>
      <c r="J46" s="1168"/>
      <c r="K46" s="1168"/>
      <c r="L46" s="1168"/>
      <c r="M46" s="1168"/>
      <c r="N46" s="1168"/>
      <c r="O46" s="1168"/>
      <c r="P46" s="1168"/>
      <c r="Q46" s="1168"/>
      <c r="R46" s="1168"/>
      <c r="S46" s="1218"/>
      <c r="T46" s="1168"/>
      <c r="U46" s="1168"/>
      <c r="V46" s="1168"/>
    </row>
  </sheetData>
  <mergeCells count="21">
    <mergeCell ref="D23:E23"/>
    <mergeCell ref="B44:E44"/>
    <mergeCell ref="S5:S7"/>
    <mergeCell ref="T5:T7"/>
    <mergeCell ref="K6:K7"/>
    <mergeCell ref="L6:L7"/>
    <mergeCell ref="M6:M7"/>
    <mergeCell ref="N6:N7"/>
    <mergeCell ref="O6:O7"/>
    <mergeCell ref="P6:P7"/>
    <mergeCell ref="Q6:Q7"/>
    <mergeCell ref="S3:V3"/>
    <mergeCell ref="U4:U7"/>
    <mergeCell ref="V4:V7"/>
    <mergeCell ref="B5:B6"/>
    <mergeCell ref="C5:C6"/>
    <mergeCell ref="E5:E6"/>
    <mergeCell ref="F5:F6"/>
    <mergeCell ref="H5:H7"/>
    <mergeCell ref="K5:Q5"/>
    <mergeCell ref="R5:R7"/>
  </mergeCells>
  <phoneticPr fontId="4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/>
  </sheetViews>
  <sheetFormatPr defaultColWidth="13.25" defaultRowHeight="12" customHeight="1"/>
  <cols>
    <col min="1" max="1" width="1" style="1123" customWidth="1"/>
    <col min="2" max="4" width="6.625" style="1123" customWidth="1"/>
    <col min="5" max="5" width="10" style="1123" customWidth="1"/>
    <col min="6" max="11" width="16.625" style="1123" customWidth="1"/>
    <col min="12" max="18" width="0" style="1123" hidden="1" customWidth="1"/>
    <col min="19" max="16384" width="13.25" style="1123"/>
  </cols>
  <sheetData>
    <row r="1" spans="2:21" ht="12" customHeight="1">
      <c r="F1" s="1124"/>
      <c r="G1" s="1125"/>
      <c r="H1" s="1124"/>
      <c r="I1" s="1124"/>
      <c r="J1" s="1124"/>
      <c r="K1" s="1124"/>
    </row>
    <row r="2" spans="2:21" ht="15" customHeight="1">
      <c r="B2" s="1126" t="s">
        <v>304</v>
      </c>
      <c r="F2" s="1124"/>
      <c r="G2" s="1124"/>
      <c r="H2" s="1124"/>
      <c r="I2" s="1124"/>
      <c r="J2" s="1124"/>
      <c r="K2" s="1124"/>
    </row>
    <row r="3" spans="2:21" ht="12" customHeight="1" thickBot="1">
      <c r="B3" s="1127"/>
      <c r="C3" s="1127"/>
      <c r="D3" s="1127"/>
      <c r="E3" s="1127"/>
      <c r="F3" s="862"/>
      <c r="G3" s="862" t="s">
        <v>305</v>
      </c>
      <c r="H3" s="862"/>
      <c r="I3" s="862"/>
      <c r="J3" s="862"/>
      <c r="K3" s="1119" t="s">
        <v>306</v>
      </c>
    </row>
    <row r="4" spans="2:21" ht="14.25" customHeight="1">
      <c r="B4" s="1452" t="s">
        <v>149</v>
      </c>
      <c r="C4" s="1454" t="s">
        <v>150</v>
      </c>
      <c r="D4" s="1128" t="s">
        <v>93</v>
      </c>
      <c r="E4" s="1456" t="s">
        <v>194</v>
      </c>
      <c r="F4" s="1458" t="s">
        <v>307</v>
      </c>
      <c r="G4" s="1458" t="s">
        <v>308</v>
      </c>
      <c r="H4" s="1458" t="s">
        <v>309</v>
      </c>
      <c r="I4" s="1458" t="s">
        <v>310</v>
      </c>
      <c r="J4" s="1460" t="s">
        <v>311</v>
      </c>
      <c r="K4" s="1462" t="s">
        <v>312</v>
      </c>
      <c r="M4" s="1129"/>
    </row>
    <row r="5" spans="2:21" ht="14.25" customHeight="1" thickBot="1">
      <c r="B5" s="1453"/>
      <c r="C5" s="1455"/>
      <c r="D5" s="1130" t="s">
        <v>98</v>
      </c>
      <c r="E5" s="1457"/>
      <c r="F5" s="1459"/>
      <c r="G5" s="1459"/>
      <c r="H5" s="1459"/>
      <c r="I5" s="1459"/>
      <c r="J5" s="1461"/>
      <c r="K5" s="1463"/>
      <c r="L5" s="1123" t="s">
        <v>320</v>
      </c>
      <c r="M5" s="1123" t="s">
        <v>321</v>
      </c>
      <c r="N5" s="1123" t="s">
        <v>353</v>
      </c>
    </row>
    <row r="6" spans="2:21" ht="12.75" customHeight="1">
      <c r="B6" s="1131"/>
      <c r="C6" s="1132"/>
      <c r="D6" s="1132"/>
      <c r="E6" s="1133" t="s">
        <v>101</v>
      </c>
      <c r="F6" s="1244">
        <f>徳島市!$Z$54</f>
        <v>885940</v>
      </c>
      <c r="G6" s="1244">
        <v>462</v>
      </c>
      <c r="H6" s="1244"/>
      <c r="I6" s="1244">
        <f>'[1]１枚目'!$D$17+'[1]１枚目'!$D$19</f>
        <v>27477</v>
      </c>
      <c r="J6" s="1244">
        <f>F6-G6-H6-I6-K6</f>
        <v>13286</v>
      </c>
      <c r="K6" s="1245">
        <f>'[1]１枚目'!$D$23</f>
        <v>844715</v>
      </c>
      <c r="L6" s="1135">
        <f>'[1]１枚目'!$D$11</f>
        <v>41225</v>
      </c>
      <c r="M6" s="1135">
        <f>'[1]１枚目'!$D$23</f>
        <v>844715</v>
      </c>
      <c r="N6" s="1135">
        <f>'[1]１枚目'!$D$17</f>
        <v>27477</v>
      </c>
      <c r="Q6" s="1134">
        <f>'[1]１枚目'!$D$21+'[1]１枚目'!$D$19</f>
        <v>12814</v>
      </c>
      <c r="T6" s="1135"/>
      <c r="U6" s="1135"/>
    </row>
    <row r="7" spans="2:21" ht="12.75" customHeight="1">
      <c r="B7" s="1136"/>
      <c r="C7" s="1137"/>
      <c r="D7" s="1137"/>
      <c r="E7" s="1138" t="s">
        <v>102</v>
      </c>
      <c r="F7" s="1226">
        <f>鳴門市!$Z$54</f>
        <v>667157</v>
      </c>
      <c r="G7" s="1226"/>
      <c r="H7" s="1226">
        <v>3407</v>
      </c>
      <c r="I7" s="1226">
        <f>'[2]１枚目'!$D$17+'[2]１枚目'!$D$19</f>
        <v>10976</v>
      </c>
      <c r="J7" s="1226">
        <f t="shared" ref="J7:J41" si="0">F7-G7-H7-I7-K7</f>
        <v>13233</v>
      </c>
      <c r="K7" s="1246">
        <f>'[2]１枚目'!$D$23</f>
        <v>639541</v>
      </c>
      <c r="L7" s="1135">
        <f>'[2]１枚目'!$D$11</f>
        <v>27616</v>
      </c>
      <c r="M7" s="1135">
        <f>'[2]１枚目'!$D$23</f>
        <v>639541</v>
      </c>
      <c r="N7" s="1135">
        <f>'[1]１枚目'!$D$17</f>
        <v>27477</v>
      </c>
      <c r="Q7" s="971">
        <f>'[2]１枚目'!$D$21+'[2]１枚目'!$D$19</f>
        <v>6903</v>
      </c>
      <c r="T7" s="1135"/>
      <c r="U7" s="1135"/>
    </row>
    <row r="8" spans="2:21" ht="12.75" customHeight="1">
      <c r="B8" s="1136"/>
      <c r="C8" s="1137"/>
      <c r="D8" s="1137"/>
      <c r="E8" s="1139" t="s">
        <v>57</v>
      </c>
      <c r="F8" s="1226">
        <f>小松島市!$Z$54</f>
        <v>50954</v>
      </c>
      <c r="G8" s="1226"/>
      <c r="H8" s="1226"/>
      <c r="I8" s="1226">
        <f>'[3]１枚目'!$D$17+'[3]１枚目'!$D$19</f>
        <v>151</v>
      </c>
      <c r="J8" s="1226">
        <f t="shared" si="0"/>
        <v>449</v>
      </c>
      <c r="K8" s="1246">
        <f>'[3]１枚目'!$D$23</f>
        <v>50354</v>
      </c>
      <c r="L8" s="1140">
        <f>'[3]１枚目'!$D$11</f>
        <v>600</v>
      </c>
      <c r="M8" s="1135">
        <f>'[3]１枚目'!$D$23</f>
        <v>50354</v>
      </c>
      <c r="N8" s="1135">
        <f>'[1]１枚目'!$D$17</f>
        <v>27477</v>
      </c>
      <c r="Q8" s="971">
        <f>'[3]１枚目'!$D$21+'[3]１枚目'!$D$19</f>
        <v>449</v>
      </c>
      <c r="T8" s="1135"/>
      <c r="U8" s="1135"/>
    </row>
    <row r="9" spans="2:21" ht="12.75" customHeight="1">
      <c r="B9" s="1136"/>
      <c r="C9" s="1137"/>
      <c r="D9" s="1137"/>
      <c r="E9" s="1138" t="s">
        <v>103</v>
      </c>
      <c r="F9" s="1226">
        <f>勝浦町!$Z$54</f>
        <v>1518897</v>
      </c>
      <c r="G9" s="1226">
        <v>19935</v>
      </c>
      <c r="H9" s="1226">
        <v>14882</v>
      </c>
      <c r="I9" s="1226">
        <f>'[4]１枚目'!$D$17+'[4]１枚目'!$D$19</f>
        <v>50956</v>
      </c>
      <c r="J9" s="1226">
        <f t="shared" si="0"/>
        <v>7348</v>
      </c>
      <c r="K9" s="1246">
        <f>'[4]１枚目'!$D$23</f>
        <v>1425776</v>
      </c>
      <c r="L9" s="1135">
        <f>'[4]１枚目'!$D$11</f>
        <v>93121</v>
      </c>
      <c r="M9" s="1135">
        <f>'[4]１枚目'!$D$23</f>
        <v>1425776</v>
      </c>
      <c r="N9" s="1135">
        <f>'[1]１枚目'!$D$17</f>
        <v>27477</v>
      </c>
      <c r="Q9" s="971">
        <f>'[4]１枚目'!$D$21+'[4]１枚目'!$D$19</f>
        <v>32232</v>
      </c>
      <c r="T9" s="1135"/>
      <c r="U9" s="1135"/>
    </row>
    <row r="10" spans="2:21" ht="12.75" customHeight="1">
      <c r="B10" s="1136"/>
      <c r="C10" s="1137"/>
      <c r="D10" s="1137"/>
      <c r="E10" s="1138" t="s">
        <v>104</v>
      </c>
      <c r="F10" s="1226">
        <f>上勝町!$Z$54</f>
        <v>3832533</v>
      </c>
      <c r="G10" s="1226">
        <v>27792</v>
      </c>
      <c r="H10" s="1226">
        <v>38934</v>
      </c>
      <c r="I10" s="1226">
        <f>'[5]１枚目'!$D$17+'[5]１枚目'!$D$19</f>
        <v>52955</v>
      </c>
      <c r="J10" s="1226">
        <f t="shared" si="0"/>
        <v>35419</v>
      </c>
      <c r="K10" s="1246">
        <f>'[5]１枚目'!$D$23</f>
        <v>3677433</v>
      </c>
      <c r="L10" s="1135">
        <f>'[5]１枚目'!$D$11</f>
        <v>155100</v>
      </c>
      <c r="M10" s="1135">
        <f>'[5]１枚目'!$D$23</f>
        <v>3677433</v>
      </c>
      <c r="N10" s="1135">
        <f>'[1]１枚目'!$D$17</f>
        <v>27477</v>
      </c>
      <c r="Q10" s="971">
        <f>'[5]１枚目'!$D$21+'[5]１枚目'!$D$19</f>
        <v>44770</v>
      </c>
      <c r="T10" s="1135"/>
      <c r="U10" s="1135"/>
    </row>
    <row r="11" spans="2:21" ht="12.75" customHeight="1">
      <c r="B11" s="1136"/>
      <c r="C11" s="1137"/>
      <c r="D11" s="1137"/>
      <c r="E11" s="1139" t="s">
        <v>65</v>
      </c>
      <c r="F11" s="1226">
        <f>佐那河内村!$Z$54</f>
        <v>677138</v>
      </c>
      <c r="G11" s="1226"/>
      <c r="H11" s="1226"/>
      <c r="I11" s="1226">
        <f>'[6]１枚目'!$D$17+'[6]１枚目'!$D$19</f>
        <v>15130</v>
      </c>
      <c r="J11" s="1226">
        <f t="shared" si="0"/>
        <v>13507</v>
      </c>
      <c r="K11" s="1247">
        <f>'[6]１枚目'!$D$23</f>
        <v>648501</v>
      </c>
      <c r="L11" s="1135">
        <f>'[6]１枚目'!$D$11</f>
        <v>28637</v>
      </c>
      <c r="M11" s="1135">
        <f>'[6]１枚目'!$D$23</f>
        <v>648501</v>
      </c>
      <c r="N11" s="1135">
        <f>'[1]１枚目'!$D$17</f>
        <v>27477</v>
      </c>
      <c r="Q11" s="971">
        <f>'[6]１枚目'!$D$21+'[6]１枚目'!$D$19</f>
        <v>5041</v>
      </c>
      <c r="T11" s="1135"/>
      <c r="U11" s="1135"/>
    </row>
    <row r="12" spans="2:21" ht="12.75" customHeight="1">
      <c r="B12" s="1136"/>
      <c r="C12" s="1137"/>
      <c r="D12" s="969"/>
      <c r="E12" s="970" t="s">
        <v>105</v>
      </c>
      <c r="F12" s="1226">
        <f>石井町!$Z$54</f>
        <v>40886</v>
      </c>
      <c r="G12" s="1226">
        <v>4406</v>
      </c>
      <c r="H12" s="1226"/>
      <c r="I12" s="1226">
        <f>'[7]１枚目'!$D$17+'[7]１枚目'!$D$19</f>
        <v>1298</v>
      </c>
      <c r="J12" s="1226">
        <f t="shared" si="0"/>
        <v>100</v>
      </c>
      <c r="K12" s="1247">
        <f>'[7]１枚目'!$D$23</f>
        <v>35082</v>
      </c>
      <c r="L12" s="1135">
        <f>'[7]１枚目'!$D$11</f>
        <v>5804</v>
      </c>
      <c r="M12" s="1135">
        <f>'[7]１枚目'!$D$23</f>
        <v>35082</v>
      </c>
      <c r="N12" s="1135">
        <f>'[1]１枚目'!$D$17</f>
        <v>27477</v>
      </c>
      <c r="Q12" s="971">
        <f>'[7]１枚目'!$D$21+'[7]１枚目'!$D$19</f>
        <v>58</v>
      </c>
      <c r="T12" s="1135"/>
      <c r="U12" s="1135"/>
    </row>
    <row r="13" spans="2:21" ht="12.75" customHeight="1">
      <c r="B13" s="1136"/>
      <c r="C13" s="1137" t="s">
        <v>106</v>
      </c>
      <c r="D13" s="975" t="s">
        <v>107</v>
      </c>
      <c r="E13" s="970" t="s">
        <v>108</v>
      </c>
      <c r="F13" s="1226">
        <f>神山町!$Z$54</f>
        <v>5927380</v>
      </c>
      <c r="G13" s="1226">
        <v>66317</v>
      </c>
      <c r="H13" s="1226">
        <v>12138</v>
      </c>
      <c r="I13" s="1226">
        <f>'[8]１枚目'!$D$17+'[8]１枚目'!$D$19</f>
        <v>79153</v>
      </c>
      <c r="J13" s="1226">
        <f t="shared" si="0"/>
        <v>65164</v>
      </c>
      <c r="K13" s="1247">
        <f>'[8]１枚目'!$D$23</f>
        <v>5704608</v>
      </c>
      <c r="L13" s="1135">
        <f>'[8]１枚目'!$D$11</f>
        <v>222772</v>
      </c>
      <c r="M13" s="1135">
        <f>'[8]１枚目'!$D$23</f>
        <v>5704608</v>
      </c>
      <c r="N13" s="1135">
        <f>'[1]１枚目'!$D$17</f>
        <v>27477</v>
      </c>
      <c r="Q13" s="971">
        <f>'[8]１枚目'!$D$21+'[8]１枚目'!$D$19</f>
        <v>35634</v>
      </c>
      <c r="T13" s="1135"/>
      <c r="U13" s="1135"/>
    </row>
    <row r="14" spans="2:21" ht="12.75" customHeight="1">
      <c r="B14" s="1136"/>
      <c r="C14" s="1137" t="s">
        <v>109</v>
      </c>
      <c r="D14" s="969" t="s">
        <v>110</v>
      </c>
      <c r="E14" s="970" t="s">
        <v>111</v>
      </c>
      <c r="F14" s="1226">
        <f>松茂町!$Z$54</f>
        <v>559</v>
      </c>
      <c r="G14" s="1226"/>
      <c r="H14" s="1226"/>
      <c r="I14" s="1226">
        <f>'[9]１枚目'!$D$17+'[9]１枚目'!$D$19</f>
        <v>32</v>
      </c>
      <c r="J14" s="1226">
        <f t="shared" si="0"/>
        <v>315</v>
      </c>
      <c r="K14" s="1247">
        <f>'[9]１枚目'!$D$23</f>
        <v>212</v>
      </c>
      <c r="L14" s="1135">
        <f>'[9]１枚目'!$D$11</f>
        <v>347</v>
      </c>
      <c r="M14" s="1135">
        <f>'[9]１枚目'!$D$23</f>
        <v>212</v>
      </c>
      <c r="N14" s="1135">
        <f>'[1]１枚目'!$D$17</f>
        <v>27477</v>
      </c>
      <c r="Q14" s="971">
        <f>'[9]１枚目'!$D$21+'[9]１枚目'!$D$19</f>
        <v>315</v>
      </c>
      <c r="T14" s="1135"/>
      <c r="U14" s="1135"/>
    </row>
    <row r="15" spans="2:21" ht="12.75" customHeight="1">
      <c r="B15" s="1136" t="s">
        <v>112</v>
      </c>
      <c r="C15" s="1389" t="s">
        <v>414</v>
      </c>
      <c r="D15" s="969"/>
      <c r="E15" s="970" t="s">
        <v>113</v>
      </c>
      <c r="F15" s="1226"/>
      <c r="G15" s="1226"/>
      <c r="H15" s="1226"/>
      <c r="I15" s="1226"/>
      <c r="J15" s="1226">
        <f t="shared" si="0"/>
        <v>0</v>
      </c>
      <c r="K15" s="1247"/>
      <c r="L15" s="1135"/>
      <c r="M15" s="1135"/>
      <c r="N15" s="1135">
        <f>'[1]１枚目'!$D$17</f>
        <v>27477</v>
      </c>
      <c r="Q15" s="971"/>
      <c r="T15" s="1135"/>
      <c r="U15" s="1135"/>
    </row>
    <row r="16" spans="2:21" ht="12.75" customHeight="1">
      <c r="B16" s="1136"/>
      <c r="C16" s="1137"/>
      <c r="D16" s="969"/>
      <c r="E16" s="970" t="s">
        <v>114</v>
      </c>
      <c r="F16" s="1226"/>
      <c r="G16" s="1226"/>
      <c r="H16" s="1226"/>
      <c r="I16" s="1226"/>
      <c r="J16" s="1226">
        <f t="shared" si="0"/>
        <v>0</v>
      </c>
      <c r="K16" s="1247"/>
      <c r="L16" s="1135"/>
      <c r="M16" s="1135"/>
      <c r="N16" s="1135">
        <f>'[1]１枚目'!$D$17</f>
        <v>27477</v>
      </c>
      <c r="Q16" s="971"/>
      <c r="T16" s="1135"/>
      <c r="U16" s="1135"/>
    </row>
    <row r="17" spans="2:21" ht="12.75" customHeight="1">
      <c r="B17" s="1142" t="s">
        <v>313</v>
      </c>
      <c r="C17" s="1137"/>
      <c r="D17" s="969"/>
      <c r="E17" s="970" t="s">
        <v>115</v>
      </c>
      <c r="F17" s="1226">
        <f>板野町!$Z$54</f>
        <v>134580</v>
      </c>
      <c r="G17" s="1226"/>
      <c r="H17" s="1226"/>
      <c r="I17" s="1226">
        <f>'[10]１枚目'!$D$17+'[10]１枚目'!$D$19</f>
        <v>22332</v>
      </c>
      <c r="J17" s="1226">
        <f t="shared" si="0"/>
        <v>180</v>
      </c>
      <c r="K17" s="1247">
        <f>'[10]１枚目'!$D$23</f>
        <v>112068</v>
      </c>
      <c r="L17" s="1135">
        <f>'[10]１枚目'!$D$11</f>
        <v>22512</v>
      </c>
      <c r="M17" s="1135">
        <f>'[10]１枚目'!$D$23</f>
        <v>112068</v>
      </c>
      <c r="N17" s="1135">
        <f>'[1]１枚目'!$D$17</f>
        <v>27477</v>
      </c>
      <c r="Q17" s="971">
        <f>'[10]１枚目'!$D$21+'[10]１枚目'!$D$19</f>
        <v>180</v>
      </c>
      <c r="T17" s="1135"/>
      <c r="U17" s="1135"/>
    </row>
    <row r="18" spans="2:21" ht="12.75" customHeight="1">
      <c r="B18" s="1136"/>
      <c r="C18" s="1137"/>
      <c r="D18" s="969"/>
      <c r="E18" s="970" t="s">
        <v>116</v>
      </c>
      <c r="F18" s="1226">
        <f>上板町!$Z$54</f>
        <v>87223</v>
      </c>
      <c r="G18" s="1226"/>
      <c r="H18" s="1226"/>
      <c r="I18" s="1226">
        <f>'[11]１枚目'!$D$17+'[11]１枚目'!$D$19</f>
        <v>15715</v>
      </c>
      <c r="J18" s="1226">
        <f t="shared" si="0"/>
        <v>35</v>
      </c>
      <c r="K18" s="1247">
        <f>'[11]１枚目'!$D$23</f>
        <v>71473</v>
      </c>
      <c r="L18" s="1135">
        <f>'[11]１枚目'!$D$11</f>
        <v>15750</v>
      </c>
      <c r="M18" s="1135">
        <f>'[11]１枚目'!$D$23</f>
        <v>71473</v>
      </c>
      <c r="N18" s="1135">
        <f>'[1]１枚目'!$D$17</f>
        <v>27477</v>
      </c>
      <c r="Q18" s="971">
        <f>'[11]１枚目'!$D$21+'[11]１枚目'!$D$19</f>
        <v>12733</v>
      </c>
      <c r="T18" s="1135"/>
      <c r="U18" s="1135"/>
    </row>
    <row r="19" spans="2:21" ht="12.75" customHeight="1">
      <c r="B19" s="1136"/>
      <c r="C19" s="1137"/>
      <c r="D19" s="973"/>
      <c r="E19" s="974" t="s">
        <v>117</v>
      </c>
      <c r="F19" s="1226">
        <f>SUM(F6:F18)</f>
        <v>13823247</v>
      </c>
      <c r="G19" s="1226">
        <f t="shared" ref="G19:I19" si="1">SUM(G6:G18)</f>
        <v>118912</v>
      </c>
      <c r="H19" s="1226">
        <f t="shared" si="1"/>
        <v>69361</v>
      </c>
      <c r="I19" s="1226">
        <f t="shared" si="1"/>
        <v>276175</v>
      </c>
      <c r="J19" s="1226">
        <f t="shared" si="0"/>
        <v>149036</v>
      </c>
      <c r="K19" s="1247">
        <f t="shared" ref="K19" si="2">SUM(K6:K18)</f>
        <v>13209763</v>
      </c>
      <c r="L19" s="1135">
        <f>SUM(L6:L18)</f>
        <v>613484</v>
      </c>
      <c r="M19" s="1135">
        <f t="shared" ref="M19" si="3">SUM(M6:M18)</f>
        <v>13209763</v>
      </c>
      <c r="N19" s="1135">
        <f>'[1]１枚目'!$D$17</f>
        <v>27477</v>
      </c>
      <c r="Q19" s="971">
        <f t="shared" ref="Q19" si="4">SUM(Q6:Q18)</f>
        <v>151129</v>
      </c>
      <c r="T19" s="1135"/>
      <c r="U19" s="1135"/>
    </row>
    <row r="20" spans="2:21" ht="12.75" customHeight="1">
      <c r="B20" s="1136"/>
      <c r="C20" s="1137"/>
      <c r="D20" s="1143" t="s">
        <v>118</v>
      </c>
      <c r="E20" s="970" t="s">
        <v>119</v>
      </c>
      <c r="F20" s="1226">
        <f>阿波市!$Z$54</f>
        <v>1326766</v>
      </c>
      <c r="G20" s="1226">
        <v>32497</v>
      </c>
      <c r="H20" s="1226">
        <v>28633</v>
      </c>
      <c r="I20" s="1226">
        <f>'[12]１枚目'!$D$17+'[12]１枚目'!$D$19</f>
        <v>106897</v>
      </c>
      <c r="J20" s="1226">
        <f t="shared" si="0"/>
        <v>8455</v>
      </c>
      <c r="K20" s="1247">
        <f>'[12]１枚目'!$D$23</f>
        <v>1150284</v>
      </c>
      <c r="L20" s="1135">
        <f>'[12]１枚目'!$D$11</f>
        <v>176482</v>
      </c>
      <c r="M20" s="1135">
        <f>'[12]１枚目'!$D$23</f>
        <v>1150284</v>
      </c>
      <c r="N20" s="1135">
        <f>'[1]１枚目'!$D$17</f>
        <v>27477</v>
      </c>
      <c r="Q20" s="971">
        <f>'[12]１枚目'!$D$21+'[12]１枚目'!$D$19</f>
        <v>46424</v>
      </c>
      <c r="T20" s="1135"/>
      <c r="U20" s="1135"/>
    </row>
    <row r="21" spans="2:21" ht="12.75" customHeight="1" thickBot="1">
      <c r="B21" s="1136"/>
      <c r="C21" s="1144"/>
      <c r="D21" s="1464" t="s">
        <v>120</v>
      </c>
      <c r="E21" s="1465"/>
      <c r="F21" s="1235">
        <f>F19+F20</f>
        <v>15150013</v>
      </c>
      <c r="G21" s="1235">
        <f t="shared" ref="G21:K21" si="5">G19+G20</f>
        <v>151409</v>
      </c>
      <c r="H21" s="1235">
        <f t="shared" si="5"/>
        <v>97994</v>
      </c>
      <c r="I21" s="1235">
        <f t="shared" si="5"/>
        <v>383072</v>
      </c>
      <c r="J21" s="1235">
        <f t="shared" si="0"/>
        <v>157491</v>
      </c>
      <c r="K21" s="1248">
        <f t="shared" si="5"/>
        <v>14360047</v>
      </c>
      <c r="L21" s="1135">
        <f t="shared" ref="L21:M21" si="6">L19+L20</f>
        <v>789966</v>
      </c>
      <c r="M21" s="1135">
        <f t="shared" si="6"/>
        <v>14360047</v>
      </c>
      <c r="N21" s="1135">
        <f>'[1]１枚目'!$D$17</f>
        <v>27477</v>
      </c>
      <c r="Q21" s="1089">
        <f t="shared" ref="Q21" si="7">Q19+Q20</f>
        <v>197553</v>
      </c>
      <c r="T21" s="1135"/>
      <c r="U21" s="1135"/>
    </row>
    <row r="22" spans="2:21" ht="12.75" customHeight="1">
      <c r="B22" s="1136"/>
      <c r="C22" s="1137"/>
      <c r="D22" s="1145"/>
      <c r="E22" s="979" t="s">
        <v>211</v>
      </c>
      <c r="F22" s="1223">
        <f>吉野川市!$Z$54</f>
        <v>2171414</v>
      </c>
      <c r="G22" s="1223">
        <v>58736</v>
      </c>
      <c r="H22" s="1223">
        <v>4207</v>
      </c>
      <c r="I22" s="1223">
        <f>'[13]１枚目'!$D$17+'[13]１枚目'!$D$2119</f>
        <v>57591</v>
      </c>
      <c r="J22" s="1223">
        <f t="shared" si="0"/>
        <v>35654</v>
      </c>
      <c r="K22" s="1249">
        <f>'[13]１枚目'!$D$23</f>
        <v>2015226</v>
      </c>
      <c r="L22" s="1135">
        <f>'[13]１枚目'!$D$11</f>
        <v>156188</v>
      </c>
      <c r="M22" s="1135">
        <f>'[13]１枚目'!$D$23</f>
        <v>2015226</v>
      </c>
      <c r="N22" s="1135">
        <f>'[1]１枚目'!$D$17</f>
        <v>27477</v>
      </c>
      <c r="Q22" s="1146">
        <f>'[13]１枚目'!$D$21+'[13]１枚目'!$D$2119</f>
        <v>1591</v>
      </c>
      <c r="T22" s="1135"/>
      <c r="U22" s="1135"/>
    </row>
    <row r="23" spans="2:21" ht="12.75" customHeight="1">
      <c r="B23" s="1136"/>
      <c r="C23" s="1137"/>
      <c r="D23" s="1147"/>
      <c r="E23" s="1148" t="s">
        <v>117</v>
      </c>
      <c r="F23" s="1226">
        <f>F20+F22</f>
        <v>3498180</v>
      </c>
      <c r="G23" s="1226">
        <f t="shared" ref="G23:H23" si="8">G20+G22</f>
        <v>91233</v>
      </c>
      <c r="H23" s="1226">
        <f t="shared" si="8"/>
        <v>32840</v>
      </c>
      <c r="I23" s="1226">
        <f>I20+I22</f>
        <v>164488</v>
      </c>
      <c r="J23" s="1226">
        <f t="shared" si="0"/>
        <v>44109</v>
      </c>
      <c r="K23" s="1247">
        <f t="shared" ref="K23" si="9">K20+K22</f>
        <v>3165510</v>
      </c>
      <c r="L23" s="1135">
        <f t="shared" ref="L23:M23" si="10">L20+L22</f>
        <v>332670</v>
      </c>
      <c r="M23" s="1135">
        <f t="shared" si="10"/>
        <v>3165510</v>
      </c>
      <c r="N23" s="1135">
        <f>'[1]１枚目'!$D$17</f>
        <v>27477</v>
      </c>
      <c r="Q23" s="971">
        <f>Q20+Q22</f>
        <v>48015</v>
      </c>
      <c r="T23" s="1135"/>
      <c r="U23" s="1135"/>
    </row>
    <row r="24" spans="2:21" ht="12.75" customHeight="1">
      <c r="B24" s="1136"/>
      <c r="C24" s="1137" t="s">
        <v>122</v>
      </c>
      <c r="D24" s="1137"/>
      <c r="E24" s="1149" t="s">
        <v>123</v>
      </c>
      <c r="F24" s="1226">
        <f>美馬市!$Z$54</f>
        <v>7597474</v>
      </c>
      <c r="G24" s="1226">
        <v>55732</v>
      </c>
      <c r="H24" s="1226">
        <v>28968</v>
      </c>
      <c r="I24" s="1226">
        <f>'[14]１枚目'!$D$17+'[14]１枚目'!$D$19</f>
        <v>215888</v>
      </c>
      <c r="J24" s="1226">
        <f t="shared" si="0"/>
        <v>25599</v>
      </c>
      <c r="K24" s="1247">
        <f>'[14]１枚目'!$D$23</f>
        <v>7271287</v>
      </c>
      <c r="L24" s="1135">
        <f>'[14]１枚目'!$D$11</f>
        <v>326187</v>
      </c>
      <c r="M24" s="1135">
        <f>'[14]１枚目'!$D$23</f>
        <v>7271287</v>
      </c>
      <c r="N24" s="1135">
        <f>'[1]１枚目'!$D$17</f>
        <v>27477</v>
      </c>
      <c r="Q24" s="971">
        <f>'[14]１枚目'!$D$21+'[14]１枚目'!$D$19</f>
        <v>8174</v>
      </c>
      <c r="T24" s="1135"/>
      <c r="U24" s="1135"/>
    </row>
    <row r="25" spans="2:21" ht="12.75" customHeight="1">
      <c r="B25" s="1136"/>
      <c r="C25" s="1137" t="s">
        <v>314</v>
      </c>
      <c r="D25" s="1150" t="s">
        <v>124</v>
      </c>
      <c r="E25" s="1151" t="s">
        <v>125</v>
      </c>
      <c r="F25" s="1226">
        <f>つるぎ町!$Z$54</f>
        <v>4903457</v>
      </c>
      <c r="G25" s="1226">
        <v>20554</v>
      </c>
      <c r="H25" s="1226">
        <v>56404</v>
      </c>
      <c r="I25" s="1226">
        <f>'[15]１枚目'!$D$17+'[15]１枚目'!$D$19</f>
        <v>106107</v>
      </c>
      <c r="J25" s="1226">
        <f t="shared" si="0"/>
        <v>56667</v>
      </c>
      <c r="K25" s="1247">
        <f>'[15]１枚目'!$D$23</f>
        <v>4663725</v>
      </c>
      <c r="L25" s="1135">
        <f>'[15]１枚目'!$D$11</f>
        <v>239732</v>
      </c>
      <c r="M25" s="1135">
        <f>'[15]１枚目'!$D$23</f>
        <v>4663725</v>
      </c>
      <c r="N25" s="1135">
        <f>'[1]１枚目'!$D$17</f>
        <v>27477</v>
      </c>
      <c r="Q25" s="971">
        <f>'[15]１枚目'!$D$21+'[15]１枚目'!$D$19</f>
        <v>6705</v>
      </c>
      <c r="T25" s="1135"/>
      <c r="U25" s="1135"/>
    </row>
    <row r="26" spans="2:21" ht="12.75" customHeight="1">
      <c r="B26" s="1136"/>
      <c r="C26" s="1137"/>
      <c r="D26" s="1137"/>
      <c r="E26" s="1148" t="s">
        <v>117</v>
      </c>
      <c r="F26" s="1226">
        <f>F24+F25</f>
        <v>12500931</v>
      </c>
      <c r="G26" s="1226">
        <f t="shared" ref="G26:H26" si="11">G24+G25</f>
        <v>76286</v>
      </c>
      <c r="H26" s="1226">
        <f t="shared" si="11"/>
        <v>85372</v>
      </c>
      <c r="I26" s="1226">
        <f>I24+I25</f>
        <v>321995</v>
      </c>
      <c r="J26" s="1226">
        <f t="shared" si="0"/>
        <v>82266</v>
      </c>
      <c r="K26" s="1247">
        <f t="shared" ref="K26" si="12">K24+K25</f>
        <v>11935012</v>
      </c>
      <c r="L26" s="1135">
        <f t="shared" ref="L26:M26" si="13">L24+L25</f>
        <v>565919</v>
      </c>
      <c r="M26" s="1135">
        <f t="shared" si="13"/>
        <v>11935012</v>
      </c>
      <c r="N26" s="1135">
        <f>'[1]１枚目'!$D$17</f>
        <v>27477</v>
      </c>
      <c r="Q26" s="971">
        <f>Q24+Q25</f>
        <v>14879</v>
      </c>
      <c r="T26" s="1135"/>
      <c r="U26" s="1135"/>
    </row>
    <row r="27" spans="2:21" ht="12.75" customHeight="1" thickBot="1">
      <c r="B27" s="1136"/>
      <c r="C27" s="1137"/>
      <c r="D27" s="1466" t="s">
        <v>315</v>
      </c>
      <c r="E27" s="1467"/>
      <c r="F27" s="1230">
        <f>F22+F26</f>
        <v>14672345</v>
      </c>
      <c r="G27" s="1230">
        <f t="shared" ref="G27:H27" si="14">G22+G26</f>
        <v>135022</v>
      </c>
      <c r="H27" s="1230">
        <f t="shared" si="14"/>
        <v>89579</v>
      </c>
      <c r="I27" s="1230">
        <f>I22+I26</f>
        <v>379586</v>
      </c>
      <c r="J27" s="1230">
        <f t="shared" si="0"/>
        <v>117920</v>
      </c>
      <c r="K27" s="1250">
        <f t="shared" ref="K27" si="15">K22+K26</f>
        <v>13950238</v>
      </c>
      <c r="L27" s="1135">
        <f t="shared" ref="L27:M27" si="16">L22+L26</f>
        <v>722107</v>
      </c>
      <c r="M27" s="1135">
        <f t="shared" si="16"/>
        <v>13950238</v>
      </c>
      <c r="N27" s="1135">
        <f>'[1]１枚目'!$D$17</f>
        <v>27477</v>
      </c>
      <c r="Q27" s="1152">
        <f>Q22+Q26</f>
        <v>16470</v>
      </c>
      <c r="T27" s="1135"/>
      <c r="U27" s="1135"/>
    </row>
    <row r="28" spans="2:21" ht="12.75" customHeight="1">
      <c r="B28" s="1136"/>
      <c r="C28" s="1153" t="s">
        <v>126</v>
      </c>
      <c r="D28" s="1154" t="s">
        <v>127</v>
      </c>
      <c r="E28" s="1155" t="s">
        <v>128</v>
      </c>
      <c r="F28" s="1232">
        <f>三好市!$Z$54</f>
        <v>16176350</v>
      </c>
      <c r="G28" s="1232">
        <v>452752</v>
      </c>
      <c r="H28" s="1232">
        <v>139798</v>
      </c>
      <c r="I28" s="1232">
        <f>'[16]１枚目'!$D$17+'[16]１枚目'!$D$19</f>
        <v>639105</v>
      </c>
      <c r="J28" s="1232">
        <f t="shared" si="0"/>
        <v>228924</v>
      </c>
      <c r="K28" s="1251">
        <f>'[16]１枚目'!$D$23</f>
        <v>14715771</v>
      </c>
      <c r="L28" s="1135">
        <f>'[16]１枚目'!$D$11</f>
        <v>1460579</v>
      </c>
      <c r="M28" s="1135">
        <f>'[16]１枚目'!$D$23</f>
        <v>14715771</v>
      </c>
      <c r="N28" s="1135">
        <f>'[1]１枚目'!$D$17</f>
        <v>27477</v>
      </c>
      <c r="Q28" s="1156">
        <f>'[16]１枚目'!$D$21+'[16]１枚目'!$D$19</f>
        <v>38273</v>
      </c>
      <c r="T28" s="1135"/>
      <c r="U28" s="1135"/>
    </row>
    <row r="29" spans="2:21" ht="12.75" customHeight="1">
      <c r="B29" s="1136"/>
      <c r="C29" s="1137" t="s">
        <v>313</v>
      </c>
      <c r="D29" s="1137"/>
      <c r="E29" s="1151" t="s">
        <v>130</v>
      </c>
      <c r="F29" s="1226">
        <f>東みよし町!$Z$54</f>
        <v>2136559</v>
      </c>
      <c r="G29" s="1226">
        <f>'[1]１枚目'!$D$13</f>
        <v>0</v>
      </c>
      <c r="H29" s="1226">
        <v>9908</v>
      </c>
      <c r="I29" s="1226">
        <f>'[17]１枚目'!$D$17+'[17]１枚目'!$D$19</f>
        <v>12688</v>
      </c>
      <c r="J29" s="1226">
        <f t="shared" si="0"/>
        <v>11090</v>
      </c>
      <c r="K29" s="1247">
        <f>'[17]１枚目'!$D$23</f>
        <v>2102873</v>
      </c>
      <c r="L29" s="1135">
        <f>'[17]１枚目'!$D$11</f>
        <v>33686</v>
      </c>
      <c r="M29" s="1135">
        <f>'[17]１枚目'!$D$23</f>
        <v>2102873</v>
      </c>
      <c r="N29" s="1135">
        <f>'[1]１枚目'!$D$17</f>
        <v>27477</v>
      </c>
      <c r="Q29" s="971">
        <f>'[17]１枚目'!$D$21+'[17]１枚目'!$D$19</f>
        <v>2147</v>
      </c>
      <c r="T29" s="1135"/>
      <c r="U29" s="1135"/>
    </row>
    <row r="30" spans="2:21" ht="12.75" customHeight="1" thickBot="1">
      <c r="B30" s="1136"/>
      <c r="C30" s="1144"/>
      <c r="D30" s="1450" t="s">
        <v>120</v>
      </c>
      <c r="E30" s="1451"/>
      <c r="F30" s="1235">
        <f>F28+F29</f>
        <v>18312909</v>
      </c>
      <c r="G30" s="1235">
        <f t="shared" ref="G30:H30" si="17">G28+G29</f>
        <v>452752</v>
      </c>
      <c r="H30" s="1235">
        <f t="shared" si="17"/>
        <v>149706</v>
      </c>
      <c r="I30" s="1235">
        <f>I28+I29</f>
        <v>651793</v>
      </c>
      <c r="J30" s="1235">
        <f t="shared" si="0"/>
        <v>240014</v>
      </c>
      <c r="K30" s="1248">
        <f t="shared" ref="K30" si="18">K28+K29</f>
        <v>16818644</v>
      </c>
      <c r="L30" s="1135">
        <f t="shared" ref="L30:M30" si="19">L28+L29</f>
        <v>1494265</v>
      </c>
      <c r="M30" s="1135">
        <f t="shared" si="19"/>
        <v>16818644</v>
      </c>
      <c r="N30" s="1135">
        <f>'[1]１枚目'!$D$17</f>
        <v>27477</v>
      </c>
      <c r="Q30" s="1089">
        <f>Q28+Q29</f>
        <v>40420</v>
      </c>
      <c r="T30" s="1135"/>
      <c r="U30" s="1135"/>
    </row>
    <row r="31" spans="2:21" ht="12.75" customHeight="1" thickBot="1">
      <c r="B31" s="1157"/>
      <c r="C31" s="1468" t="s">
        <v>131</v>
      </c>
      <c r="D31" s="1469"/>
      <c r="E31" s="1470"/>
      <c r="F31" s="1242">
        <f>F21+F27+F30</f>
        <v>48135267</v>
      </c>
      <c r="G31" s="1242">
        <f t="shared" ref="G31:H31" si="20">G21+G27+G30</f>
        <v>739183</v>
      </c>
      <c r="H31" s="1242">
        <f t="shared" si="20"/>
        <v>337279</v>
      </c>
      <c r="I31" s="1242">
        <f>I21+I27+I30</f>
        <v>1414451</v>
      </c>
      <c r="J31" s="1242">
        <f t="shared" si="0"/>
        <v>515425</v>
      </c>
      <c r="K31" s="1252">
        <f t="shared" ref="K31" si="21">K21+K27+K30</f>
        <v>45128929</v>
      </c>
      <c r="L31" s="1135">
        <f t="shared" ref="L31:M31" si="22">L21+L27+L30</f>
        <v>3006338</v>
      </c>
      <c r="M31" s="1135">
        <f t="shared" si="22"/>
        <v>45128929</v>
      </c>
      <c r="N31" s="1135">
        <f>'[1]１枚目'!$D$17</f>
        <v>27477</v>
      </c>
      <c r="Q31" s="1158">
        <f>Q21+Q27+Q30</f>
        <v>254443</v>
      </c>
      <c r="T31" s="1135"/>
      <c r="U31" s="1135"/>
    </row>
    <row r="32" spans="2:21" ht="12.75" customHeight="1">
      <c r="B32" s="1136"/>
      <c r="C32" s="1159" t="s">
        <v>132</v>
      </c>
      <c r="D32" s="1160"/>
      <c r="E32" s="1149" t="s">
        <v>133</v>
      </c>
      <c r="F32" s="1223">
        <f>那賀町!$Z$54</f>
        <v>26467097</v>
      </c>
      <c r="G32" s="1223">
        <v>79974</v>
      </c>
      <c r="H32" s="1223">
        <v>108982</v>
      </c>
      <c r="I32" s="1223">
        <f>'[18]１枚目'!$D$17+'[18]１枚目'!$D$19</f>
        <v>723740</v>
      </c>
      <c r="J32" s="1223">
        <f t="shared" si="0"/>
        <v>147421</v>
      </c>
      <c r="K32" s="1249">
        <f>'[18]１枚目'!$D$23</f>
        <v>25406980</v>
      </c>
      <c r="L32" s="1135">
        <f>'[18]１枚目'!$D$11</f>
        <v>1060117</v>
      </c>
      <c r="M32" s="1135">
        <f>'[18]１枚目'!$D$23</f>
        <v>25406980</v>
      </c>
      <c r="N32" s="1135">
        <f>'[1]１枚目'!$D$17</f>
        <v>27477</v>
      </c>
      <c r="Q32" s="1146">
        <f>'[18]１枚目'!$D$21+'[18]１枚目'!$D$19</f>
        <v>182357</v>
      </c>
      <c r="T32" s="1135"/>
      <c r="U32" s="1135"/>
    </row>
    <row r="33" spans="2:21" ht="12.75" customHeight="1" thickBot="1">
      <c r="B33" s="1136"/>
      <c r="C33" s="1144" t="s">
        <v>316</v>
      </c>
      <c r="D33" s="1471" t="s">
        <v>120</v>
      </c>
      <c r="E33" s="1472"/>
      <c r="F33" s="1235">
        <f>F32</f>
        <v>26467097</v>
      </c>
      <c r="G33" s="1235">
        <f t="shared" ref="G33:H33" si="23">G32</f>
        <v>79974</v>
      </c>
      <c r="H33" s="1235">
        <f t="shared" si="23"/>
        <v>108982</v>
      </c>
      <c r="I33" s="1235">
        <f>I32</f>
        <v>723740</v>
      </c>
      <c r="J33" s="1235">
        <f t="shared" si="0"/>
        <v>147421</v>
      </c>
      <c r="K33" s="1248">
        <f t="shared" ref="K33" si="24">K32</f>
        <v>25406980</v>
      </c>
      <c r="L33" s="1135">
        <f t="shared" ref="L33:M33" si="25">L32</f>
        <v>1060117</v>
      </c>
      <c r="M33" s="1135">
        <f t="shared" si="25"/>
        <v>25406980</v>
      </c>
      <c r="N33" s="1135">
        <f>'[1]１枚目'!$D$17</f>
        <v>27477</v>
      </c>
      <c r="Q33" s="1089">
        <f>Q32</f>
        <v>182357</v>
      </c>
      <c r="T33" s="1135"/>
      <c r="U33" s="1135"/>
    </row>
    <row r="34" spans="2:21" ht="12.75" customHeight="1">
      <c r="B34" s="1136" t="s">
        <v>135</v>
      </c>
      <c r="C34" s="1137"/>
      <c r="D34" s="1161" t="s">
        <v>136</v>
      </c>
      <c r="E34" s="1162" t="s">
        <v>137</v>
      </c>
      <c r="F34" s="1223">
        <f>阿南市!$Z$54</f>
        <v>3682067</v>
      </c>
      <c r="G34" s="1223"/>
      <c r="H34" s="1223">
        <v>28646</v>
      </c>
      <c r="I34" s="1223">
        <f>'[19]１枚目'!$D$17+'[19]１枚目'!$D$19</f>
        <v>34116</v>
      </c>
      <c r="J34" s="1223">
        <f t="shared" si="0"/>
        <v>18928</v>
      </c>
      <c r="K34" s="1249">
        <f>'[19]１枚目'!$D$23</f>
        <v>3600377</v>
      </c>
      <c r="L34" s="1135">
        <f>'[19]１枚目'!$D$11</f>
        <v>81690</v>
      </c>
      <c r="M34" s="1135">
        <f>'[19]１枚目'!$D$23</f>
        <v>3600377</v>
      </c>
      <c r="N34" s="1135">
        <f>'[1]１枚目'!$D$17</f>
        <v>27477</v>
      </c>
      <c r="Q34" s="1146">
        <f>'[19]１枚目'!$D$21+'[19]１枚目'!$D$19</f>
        <v>18189</v>
      </c>
      <c r="T34" s="1135"/>
      <c r="U34" s="1135"/>
    </row>
    <row r="35" spans="2:21" ht="12.75" customHeight="1">
      <c r="B35" s="1136" t="s">
        <v>138</v>
      </c>
      <c r="C35" s="1137"/>
      <c r="D35" s="1147"/>
      <c r="E35" s="1148" t="s">
        <v>117</v>
      </c>
      <c r="F35" s="1226">
        <f>F32+F34</f>
        <v>30149164</v>
      </c>
      <c r="G35" s="1226">
        <f t="shared" ref="G35:H35" si="26">G32+G34</f>
        <v>79974</v>
      </c>
      <c r="H35" s="1226">
        <f t="shared" si="26"/>
        <v>137628</v>
      </c>
      <c r="I35" s="1226">
        <f>I32+I34</f>
        <v>757856</v>
      </c>
      <c r="J35" s="1226">
        <f t="shared" si="0"/>
        <v>166349</v>
      </c>
      <c r="K35" s="1247">
        <f t="shared" ref="K35" si="27">K32+K34</f>
        <v>29007357</v>
      </c>
      <c r="L35" s="1135">
        <f t="shared" ref="L35:M35" si="28">L32+L34</f>
        <v>1141807</v>
      </c>
      <c r="M35" s="1135">
        <f t="shared" si="28"/>
        <v>29007357</v>
      </c>
      <c r="N35" s="1135">
        <f>'[1]１枚目'!$D$17</f>
        <v>27477</v>
      </c>
      <c r="Q35" s="971">
        <f>Q32+Q34</f>
        <v>200546</v>
      </c>
      <c r="T35" s="1135"/>
      <c r="U35" s="1135"/>
    </row>
    <row r="36" spans="2:21" ht="12.75" customHeight="1">
      <c r="B36" s="1136"/>
      <c r="C36" s="1137" t="s">
        <v>139</v>
      </c>
      <c r="D36" s="1163"/>
      <c r="E36" s="1138" t="s">
        <v>317</v>
      </c>
      <c r="F36" s="1226">
        <f>牟岐町!$Z$54</f>
        <v>1382469</v>
      </c>
      <c r="G36" s="1226">
        <v>9509</v>
      </c>
      <c r="H36" s="1226">
        <v>0</v>
      </c>
      <c r="I36" s="1226">
        <f>'[20]１枚目'!$D$17+'[20]１枚目'!$D$19</f>
        <v>61605</v>
      </c>
      <c r="J36" s="1226">
        <f t="shared" si="0"/>
        <v>5500</v>
      </c>
      <c r="K36" s="1247">
        <f>'[20]１枚目'!$D$23</f>
        <v>1305855</v>
      </c>
      <c r="L36" s="1135">
        <f>'[20]１枚目'!$D$11</f>
        <v>76614</v>
      </c>
      <c r="M36" s="1135">
        <f>'[20]１枚目'!$D$23</f>
        <v>1305855</v>
      </c>
      <c r="N36" s="1135">
        <f>'[1]１枚目'!$D$17</f>
        <v>27477</v>
      </c>
      <c r="Q36" s="971">
        <f>'[20]１枚目'!$D$21</f>
        <v>1685</v>
      </c>
      <c r="T36" s="1135"/>
      <c r="U36" s="1135"/>
    </row>
    <row r="37" spans="2:21" ht="12.75" customHeight="1">
      <c r="B37" s="1136" t="s">
        <v>318</v>
      </c>
      <c r="C37" s="1137" t="s">
        <v>318</v>
      </c>
      <c r="D37" s="1150" t="s">
        <v>141</v>
      </c>
      <c r="E37" s="1138" t="s">
        <v>319</v>
      </c>
      <c r="F37" s="1226">
        <f>美波町!$Z$54</f>
        <v>3188277</v>
      </c>
      <c r="G37" s="1226">
        <v>9308</v>
      </c>
      <c r="H37" s="1226">
        <v>36989</v>
      </c>
      <c r="I37" s="1226">
        <f>'[21]１枚目'!$D$17+'[21]１枚目'!$D$19</f>
        <v>206044</v>
      </c>
      <c r="J37" s="1226">
        <f t="shared" si="0"/>
        <v>21181</v>
      </c>
      <c r="K37" s="1247">
        <f>'[21]１枚目'!$D$23</f>
        <v>2914755</v>
      </c>
      <c r="L37" s="1135">
        <f>'[21]１枚目'!$D$11</f>
        <v>273522</v>
      </c>
      <c r="M37" s="1135">
        <f>'[21]１枚目'!$D$23</f>
        <v>2914755</v>
      </c>
      <c r="N37" s="1135">
        <f>'[1]１枚目'!$D$17</f>
        <v>27477</v>
      </c>
      <c r="Q37" s="971">
        <f>'[21]１枚目'!$D$21</f>
        <v>2968</v>
      </c>
      <c r="T37" s="1135"/>
      <c r="U37" s="1135"/>
    </row>
    <row r="38" spans="2:21" ht="12.75" customHeight="1">
      <c r="B38" s="1136"/>
      <c r="C38" s="1137"/>
      <c r="D38" s="1137"/>
      <c r="E38" s="1151" t="s">
        <v>143</v>
      </c>
      <c r="F38" s="1226">
        <f>海陽町!$Z$54</f>
        <v>10778848</v>
      </c>
      <c r="G38" s="1226">
        <v>131636</v>
      </c>
      <c r="H38" s="1226">
        <v>130386</v>
      </c>
      <c r="I38" s="1226">
        <f>'[22]１枚目'!$D$17+'[22]１枚目'!$D$19</f>
        <v>442229</v>
      </c>
      <c r="J38" s="1226">
        <f t="shared" si="0"/>
        <v>112382</v>
      </c>
      <c r="K38" s="1247">
        <f>'[22]１枚目'!$D$23</f>
        <v>9962215</v>
      </c>
      <c r="L38" s="1135">
        <f>'[22]１枚目'!$D$11</f>
        <v>816633</v>
      </c>
      <c r="M38" s="1135">
        <f>'[22]１枚目'!$D$23</f>
        <v>9962215</v>
      </c>
      <c r="N38" s="1135">
        <f>'[1]１枚目'!$D$17</f>
        <v>27477</v>
      </c>
      <c r="Q38" s="971">
        <f>'[22]１枚目'!$D$21</f>
        <v>6020</v>
      </c>
      <c r="T38" s="1135"/>
      <c r="U38" s="1135"/>
    </row>
    <row r="39" spans="2:21" ht="12.75" customHeight="1">
      <c r="B39" s="1136"/>
      <c r="C39" s="1137"/>
      <c r="D39" s="1147"/>
      <c r="E39" s="1148" t="s">
        <v>117</v>
      </c>
      <c r="F39" s="1226">
        <f>F36+F37+F38</f>
        <v>15349594</v>
      </c>
      <c r="G39" s="1226">
        <f t="shared" ref="G39:H39" si="29">G36+G37+G38</f>
        <v>150453</v>
      </c>
      <c r="H39" s="1226">
        <f t="shared" si="29"/>
        <v>167375</v>
      </c>
      <c r="I39" s="1226">
        <f>I36+I37+I38</f>
        <v>709878</v>
      </c>
      <c r="J39" s="1226">
        <f t="shared" si="0"/>
        <v>139063</v>
      </c>
      <c r="K39" s="1247">
        <f t="shared" ref="K39" si="30">K36+K37+K38</f>
        <v>14182825</v>
      </c>
      <c r="L39" s="1135">
        <f t="shared" ref="L39:M39" si="31">L36+L37+L38</f>
        <v>1166769</v>
      </c>
      <c r="M39" s="1135">
        <f t="shared" si="31"/>
        <v>14182825</v>
      </c>
      <c r="N39" s="1135">
        <f>'[1]１枚目'!$D$17</f>
        <v>27477</v>
      </c>
      <c r="Q39" s="971">
        <f>Q36+Q37+Q38</f>
        <v>10673</v>
      </c>
      <c r="T39" s="1135"/>
      <c r="U39" s="1135"/>
    </row>
    <row r="40" spans="2:21" ht="12.75" customHeight="1" thickBot="1">
      <c r="B40" s="1164"/>
      <c r="C40" s="1165"/>
      <c r="D40" s="1466" t="s">
        <v>120</v>
      </c>
      <c r="E40" s="1467"/>
      <c r="F40" s="1230">
        <f>F34+F39</f>
        <v>19031661</v>
      </c>
      <c r="G40" s="1230">
        <f t="shared" ref="G40:H40" si="32">G34+G39</f>
        <v>150453</v>
      </c>
      <c r="H40" s="1230">
        <f t="shared" si="32"/>
        <v>196021</v>
      </c>
      <c r="I40" s="1230">
        <f>I34+I39</f>
        <v>743994</v>
      </c>
      <c r="J40" s="1230">
        <f t="shared" si="0"/>
        <v>157991</v>
      </c>
      <c r="K40" s="1250">
        <f t="shared" ref="K40" si="33">K34+K39</f>
        <v>17783202</v>
      </c>
      <c r="L40" s="1135">
        <f t="shared" ref="L40:M40" si="34">L34+L39</f>
        <v>1248459</v>
      </c>
      <c r="M40" s="1135">
        <f t="shared" si="34"/>
        <v>17783202</v>
      </c>
      <c r="N40" s="1135">
        <f>'[1]１枚目'!$D$17</f>
        <v>27477</v>
      </c>
      <c r="Q40" s="1152">
        <f>Q34+Q39</f>
        <v>28862</v>
      </c>
      <c r="T40" s="1135"/>
      <c r="U40" s="1135"/>
    </row>
    <row r="41" spans="2:21" ht="12.75" customHeight="1" thickBot="1">
      <c r="B41" s="1166"/>
      <c r="C41" s="1473" t="s">
        <v>131</v>
      </c>
      <c r="D41" s="1474"/>
      <c r="E41" s="1475"/>
      <c r="F41" s="1240">
        <f>F40+F33</f>
        <v>45498758</v>
      </c>
      <c r="G41" s="1240">
        <f t="shared" ref="G41:H41" si="35">G40+G33</f>
        <v>230427</v>
      </c>
      <c r="H41" s="1240">
        <f t="shared" si="35"/>
        <v>305003</v>
      </c>
      <c r="I41" s="1240">
        <f>I40+I33</f>
        <v>1467734</v>
      </c>
      <c r="J41" s="1240">
        <f t="shared" si="0"/>
        <v>305412</v>
      </c>
      <c r="K41" s="1253">
        <f t="shared" ref="K41" si="36">K40+K33</f>
        <v>43190182</v>
      </c>
      <c r="L41" s="1135">
        <f t="shared" ref="L41:M41" si="37">L40+L33</f>
        <v>2308576</v>
      </c>
      <c r="M41" s="1135">
        <f t="shared" si="37"/>
        <v>43190182</v>
      </c>
      <c r="N41" s="1135">
        <f>'[1]１枚目'!$D$17</f>
        <v>27477</v>
      </c>
      <c r="Q41" s="1167">
        <f>Q40+Q33</f>
        <v>211219</v>
      </c>
      <c r="T41" s="1135"/>
      <c r="U41" s="1135"/>
    </row>
    <row r="42" spans="2:21" ht="12.75" customHeight="1" thickBot="1">
      <c r="B42" s="1433" t="s">
        <v>144</v>
      </c>
      <c r="C42" s="1434"/>
      <c r="D42" s="1434"/>
      <c r="E42" s="1435"/>
      <c r="F42" s="1242">
        <f>F31+F41</f>
        <v>93634025</v>
      </c>
      <c r="G42" s="1242">
        <f t="shared" ref="G42:H42" si="38">G31+G41</f>
        <v>969610</v>
      </c>
      <c r="H42" s="1242">
        <f t="shared" si="38"/>
        <v>642282</v>
      </c>
      <c r="I42" s="1242">
        <f>I31+I41</f>
        <v>2882185</v>
      </c>
      <c r="J42" s="1242">
        <f>F42-G42-H42-I42-K42</f>
        <v>820837</v>
      </c>
      <c r="K42" s="1252">
        <f t="shared" ref="K42" si="39">K31+K41</f>
        <v>88319111</v>
      </c>
      <c r="L42" s="1135">
        <f t="shared" ref="L42:M42" si="40">L31+L41</f>
        <v>5314914</v>
      </c>
      <c r="M42" s="1135">
        <f t="shared" si="40"/>
        <v>88319111</v>
      </c>
      <c r="N42" s="1135">
        <f>'[1]１枚目'!$D$17</f>
        <v>27477</v>
      </c>
      <c r="Q42" s="1158">
        <f>Q31+Q41</f>
        <v>465662</v>
      </c>
      <c r="T42" s="1135"/>
      <c r="U42" s="1135"/>
    </row>
    <row r="43" spans="2:21" ht="10.5">
      <c r="B43" s="1127"/>
      <c r="C43" s="1127"/>
      <c r="D43" s="1127"/>
      <c r="E43" s="1127"/>
      <c r="F43" s="1254"/>
      <c r="G43" s="1254"/>
      <c r="H43" s="1254"/>
      <c r="I43" s="1254"/>
      <c r="J43" s="1254"/>
      <c r="K43" s="1254"/>
      <c r="L43" s="1135"/>
      <c r="M43" s="1135"/>
    </row>
    <row r="44" spans="2:21" ht="12" customHeight="1">
      <c r="B44" s="1169"/>
      <c r="C44" s="1169"/>
      <c r="L44" s="1135"/>
      <c r="M44" s="1135"/>
    </row>
  </sheetData>
  <mergeCells count="17">
    <mergeCell ref="C31:E31"/>
    <mergeCell ref="D33:E33"/>
    <mergeCell ref="D40:E40"/>
    <mergeCell ref="C41:E41"/>
    <mergeCell ref="B42:E42"/>
    <mergeCell ref="I4:I5"/>
    <mergeCell ref="J4:J5"/>
    <mergeCell ref="K4:K5"/>
    <mergeCell ref="D21:E21"/>
    <mergeCell ref="D27:E27"/>
    <mergeCell ref="G4:G5"/>
    <mergeCell ref="H4:H5"/>
    <mergeCell ref="D30:E30"/>
    <mergeCell ref="B4:B5"/>
    <mergeCell ref="C4:C5"/>
    <mergeCell ref="E4:E5"/>
    <mergeCell ref="F4:F5"/>
  </mergeCells>
  <phoneticPr fontId="4"/>
  <pageMargins left="0.70866141732283472" right="0.39370078740157483" top="0.70866141732283472" bottom="0.7086614173228347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zoomScaleNormal="100" workbookViewId="0">
      <selection activeCell="B1" sqref="B1"/>
    </sheetView>
  </sheetViews>
  <sheetFormatPr defaultColWidth="13.25" defaultRowHeight="11.25"/>
  <cols>
    <col min="1" max="1" width="1.125" style="859" customWidth="1"/>
    <col min="2" max="4" width="6.625" style="859" customWidth="1"/>
    <col min="5" max="5" width="8.625" style="859" customWidth="1"/>
    <col min="6" max="6" width="8.25" style="859" bestFit="1" customWidth="1"/>
    <col min="7" max="15" width="7.125" style="859" customWidth="1"/>
    <col min="16" max="20" width="6.75" style="859" customWidth="1"/>
    <col min="21" max="21" width="2.75" style="859" customWidth="1"/>
    <col min="22" max="22" width="8.125" style="1026" bestFit="1" customWidth="1"/>
    <col min="23" max="23" width="8.125" style="859" bestFit="1" customWidth="1"/>
    <col min="24" max="25" width="6.5" style="859" bestFit="1" customWidth="1"/>
    <col min="26" max="26" width="7.75" style="859" bestFit="1" customWidth="1"/>
    <col min="27" max="31" width="6.5" style="859" customWidth="1"/>
    <col min="32" max="32" width="8.125" style="1092" bestFit="1" customWidth="1"/>
    <col min="33" max="16384" width="13.25" style="859"/>
  </cols>
  <sheetData>
    <row r="1" spans="2:32" ht="12" customHeight="1">
      <c r="D1" s="1024"/>
      <c r="AF1" s="859"/>
    </row>
    <row r="2" spans="2:32" ht="15" customHeight="1">
      <c r="B2" s="1025" t="s">
        <v>252</v>
      </c>
      <c r="AF2" s="859"/>
    </row>
    <row r="3" spans="2:32" ht="12" customHeight="1" thickBot="1"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74"/>
      <c r="T3" s="1027" t="s">
        <v>91</v>
      </c>
      <c r="AF3" s="859"/>
    </row>
    <row r="4" spans="2:32" ht="12" customHeight="1">
      <c r="B4" s="796" t="s">
        <v>92</v>
      </c>
      <c r="C4" s="797" t="s">
        <v>92</v>
      </c>
      <c r="D4" s="797" t="s">
        <v>93</v>
      </c>
      <c r="E4" s="797"/>
      <c r="F4" s="797" t="s">
        <v>253</v>
      </c>
      <c r="G4" s="1075" t="s">
        <v>254</v>
      </c>
      <c r="H4" s="1076"/>
      <c r="I4" s="1076"/>
      <c r="J4" s="1076"/>
      <c r="K4" s="1076"/>
      <c r="L4" s="1076"/>
      <c r="M4" s="1076"/>
      <c r="N4" s="1076"/>
      <c r="O4" s="1077"/>
      <c r="P4" s="797"/>
      <c r="Q4" s="1075" t="s">
        <v>255</v>
      </c>
      <c r="R4" s="1076"/>
      <c r="S4" s="1077"/>
      <c r="T4" s="1078" t="s">
        <v>256</v>
      </c>
      <c r="U4" s="1026"/>
      <c r="AF4" s="859"/>
    </row>
    <row r="5" spans="2:32" ht="12" customHeight="1">
      <c r="B5" s="1032"/>
      <c r="C5" s="1079"/>
      <c r="D5" s="1033"/>
      <c r="E5" s="1033" t="s">
        <v>194</v>
      </c>
      <c r="F5" s="1033" t="s">
        <v>257</v>
      </c>
      <c r="G5" s="1034" t="s">
        <v>240</v>
      </c>
      <c r="H5" s="1035"/>
      <c r="I5" s="1036"/>
      <c r="J5" s="1037" t="s">
        <v>241</v>
      </c>
      <c r="K5" s="1035"/>
      <c r="L5" s="1036"/>
      <c r="M5" s="1037" t="s">
        <v>258</v>
      </c>
      <c r="N5" s="1035"/>
      <c r="O5" s="1036"/>
      <c r="P5" s="1080" t="s">
        <v>259</v>
      </c>
      <c r="Q5" s="1081" t="s">
        <v>260</v>
      </c>
      <c r="R5" s="1082" t="s">
        <v>261</v>
      </c>
      <c r="S5" s="1081" t="s">
        <v>262</v>
      </c>
      <c r="T5" s="1083" t="s">
        <v>263</v>
      </c>
      <c r="U5" s="1026"/>
      <c r="AF5" s="859"/>
    </row>
    <row r="6" spans="2:32" ht="12" customHeight="1" thickBot="1">
      <c r="B6" s="801" t="s">
        <v>96</v>
      </c>
      <c r="C6" s="802" t="s">
        <v>97</v>
      </c>
      <c r="D6" s="1039" t="s">
        <v>98</v>
      </c>
      <c r="E6" s="1039"/>
      <c r="F6" s="1084"/>
      <c r="G6" s="1040" t="s">
        <v>264</v>
      </c>
      <c r="H6" s="1040" t="s">
        <v>265</v>
      </c>
      <c r="I6" s="1040" t="s">
        <v>266</v>
      </c>
      <c r="J6" s="1040" t="s">
        <v>264</v>
      </c>
      <c r="K6" s="1040" t="s">
        <v>265</v>
      </c>
      <c r="L6" s="1040" t="s">
        <v>266</v>
      </c>
      <c r="M6" s="1040" t="s">
        <v>264</v>
      </c>
      <c r="N6" s="1040" t="s">
        <v>265</v>
      </c>
      <c r="O6" s="1040" t="s">
        <v>266</v>
      </c>
      <c r="P6" s="1039"/>
      <c r="Q6" s="1039"/>
      <c r="R6" s="1084" t="s">
        <v>267</v>
      </c>
      <c r="S6" s="1039" t="s">
        <v>268</v>
      </c>
      <c r="T6" s="1085"/>
      <c r="U6" s="1026"/>
      <c r="AF6" s="859"/>
    </row>
    <row r="7" spans="2:32" ht="12.75" customHeight="1">
      <c r="B7" s="805"/>
      <c r="C7" s="806"/>
      <c r="D7" s="1042"/>
      <c r="E7" s="1043" t="s">
        <v>101</v>
      </c>
      <c r="F7" s="1255">
        <v>5021.2000000000007</v>
      </c>
      <c r="G7" s="1255">
        <f t="shared" ref="G7:G43" si="0">H7+I7</f>
        <v>4764.3599999999997</v>
      </c>
      <c r="H7" s="1255">
        <f>第５表!F6</f>
        <v>1503.36</v>
      </c>
      <c r="I7" s="1255">
        <f>第５表!G6</f>
        <v>3260.9999999999995</v>
      </c>
      <c r="J7" s="1255">
        <f t="shared" ref="J7:J42" si="1">K7+L7</f>
        <v>999.44999999999902</v>
      </c>
      <c r="K7" s="1255">
        <f>第６表!J7</f>
        <v>983.55999999999904</v>
      </c>
      <c r="L7" s="1255">
        <f>第６表!Q7</f>
        <v>15.889999999999993</v>
      </c>
      <c r="M7" s="1255">
        <f>N7+O7</f>
        <v>3764.9099999999798</v>
      </c>
      <c r="N7" s="1255">
        <f>第６表!M7</f>
        <v>519.8000000000003</v>
      </c>
      <c r="O7" s="1255">
        <f>第６表!T7</f>
        <v>3245.1099999999797</v>
      </c>
      <c r="P7" s="1255">
        <v>188.45000000000002</v>
      </c>
      <c r="Q7" s="1255">
        <v>68.390000000000015</v>
      </c>
      <c r="R7" s="1255">
        <v>0.75</v>
      </c>
      <c r="S7" s="1255">
        <v>67.640000000000015</v>
      </c>
      <c r="T7" s="1256">
        <v>0</v>
      </c>
      <c r="U7" s="929"/>
      <c r="V7" s="1086"/>
      <c r="AF7" s="859"/>
    </row>
    <row r="8" spans="2:32" ht="12.75" customHeight="1">
      <c r="B8" s="810"/>
      <c r="C8" s="811"/>
      <c r="D8" s="1044"/>
      <c r="E8" s="1045" t="s">
        <v>102</v>
      </c>
      <c r="F8" s="1255">
        <v>7071.88</v>
      </c>
      <c r="G8" s="1255">
        <f t="shared" si="0"/>
        <v>6870.4000000000005</v>
      </c>
      <c r="H8" s="1255">
        <f>第５表!F7</f>
        <v>1322.93</v>
      </c>
      <c r="I8" s="1255">
        <f>第５表!G7</f>
        <v>5547.47</v>
      </c>
      <c r="J8" s="1255">
        <f t="shared" si="1"/>
        <v>847.94000000000074</v>
      </c>
      <c r="K8" s="1255">
        <f>第６表!J8</f>
        <v>717.07000000000073</v>
      </c>
      <c r="L8" s="1255">
        <f>第６表!Q8</f>
        <v>130.87</v>
      </c>
      <c r="M8" s="1255">
        <f t="shared" ref="M8:M43" si="2">N8+O8</f>
        <v>6022.45999999999</v>
      </c>
      <c r="N8" s="1255">
        <f>第６表!M8</f>
        <v>605.86000000000104</v>
      </c>
      <c r="O8" s="1255">
        <f>第６表!T8</f>
        <v>5416.5999999999894</v>
      </c>
      <c r="P8" s="1255">
        <v>61.569999999999993</v>
      </c>
      <c r="Q8" s="1255">
        <v>137.66999999999996</v>
      </c>
      <c r="R8" s="1255">
        <v>0</v>
      </c>
      <c r="S8" s="1255">
        <v>137.66999999999996</v>
      </c>
      <c r="T8" s="1256">
        <v>2.2399999999999998</v>
      </c>
      <c r="U8" s="929"/>
      <c r="V8" s="1086"/>
      <c r="AF8" s="859"/>
    </row>
    <row r="9" spans="2:32" ht="12.75" customHeight="1">
      <c r="B9" s="810"/>
      <c r="C9" s="811"/>
      <c r="D9" s="1044"/>
      <c r="E9" s="828" t="s">
        <v>57</v>
      </c>
      <c r="F9" s="1255">
        <v>653.46</v>
      </c>
      <c r="G9" s="1255">
        <f t="shared" si="0"/>
        <v>400.59000000000003</v>
      </c>
      <c r="H9" s="1255">
        <f>第５表!F8</f>
        <v>62.519999999999996</v>
      </c>
      <c r="I9" s="1255">
        <f>第５表!G8</f>
        <v>338.07000000000005</v>
      </c>
      <c r="J9" s="1255">
        <f t="shared" si="1"/>
        <v>50.059999999999988</v>
      </c>
      <c r="K9" s="1255">
        <f>第６表!J9</f>
        <v>50.059999999999988</v>
      </c>
      <c r="L9" s="1255">
        <f>第６表!Q9</f>
        <v>0</v>
      </c>
      <c r="M9" s="1255">
        <f t="shared" si="2"/>
        <v>350.5299999999998</v>
      </c>
      <c r="N9" s="1255">
        <f>第６表!M9</f>
        <v>12.460000000000003</v>
      </c>
      <c r="O9" s="1255">
        <f>第６表!T9</f>
        <v>338.06999999999982</v>
      </c>
      <c r="P9" s="1255">
        <v>248.20000000000016</v>
      </c>
      <c r="Q9" s="1255">
        <v>3.9099999999999993</v>
      </c>
      <c r="R9" s="1255">
        <v>0</v>
      </c>
      <c r="S9" s="1255">
        <v>3.9099999999999993</v>
      </c>
      <c r="T9" s="1256">
        <v>0.76</v>
      </c>
      <c r="U9" s="929"/>
      <c r="V9" s="1086"/>
      <c r="AF9" s="859"/>
    </row>
    <row r="10" spans="2:32" ht="12.75" customHeight="1">
      <c r="B10" s="810"/>
      <c r="C10" s="811"/>
      <c r="D10" s="1044"/>
      <c r="E10" s="1045" t="s">
        <v>103</v>
      </c>
      <c r="F10" s="1255">
        <v>4724</v>
      </c>
      <c r="G10" s="1255">
        <f t="shared" si="0"/>
        <v>4656.17</v>
      </c>
      <c r="H10" s="1255">
        <f>第５表!F9</f>
        <v>3581.3</v>
      </c>
      <c r="I10" s="1255">
        <f>第５表!G9</f>
        <v>1074.8700000000001</v>
      </c>
      <c r="J10" s="1255">
        <f t="shared" si="1"/>
        <v>3350.74</v>
      </c>
      <c r="K10" s="1255">
        <f>第６表!J10</f>
        <v>3330.68</v>
      </c>
      <c r="L10" s="1255">
        <f>第６表!Q10</f>
        <v>20.059999999999999</v>
      </c>
      <c r="M10" s="1255">
        <f t="shared" si="2"/>
        <v>1305.43</v>
      </c>
      <c r="N10" s="1255">
        <f>第６表!M10</f>
        <v>250.62000000000012</v>
      </c>
      <c r="O10" s="1255">
        <f>第６表!T10</f>
        <v>1054.81</v>
      </c>
      <c r="P10" s="1255">
        <v>11.66</v>
      </c>
      <c r="Q10" s="1255">
        <v>56.169999999999995</v>
      </c>
      <c r="R10" s="1255">
        <v>7.2700000000000005</v>
      </c>
      <c r="S10" s="1255">
        <v>48.899999999999991</v>
      </c>
      <c r="T10" s="1256">
        <v>0</v>
      </c>
      <c r="U10" s="929"/>
      <c r="V10" s="1086"/>
      <c r="AF10" s="859"/>
    </row>
    <row r="11" spans="2:32" ht="12.75" customHeight="1">
      <c r="B11" s="810"/>
      <c r="C11" s="811"/>
      <c r="D11" s="1044"/>
      <c r="E11" s="1045" t="s">
        <v>104</v>
      </c>
      <c r="F11" s="1255">
        <v>9689.2699999999986</v>
      </c>
      <c r="G11" s="1255">
        <f t="shared" si="0"/>
        <v>9554.69</v>
      </c>
      <c r="H11" s="1255">
        <f>第５表!F10</f>
        <v>7757.93</v>
      </c>
      <c r="I11" s="1255">
        <f>第５表!G10</f>
        <v>1796.7600000000002</v>
      </c>
      <c r="J11" s="1255">
        <f t="shared" si="1"/>
        <v>7738.5100000000184</v>
      </c>
      <c r="K11" s="1255">
        <f>第６表!J11</f>
        <v>7638.490000000018</v>
      </c>
      <c r="L11" s="1255">
        <f>第６表!Q11</f>
        <v>100.02000000000001</v>
      </c>
      <c r="M11" s="1255">
        <f t="shared" si="2"/>
        <v>1816.2800000000002</v>
      </c>
      <c r="N11" s="1255">
        <f>第６表!M11</f>
        <v>119.38000000000001</v>
      </c>
      <c r="O11" s="1255">
        <f>第６表!T11</f>
        <v>1696.9</v>
      </c>
      <c r="P11" s="1255">
        <v>30.479999999999997</v>
      </c>
      <c r="Q11" s="1255">
        <v>102.18999999999998</v>
      </c>
      <c r="R11" s="1255">
        <v>81.36999999999999</v>
      </c>
      <c r="S11" s="1255">
        <v>20.819999999999993</v>
      </c>
      <c r="T11" s="1256">
        <v>1.9100000000000001</v>
      </c>
      <c r="U11" s="929"/>
      <c r="V11" s="1086"/>
      <c r="AF11" s="859"/>
    </row>
    <row r="12" spans="2:32" ht="12.75" customHeight="1">
      <c r="B12" s="810"/>
      <c r="C12" s="811"/>
      <c r="D12" s="1044"/>
      <c r="E12" s="828" t="s">
        <v>65</v>
      </c>
      <c r="F12" s="1255">
        <v>2891.3999999999996</v>
      </c>
      <c r="G12" s="1255">
        <f t="shared" si="0"/>
        <v>2844.0600000000004</v>
      </c>
      <c r="H12" s="1255">
        <f>第５表!F11</f>
        <v>1067.25</v>
      </c>
      <c r="I12" s="1255">
        <f>第５表!G11</f>
        <v>1776.8100000000002</v>
      </c>
      <c r="J12" s="1255">
        <f t="shared" si="1"/>
        <v>862.60999999999967</v>
      </c>
      <c r="K12" s="1255">
        <f>第６表!J12</f>
        <v>852.0799999999997</v>
      </c>
      <c r="L12" s="1255">
        <f>第６表!Q12</f>
        <v>10.529999999999998</v>
      </c>
      <c r="M12" s="1255">
        <f t="shared" si="2"/>
        <v>1981.450000000003</v>
      </c>
      <c r="N12" s="1255">
        <f>第６表!M12</f>
        <v>215.1700000000001</v>
      </c>
      <c r="O12" s="1255">
        <f>第６表!T12</f>
        <v>1766.2800000000029</v>
      </c>
      <c r="P12" s="1255">
        <v>6.67</v>
      </c>
      <c r="Q12" s="1255">
        <v>39.949999999999996</v>
      </c>
      <c r="R12" s="1255">
        <v>5.39</v>
      </c>
      <c r="S12" s="1255">
        <v>34.559999999999995</v>
      </c>
      <c r="T12" s="1256">
        <v>0.72</v>
      </c>
      <c r="U12" s="929"/>
      <c r="V12" s="1086"/>
      <c r="AF12" s="859"/>
    </row>
    <row r="13" spans="2:32" ht="12.75" customHeight="1">
      <c r="B13" s="810"/>
      <c r="C13" s="811"/>
      <c r="D13" s="1044"/>
      <c r="E13" s="1045" t="s">
        <v>105</v>
      </c>
      <c r="F13" s="1255">
        <v>310.39999999999998</v>
      </c>
      <c r="G13" s="1255">
        <f t="shared" si="0"/>
        <v>285.51</v>
      </c>
      <c r="H13" s="1255">
        <f>第５表!F12</f>
        <v>69.52000000000001</v>
      </c>
      <c r="I13" s="1255">
        <f>第５表!G12</f>
        <v>215.98999999999998</v>
      </c>
      <c r="J13" s="1255">
        <f t="shared" si="1"/>
        <v>18.07</v>
      </c>
      <c r="K13" s="1255">
        <f>第６表!J13</f>
        <v>17.93</v>
      </c>
      <c r="L13" s="1255">
        <f>第６表!Q13</f>
        <v>0.14000000000000001</v>
      </c>
      <c r="M13" s="1255">
        <f t="shared" si="2"/>
        <v>267.44000000000005</v>
      </c>
      <c r="N13" s="1255">
        <f>第６表!M13</f>
        <v>51.590000000000053</v>
      </c>
      <c r="O13" s="1255">
        <f>第６表!T13</f>
        <v>215.85</v>
      </c>
      <c r="P13" s="1255">
        <v>20.639999999999997</v>
      </c>
      <c r="Q13" s="1255">
        <v>4.6500000000000004</v>
      </c>
      <c r="R13" s="1255">
        <v>0</v>
      </c>
      <c r="S13" s="1255">
        <v>4.6500000000000004</v>
      </c>
      <c r="T13" s="1256">
        <v>0</v>
      </c>
      <c r="U13" s="929"/>
      <c r="V13" s="1086"/>
      <c r="AF13" s="859"/>
    </row>
    <row r="14" spans="2:32" ht="12.75" customHeight="1">
      <c r="B14" s="810"/>
      <c r="C14" s="811" t="s">
        <v>106</v>
      </c>
      <c r="D14" s="1046" t="s">
        <v>107</v>
      </c>
      <c r="E14" s="1045" t="s">
        <v>108</v>
      </c>
      <c r="F14" s="1255">
        <v>14468.209999999997</v>
      </c>
      <c r="G14" s="1255">
        <f t="shared" si="0"/>
        <v>14204.099999999999</v>
      </c>
      <c r="H14" s="1255">
        <f>第５表!F13</f>
        <v>11283.529999999999</v>
      </c>
      <c r="I14" s="1255">
        <f>第５表!G13</f>
        <v>2920.5699999999997</v>
      </c>
      <c r="J14" s="1255">
        <f t="shared" si="1"/>
        <v>10234.51999999999</v>
      </c>
      <c r="K14" s="1255">
        <f>第６表!J14</f>
        <v>10186.37999999999</v>
      </c>
      <c r="L14" s="1255">
        <f>第６表!Q14</f>
        <v>48.140000000000008</v>
      </c>
      <c r="M14" s="1255">
        <f t="shared" si="2"/>
        <v>3969.5799999999836</v>
      </c>
      <c r="N14" s="1255">
        <f>第６表!M14</f>
        <v>1097.1499999999908</v>
      </c>
      <c r="O14" s="1255">
        <f>第６表!T14</f>
        <v>2872.4299999999926</v>
      </c>
      <c r="P14" s="1255">
        <v>107.71999999999989</v>
      </c>
      <c r="Q14" s="1255">
        <v>153.13999999999996</v>
      </c>
      <c r="R14" s="1255">
        <v>7.7299999999999995</v>
      </c>
      <c r="S14" s="1255">
        <v>145.40999999999997</v>
      </c>
      <c r="T14" s="1256">
        <v>3.25</v>
      </c>
      <c r="U14" s="929"/>
      <c r="V14" s="1086"/>
      <c r="AF14" s="859"/>
    </row>
    <row r="15" spans="2:32" ht="12.75" customHeight="1">
      <c r="B15" s="810"/>
      <c r="C15" s="811" t="s">
        <v>109</v>
      </c>
      <c r="D15" s="1044" t="s">
        <v>110</v>
      </c>
      <c r="E15" s="1045" t="s">
        <v>111</v>
      </c>
      <c r="F15" s="1255">
        <v>3.2</v>
      </c>
      <c r="G15" s="1255">
        <f t="shared" si="0"/>
        <v>3.1999999999999997</v>
      </c>
      <c r="H15" s="1255">
        <f>第５表!F14</f>
        <v>2.88</v>
      </c>
      <c r="I15" s="1255">
        <f>第５表!G14</f>
        <v>0.32</v>
      </c>
      <c r="J15" s="1255">
        <f t="shared" si="1"/>
        <v>2.88</v>
      </c>
      <c r="K15" s="1255">
        <f>第６表!J15</f>
        <v>2.88</v>
      </c>
      <c r="L15" s="1255">
        <f>第６表!Q15</f>
        <v>0</v>
      </c>
      <c r="M15" s="1255">
        <f t="shared" si="2"/>
        <v>0.32</v>
      </c>
      <c r="N15" s="1255">
        <f>第６表!M15</f>
        <v>0</v>
      </c>
      <c r="O15" s="1255">
        <f>第６表!T15</f>
        <v>0.32</v>
      </c>
      <c r="P15" s="1255">
        <v>0</v>
      </c>
      <c r="Q15" s="1255">
        <v>0</v>
      </c>
      <c r="R15" s="1255">
        <v>0</v>
      </c>
      <c r="S15" s="1255">
        <v>0</v>
      </c>
      <c r="T15" s="1256">
        <v>0</v>
      </c>
      <c r="U15" s="929"/>
      <c r="V15" s="1086"/>
      <c r="AF15" s="859"/>
    </row>
    <row r="16" spans="2:32" ht="12.75" customHeight="1">
      <c r="B16" s="810" t="s">
        <v>112</v>
      </c>
      <c r="C16" s="814" t="s">
        <v>413</v>
      </c>
      <c r="D16" s="1044"/>
      <c r="E16" s="1045" t="s">
        <v>113</v>
      </c>
      <c r="F16" s="1255">
        <v>0</v>
      </c>
      <c r="G16" s="1255" t="e">
        <f t="shared" si="0"/>
        <v>#REF!</v>
      </c>
      <c r="H16" s="1255" t="e">
        <f>第５表!F15</f>
        <v>#REF!</v>
      </c>
      <c r="I16" s="1255" t="e">
        <f>第５表!G15</f>
        <v>#REF!</v>
      </c>
      <c r="J16" s="1255">
        <f t="shared" si="1"/>
        <v>0</v>
      </c>
      <c r="K16" s="1255">
        <f>第６表!J16</f>
        <v>0</v>
      </c>
      <c r="L16" s="1255">
        <f>第６表!Q16</f>
        <v>0</v>
      </c>
      <c r="M16" s="1255">
        <f t="shared" si="2"/>
        <v>0</v>
      </c>
      <c r="N16" s="1255">
        <f>第６表!M16</f>
        <v>0</v>
      </c>
      <c r="O16" s="1255">
        <f>第６表!T16</f>
        <v>0</v>
      </c>
      <c r="P16" s="1255">
        <v>0</v>
      </c>
      <c r="Q16" s="1255">
        <v>0</v>
      </c>
      <c r="R16" s="1255">
        <v>0</v>
      </c>
      <c r="S16" s="1255">
        <v>0</v>
      </c>
      <c r="T16" s="1256">
        <v>0</v>
      </c>
      <c r="U16" s="929"/>
      <c r="V16" s="1086"/>
      <c r="AF16" s="859"/>
    </row>
    <row r="17" spans="2:32" ht="12.75" customHeight="1">
      <c r="B17" s="810"/>
      <c r="C17" s="811"/>
      <c r="D17" s="1044"/>
      <c r="E17" s="1045" t="s">
        <v>114</v>
      </c>
      <c r="F17" s="1255">
        <v>0</v>
      </c>
      <c r="G17" s="1255" t="e">
        <f t="shared" si="0"/>
        <v>#REF!</v>
      </c>
      <c r="H17" s="1255" t="e">
        <f>第５表!F16</f>
        <v>#REF!</v>
      </c>
      <c r="I17" s="1255" t="e">
        <f>第５表!G16</f>
        <v>#REF!</v>
      </c>
      <c r="J17" s="1255">
        <f t="shared" si="1"/>
        <v>0</v>
      </c>
      <c r="K17" s="1255">
        <f>第６表!J17</f>
        <v>0</v>
      </c>
      <c r="L17" s="1255">
        <f>第６表!Q17</f>
        <v>0</v>
      </c>
      <c r="M17" s="1255">
        <f t="shared" si="2"/>
        <v>0</v>
      </c>
      <c r="N17" s="1255">
        <f>第６表!M17</f>
        <v>0</v>
      </c>
      <c r="O17" s="1255">
        <f>第６表!T17</f>
        <v>0</v>
      </c>
      <c r="P17" s="1255">
        <v>0</v>
      </c>
      <c r="Q17" s="1255">
        <v>0</v>
      </c>
      <c r="R17" s="1255">
        <v>0</v>
      </c>
      <c r="S17" s="1255">
        <v>0</v>
      </c>
      <c r="T17" s="1256">
        <v>0</v>
      </c>
      <c r="U17" s="929"/>
      <c r="V17" s="1086"/>
      <c r="W17" s="1087"/>
      <c r="X17" s="1087"/>
      <c r="Y17" s="1087"/>
      <c r="Z17" s="1087"/>
      <c r="AF17" s="859"/>
    </row>
    <row r="18" spans="2:32" ht="12.75" customHeight="1">
      <c r="B18" s="815" t="s">
        <v>246</v>
      </c>
      <c r="C18" s="811"/>
      <c r="D18" s="1044"/>
      <c r="E18" s="1045" t="s">
        <v>115</v>
      </c>
      <c r="F18" s="1255">
        <v>1659</v>
      </c>
      <c r="G18" s="1255">
        <f t="shared" si="0"/>
        <v>1592.97</v>
      </c>
      <c r="H18" s="1255">
        <f>第５表!F17</f>
        <v>285</v>
      </c>
      <c r="I18" s="1255">
        <f>第５表!G17</f>
        <v>1307.97</v>
      </c>
      <c r="J18" s="1255">
        <f t="shared" si="1"/>
        <v>212.76</v>
      </c>
      <c r="K18" s="1255">
        <f>第６表!J18</f>
        <v>178.79999999999998</v>
      </c>
      <c r="L18" s="1255">
        <f>第６表!Q18</f>
        <v>33.96</v>
      </c>
      <c r="M18" s="1255">
        <f t="shared" si="2"/>
        <v>1380.2100000000003</v>
      </c>
      <c r="N18" s="1255">
        <f>第６表!M18</f>
        <v>106.2</v>
      </c>
      <c r="O18" s="1255">
        <f>第６表!T18</f>
        <v>1274.0100000000002</v>
      </c>
      <c r="P18" s="1255">
        <v>21.19</v>
      </c>
      <c r="Q18" s="1255">
        <v>43.210000000000008</v>
      </c>
      <c r="R18" s="1255">
        <v>0.82</v>
      </c>
      <c r="S18" s="1255">
        <v>42.390000000000008</v>
      </c>
      <c r="T18" s="1256">
        <v>1.63</v>
      </c>
      <c r="U18" s="929"/>
      <c r="V18" s="1086"/>
      <c r="W18" s="1088"/>
      <c r="X18" s="1088"/>
      <c r="Y18" s="1088"/>
      <c r="Z18" s="1088"/>
      <c r="AA18" s="1088"/>
      <c r="AB18" s="1088"/>
      <c r="AC18" s="1088"/>
      <c r="AD18" s="1088"/>
      <c r="AE18" s="1088"/>
      <c r="AF18" s="859"/>
    </row>
    <row r="19" spans="2:32" ht="12.75" customHeight="1">
      <c r="B19" s="810"/>
      <c r="C19" s="811"/>
      <c r="D19" s="1044"/>
      <c r="E19" s="1045" t="s">
        <v>116</v>
      </c>
      <c r="F19" s="1255">
        <v>1211.3900000000001</v>
      </c>
      <c r="G19" s="1255">
        <f t="shared" si="0"/>
        <v>1166.1399999999999</v>
      </c>
      <c r="H19" s="1255">
        <f>第５表!F18</f>
        <v>197.24</v>
      </c>
      <c r="I19" s="1255">
        <f>第５表!G18</f>
        <v>968.9</v>
      </c>
      <c r="J19" s="1255">
        <f t="shared" si="1"/>
        <v>136.00999999999996</v>
      </c>
      <c r="K19" s="1255">
        <f>第６表!J19</f>
        <v>135.12999999999997</v>
      </c>
      <c r="L19" s="1255">
        <f>第６表!Q19</f>
        <v>0.88</v>
      </c>
      <c r="M19" s="1255">
        <f t="shared" si="2"/>
        <v>1030.1300000000006</v>
      </c>
      <c r="N19" s="1255">
        <f>第６表!M19</f>
        <v>62.110000000000042</v>
      </c>
      <c r="O19" s="1255">
        <f>第６表!T19</f>
        <v>968.02000000000044</v>
      </c>
      <c r="P19" s="1255">
        <v>18.2</v>
      </c>
      <c r="Q19" s="1255">
        <v>23.779999999999998</v>
      </c>
      <c r="R19" s="1255">
        <v>18.009999999999998</v>
      </c>
      <c r="S19" s="1255">
        <v>5.77</v>
      </c>
      <c r="T19" s="1256">
        <v>3.27</v>
      </c>
      <c r="U19" s="929"/>
      <c r="V19" s="1086"/>
      <c r="AF19" s="859"/>
    </row>
    <row r="20" spans="2:32" ht="12.75" customHeight="1">
      <c r="B20" s="810"/>
      <c r="C20" s="811"/>
      <c r="D20" s="1048"/>
      <c r="E20" s="1049" t="s">
        <v>117</v>
      </c>
      <c r="F20" s="1255">
        <v>47703.41</v>
      </c>
      <c r="G20" s="1255" t="e">
        <f t="shared" si="0"/>
        <v>#REF!</v>
      </c>
      <c r="H20" s="1255" t="e">
        <f>第５表!F19</f>
        <v>#REF!</v>
      </c>
      <c r="I20" s="1255" t="e">
        <f>第５表!G19</f>
        <v>#REF!</v>
      </c>
      <c r="J20" s="1255">
        <f t="shared" si="1"/>
        <v>24453.55000000001</v>
      </c>
      <c r="K20" s="1255">
        <f>第６表!J20</f>
        <v>24093.060000000009</v>
      </c>
      <c r="L20" s="1255">
        <f>第６表!Q20</f>
        <v>360.48999999999995</v>
      </c>
      <c r="M20" s="1255">
        <f t="shared" si="2"/>
        <v>21888.739999999954</v>
      </c>
      <c r="N20" s="1255">
        <f>第６表!M20</f>
        <v>3040.3399999999924</v>
      </c>
      <c r="O20" s="1255">
        <f>第６表!T20</f>
        <v>18848.399999999961</v>
      </c>
      <c r="P20" s="1255">
        <v>714.78000000000009</v>
      </c>
      <c r="Q20" s="1255">
        <v>633.05999999999995</v>
      </c>
      <c r="R20" s="1255">
        <v>121.33999999999997</v>
      </c>
      <c r="S20" s="1255">
        <v>511.71999999999986</v>
      </c>
      <c r="T20" s="1256">
        <v>13.779999999999998</v>
      </c>
      <c r="U20" s="929"/>
      <c r="V20" s="1086"/>
      <c r="AF20" s="859"/>
    </row>
    <row r="21" spans="2:32" ht="12.75" customHeight="1">
      <c r="B21" s="810"/>
      <c r="C21" s="811"/>
      <c r="D21" s="1046" t="s">
        <v>118</v>
      </c>
      <c r="E21" s="1045" t="s">
        <v>119</v>
      </c>
      <c r="F21" s="1255">
        <v>9900.1800000000021</v>
      </c>
      <c r="G21" s="1255">
        <f t="shared" si="0"/>
        <v>9726.31</v>
      </c>
      <c r="H21" s="1255">
        <f>第５表!F20</f>
        <v>4837.53</v>
      </c>
      <c r="I21" s="1255">
        <f>第５表!G20</f>
        <v>4888.78</v>
      </c>
      <c r="J21" s="1255">
        <f t="shared" si="1"/>
        <v>4153.17</v>
      </c>
      <c r="K21" s="1255">
        <f>第６表!J21</f>
        <v>4083.91</v>
      </c>
      <c r="L21" s="1255">
        <f>第６表!Q21</f>
        <v>69.259999999999991</v>
      </c>
      <c r="M21" s="1255">
        <f t="shared" si="2"/>
        <v>5573.1399999999912</v>
      </c>
      <c r="N21" s="1255">
        <f>第６表!M21</f>
        <v>753.61999999999955</v>
      </c>
      <c r="O21" s="1255">
        <f>第６表!T21</f>
        <v>4819.5199999999913</v>
      </c>
      <c r="P21" s="1255">
        <v>55.640000000000015</v>
      </c>
      <c r="Q21" s="1255">
        <v>105.64000000000001</v>
      </c>
      <c r="R21" s="1255">
        <v>39.28</v>
      </c>
      <c r="S21" s="1255">
        <v>66.360000000000014</v>
      </c>
      <c r="T21" s="1256">
        <v>12.589999999999998</v>
      </c>
      <c r="U21" s="929"/>
      <c r="V21" s="1086"/>
      <c r="AF21" s="859"/>
    </row>
    <row r="22" spans="2:32" ht="12.75" customHeight="1" thickBot="1">
      <c r="B22" s="810"/>
      <c r="C22" s="1023"/>
      <c r="D22" s="1051" t="s">
        <v>120</v>
      </c>
      <c r="E22" s="1052"/>
      <c r="F22" s="1235">
        <v>57603.489999999903</v>
      </c>
      <c r="G22" s="1235" t="e">
        <f t="shared" si="0"/>
        <v>#REF!</v>
      </c>
      <c r="H22" s="1235" t="e">
        <f>第５表!F21</f>
        <v>#REF!</v>
      </c>
      <c r="I22" s="1235" t="e">
        <f>第５表!G21</f>
        <v>#REF!</v>
      </c>
      <c r="J22" s="1235">
        <f t="shared" si="1"/>
        <v>28606.720000000008</v>
      </c>
      <c r="K22" s="1235">
        <f>第６表!J22</f>
        <v>28176.970000000008</v>
      </c>
      <c r="L22" s="1235">
        <f>第６表!Q22</f>
        <v>429.74999999999994</v>
      </c>
      <c r="M22" s="1235">
        <f t="shared" si="2"/>
        <v>27461.879999999946</v>
      </c>
      <c r="N22" s="1235">
        <f>第６表!M22</f>
        <v>3793.9599999999919</v>
      </c>
      <c r="O22" s="1235">
        <f>第６表!T22</f>
        <v>23667.919999999955</v>
      </c>
      <c r="P22" s="1235">
        <v>770.42000000000007</v>
      </c>
      <c r="Q22" s="1235">
        <v>738.69999999999993</v>
      </c>
      <c r="R22" s="1235">
        <v>160.61999999999998</v>
      </c>
      <c r="S22" s="1235">
        <v>578.07999999999993</v>
      </c>
      <c r="T22" s="1257">
        <v>26.369999999999997</v>
      </c>
      <c r="U22" s="929"/>
      <c r="V22" s="1086"/>
      <c r="AF22" s="859"/>
    </row>
    <row r="23" spans="2:32" ht="12.75" customHeight="1">
      <c r="B23" s="810"/>
      <c r="C23" s="806"/>
      <c r="D23" s="1053"/>
      <c r="E23" s="1054" t="s">
        <v>211</v>
      </c>
      <c r="F23" s="1258">
        <v>8140.5499999999993</v>
      </c>
      <c r="G23" s="1255">
        <f t="shared" si="0"/>
        <v>8007.88</v>
      </c>
      <c r="H23" s="1259">
        <f>第５表!F22</f>
        <v>5599.06</v>
      </c>
      <c r="I23" s="1259">
        <f>第５表!G22</f>
        <v>2408.8199999999997</v>
      </c>
      <c r="J23" s="1259">
        <f t="shared" si="1"/>
        <v>4387.5999999999894</v>
      </c>
      <c r="K23" s="1259">
        <f>第６表!J23</f>
        <v>4257.0899999999892</v>
      </c>
      <c r="L23" s="1259">
        <f>第６表!Q23</f>
        <v>130.51000000000002</v>
      </c>
      <c r="M23" s="1259">
        <f t="shared" si="2"/>
        <v>3619.7699999999691</v>
      </c>
      <c r="N23" s="1259">
        <f>第６表!M23</f>
        <v>1341.9699999999943</v>
      </c>
      <c r="O23" s="1259">
        <f>第６表!T23</f>
        <v>2277.7999999999747</v>
      </c>
      <c r="P23" s="1259">
        <v>106.48999999999991</v>
      </c>
      <c r="Q23" s="1255">
        <v>21.820000000000007</v>
      </c>
      <c r="R23" s="1259">
        <v>0</v>
      </c>
      <c r="S23" s="1259">
        <v>21.820000000000007</v>
      </c>
      <c r="T23" s="1260">
        <v>4.3599999999999994</v>
      </c>
      <c r="U23" s="929"/>
      <c r="V23" s="1086"/>
      <c r="AF23" s="859"/>
    </row>
    <row r="24" spans="2:32" ht="12.75" customHeight="1">
      <c r="B24" s="810"/>
      <c r="C24" s="811"/>
      <c r="D24" s="1048"/>
      <c r="E24" s="1055" t="s">
        <v>117</v>
      </c>
      <c r="F24" s="1227">
        <f>F21+F23</f>
        <v>18040.730000000003</v>
      </c>
      <c r="G24" s="1227">
        <f>H24+I24</f>
        <v>17734.189999999999</v>
      </c>
      <c r="H24" s="1227">
        <f>第５表!F23</f>
        <v>10436.59</v>
      </c>
      <c r="I24" s="1227">
        <f>第５表!G23</f>
        <v>7297.5999999999995</v>
      </c>
      <c r="J24" s="1227">
        <f t="shared" si="1"/>
        <v>8540.7699999999895</v>
      </c>
      <c r="K24" s="1227">
        <f>第６表!J24</f>
        <v>8340.9999999999891</v>
      </c>
      <c r="L24" s="1227">
        <f>第６表!Q24</f>
        <v>199.77</v>
      </c>
      <c r="M24" s="1227">
        <f t="shared" si="2"/>
        <v>9192.9099999999598</v>
      </c>
      <c r="N24" s="1227">
        <f>第６表!M24</f>
        <v>2095.5899999999938</v>
      </c>
      <c r="O24" s="1227">
        <f>第６表!T24</f>
        <v>7097.3199999999661</v>
      </c>
      <c r="P24" s="1227">
        <v>162.12999999999994</v>
      </c>
      <c r="Q24" s="1227">
        <v>127.46000000000002</v>
      </c>
      <c r="R24" s="1227">
        <v>39.28</v>
      </c>
      <c r="S24" s="1227">
        <v>88.180000000000021</v>
      </c>
      <c r="T24" s="1261">
        <v>16.949999999999996</v>
      </c>
      <c r="U24" s="929"/>
      <c r="V24" s="1086"/>
      <c r="AF24" s="859"/>
    </row>
    <row r="25" spans="2:32" ht="12.75" customHeight="1">
      <c r="B25" s="810"/>
      <c r="C25" s="811" t="s">
        <v>122</v>
      </c>
      <c r="D25" s="1044"/>
      <c r="E25" s="1056" t="s">
        <v>123</v>
      </c>
      <c r="F25" s="1255">
        <v>28350.729999999996</v>
      </c>
      <c r="G25" s="1255">
        <f t="shared" si="0"/>
        <v>27640.63</v>
      </c>
      <c r="H25" s="1255">
        <f>第５表!F24</f>
        <v>16815.330000000002</v>
      </c>
      <c r="I25" s="1255">
        <f>第５表!G24</f>
        <v>10825.3</v>
      </c>
      <c r="J25" s="1255">
        <f t="shared" si="1"/>
        <v>15655.789999999975</v>
      </c>
      <c r="K25" s="1255">
        <f>第６表!J25</f>
        <v>15262.969999999976</v>
      </c>
      <c r="L25" s="1255">
        <f>第６表!Q25</f>
        <v>392.81999999999925</v>
      </c>
      <c r="M25" s="1255">
        <f t="shared" si="2"/>
        <v>11984.840000000051</v>
      </c>
      <c r="N25" s="1255">
        <f>第６表!M25</f>
        <v>1552.3599999999904</v>
      </c>
      <c r="O25" s="1255">
        <f>第６表!T25</f>
        <v>10432.480000000061</v>
      </c>
      <c r="P25" s="1255">
        <v>458.72000000000014</v>
      </c>
      <c r="Q25" s="1255">
        <v>196.15000000000023</v>
      </c>
      <c r="R25" s="1255">
        <v>56.87</v>
      </c>
      <c r="S25" s="1255">
        <v>139.28000000000023</v>
      </c>
      <c r="T25" s="1256">
        <v>55.22999999999999</v>
      </c>
      <c r="U25" s="929"/>
      <c r="V25" s="1086"/>
      <c r="AF25" s="859"/>
    </row>
    <row r="26" spans="2:32" ht="12.75" customHeight="1">
      <c r="B26" s="810"/>
      <c r="C26" s="811" t="s">
        <v>269</v>
      </c>
      <c r="D26" s="1046" t="s">
        <v>124</v>
      </c>
      <c r="E26" s="1057" t="s">
        <v>125</v>
      </c>
      <c r="F26" s="1255">
        <v>14968.8</v>
      </c>
      <c r="G26" s="1255">
        <f t="shared" si="0"/>
        <v>14758.2</v>
      </c>
      <c r="H26" s="1255">
        <f>第５表!F25</f>
        <v>9721.27</v>
      </c>
      <c r="I26" s="1255">
        <f>第５表!G25</f>
        <v>5036.9299999999994</v>
      </c>
      <c r="J26" s="1255">
        <f t="shared" si="1"/>
        <v>9520.2199999999993</v>
      </c>
      <c r="K26" s="1255">
        <f>第６表!J26</f>
        <v>9409.49</v>
      </c>
      <c r="L26" s="1255">
        <f>第６表!Q26</f>
        <v>110.73000000000003</v>
      </c>
      <c r="M26" s="1255">
        <f t="shared" si="2"/>
        <v>5237.9799999999896</v>
      </c>
      <c r="N26" s="1255">
        <f>第６表!M26</f>
        <v>311.7799999999994</v>
      </c>
      <c r="O26" s="1255">
        <f>第６表!T26</f>
        <v>4926.1999999999898</v>
      </c>
      <c r="P26" s="1255">
        <v>176.95999999999987</v>
      </c>
      <c r="Q26" s="1255">
        <v>24.17</v>
      </c>
      <c r="R26" s="1255">
        <v>2.21</v>
      </c>
      <c r="S26" s="1255">
        <v>21.96</v>
      </c>
      <c r="T26" s="1256">
        <v>9.4700000000000006</v>
      </c>
      <c r="U26" s="929"/>
      <c r="V26" s="1086"/>
      <c r="AF26" s="859"/>
    </row>
    <row r="27" spans="2:32" ht="12.75" customHeight="1">
      <c r="B27" s="810"/>
      <c r="C27" s="811"/>
      <c r="D27" s="1044"/>
      <c r="E27" s="1055" t="s">
        <v>117</v>
      </c>
      <c r="F27" s="1255">
        <v>43319.53</v>
      </c>
      <c r="G27" s="1255">
        <f t="shared" si="0"/>
        <v>42398.83</v>
      </c>
      <c r="H27" s="1255">
        <f>第５表!F26</f>
        <v>26536.600000000002</v>
      </c>
      <c r="I27" s="1255">
        <f>第５表!G26</f>
        <v>15862.23</v>
      </c>
      <c r="J27" s="1255">
        <f t="shared" si="1"/>
        <v>25176.009999999977</v>
      </c>
      <c r="K27" s="1255">
        <f>第６表!J27</f>
        <v>24672.459999999977</v>
      </c>
      <c r="L27" s="1255">
        <f>第６表!Q27</f>
        <v>503.54999999999927</v>
      </c>
      <c r="M27" s="1255">
        <f t="shared" si="2"/>
        <v>17222.82000000004</v>
      </c>
      <c r="N27" s="1255">
        <f>第６表!M27</f>
        <v>1864.1399999999899</v>
      </c>
      <c r="O27" s="1255">
        <f>第６表!T27</f>
        <v>15358.680000000051</v>
      </c>
      <c r="P27" s="1255">
        <v>635.68000000000006</v>
      </c>
      <c r="Q27" s="1255">
        <v>220.32000000000022</v>
      </c>
      <c r="R27" s="1255">
        <v>59.08</v>
      </c>
      <c r="S27" s="1255">
        <v>161.24000000000024</v>
      </c>
      <c r="T27" s="1256">
        <v>64.699999999999989</v>
      </c>
      <c r="U27" s="929"/>
      <c r="V27" s="1086"/>
      <c r="Z27" s="1090"/>
      <c r="AF27" s="859"/>
    </row>
    <row r="28" spans="2:32" ht="12.75" customHeight="1" thickBot="1">
      <c r="B28" s="810"/>
      <c r="C28" s="831"/>
      <c r="D28" s="1059" t="s">
        <v>120</v>
      </c>
      <c r="E28" s="1060"/>
      <c r="F28" s="1262">
        <v>51460.08</v>
      </c>
      <c r="G28" s="1262">
        <f t="shared" si="0"/>
        <v>50406.710000000006</v>
      </c>
      <c r="H28" s="1262">
        <f>第５表!F27</f>
        <v>32135.660000000003</v>
      </c>
      <c r="I28" s="1262">
        <f>第５表!G27</f>
        <v>18271.05</v>
      </c>
      <c r="J28" s="1262">
        <f t="shared" si="1"/>
        <v>29563.609999999964</v>
      </c>
      <c r="K28" s="1262">
        <f>第６表!J28</f>
        <v>28929.549999999967</v>
      </c>
      <c r="L28" s="1262">
        <f>第６表!Q28</f>
        <v>634.05999999999926</v>
      </c>
      <c r="M28" s="1262">
        <f t="shared" si="2"/>
        <v>20842.590000000011</v>
      </c>
      <c r="N28" s="1262">
        <f>第６表!M28</f>
        <v>3206.1099999999842</v>
      </c>
      <c r="O28" s="1262">
        <f>第６表!T28</f>
        <v>17636.480000000025</v>
      </c>
      <c r="P28" s="1262">
        <v>742.17</v>
      </c>
      <c r="Q28" s="1262">
        <v>242.14000000000021</v>
      </c>
      <c r="R28" s="1262">
        <v>59.08</v>
      </c>
      <c r="S28" s="1262">
        <v>183.06000000000023</v>
      </c>
      <c r="T28" s="1263">
        <v>69.059999999999988</v>
      </c>
      <c r="U28" s="929"/>
      <c r="V28" s="1086"/>
      <c r="AF28" s="859"/>
    </row>
    <row r="29" spans="2:32" ht="12.75" customHeight="1">
      <c r="B29" s="810"/>
      <c r="C29" s="811" t="s">
        <v>126</v>
      </c>
      <c r="D29" s="1046" t="s">
        <v>127</v>
      </c>
      <c r="E29" s="1056" t="s">
        <v>128</v>
      </c>
      <c r="F29" s="1255">
        <v>54217.98000000001</v>
      </c>
      <c r="G29" s="1258">
        <f t="shared" si="0"/>
        <v>53241.599999999999</v>
      </c>
      <c r="H29" s="1258">
        <f>第５表!F28</f>
        <v>33142.26</v>
      </c>
      <c r="I29" s="1258">
        <f>第５表!G28</f>
        <v>20099.339999999997</v>
      </c>
      <c r="J29" s="1258">
        <f t="shared" si="1"/>
        <v>33701.949999999946</v>
      </c>
      <c r="K29" s="1258">
        <f>第６表!J29</f>
        <v>32305.809999999954</v>
      </c>
      <c r="L29" s="1258">
        <f>第６表!Q29</f>
        <v>1396.1399999999912</v>
      </c>
      <c r="M29" s="1258">
        <f t="shared" si="2"/>
        <v>19539.649999999936</v>
      </c>
      <c r="N29" s="1258">
        <f>第６表!M29</f>
        <v>836.45000000000164</v>
      </c>
      <c r="O29" s="1255">
        <f>第６表!T29</f>
        <v>18703.199999999935</v>
      </c>
      <c r="P29" s="1258">
        <v>408.97000000000082</v>
      </c>
      <c r="Q29" s="1258">
        <v>207.91000000000003</v>
      </c>
      <c r="R29" s="1255">
        <v>127.19000000000003</v>
      </c>
      <c r="S29" s="1255">
        <v>80.720000000000013</v>
      </c>
      <c r="T29" s="1256">
        <v>359.50000000000011</v>
      </c>
      <c r="U29" s="929"/>
      <c r="V29" s="1086"/>
      <c r="AF29" s="859"/>
    </row>
    <row r="30" spans="2:32" ht="12.75" customHeight="1">
      <c r="B30" s="810"/>
      <c r="C30" s="811" t="s">
        <v>246</v>
      </c>
      <c r="D30" s="1044"/>
      <c r="E30" s="1057" t="s">
        <v>130</v>
      </c>
      <c r="F30" s="1255">
        <v>9506.82</v>
      </c>
      <c r="G30" s="1255">
        <f t="shared" si="0"/>
        <v>9402.23</v>
      </c>
      <c r="H30" s="1255">
        <f>第５表!F29</f>
        <v>5380.9699999999993</v>
      </c>
      <c r="I30" s="1255">
        <f>第５表!G29</f>
        <v>4021.26</v>
      </c>
      <c r="J30" s="1255">
        <f t="shared" si="1"/>
        <v>5227.1999999999935</v>
      </c>
      <c r="K30" s="1255">
        <f>第６表!J30</f>
        <v>4998.9399999999932</v>
      </c>
      <c r="L30" s="1255">
        <f>第６表!Q30</f>
        <v>228.2600000000003</v>
      </c>
      <c r="M30" s="1255">
        <f t="shared" si="2"/>
        <v>4175.0299999999988</v>
      </c>
      <c r="N30" s="1255">
        <f>第６表!M30</f>
        <v>382.03</v>
      </c>
      <c r="O30" s="1255">
        <f>第６表!T30</f>
        <v>3792.9999999999986</v>
      </c>
      <c r="P30" s="1255">
        <v>79.41999999999976</v>
      </c>
      <c r="Q30" s="1255">
        <v>23.840000000000003</v>
      </c>
      <c r="R30" s="1255">
        <v>10.140000000000002</v>
      </c>
      <c r="S30" s="1255">
        <v>13.700000000000003</v>
      </c>
      <c r="T30" s="1256">
        <v>1.33</v>
      </c>
      <c r="U30" s="929"/>
      <c r="V30" s="1086"/>
      <c r="AF30" s="859"/>
    </row>
    <row r="31" spans="2:32" ht="12.75" customHeight="1" thickBot="1">
      <c r="B31" s="810"/>
      <c r="C31" s="1023"/>
      <c r="D31" s="1062" t="s">
        <v>120</v>
      </c>
      <c r="E31" s="1052"/>
      <c r="F31" s="1262">
        <v>63724.80000000001</v>
      </c>
      <c r="G31" s="1262">
        <f t="shared" si="0"/>
        <v>62643.83</v>
      </c>
      <c r="H31" s="1262">
        <f>第５表!F30</f>
        <v>38523.230000000003</v>
      </c>
      <c r="I31" s="1262">
        <f>第５表!G30</f>
        <v>24120.6</v>
      </c>
      <c r="J31" s="1262">
        <f t="shared" si="1"/>
        <v>38929.149999999943</v>
      </c>
      <c r="K31" s="1262">
        <f>第６表!J31</f>
        <v>37304.749999999949</v>
      </c>
      <c r="L31" s="1262">
        <f>第６表!Q31</f>
        <v>1624.3999999999915</v>
      </c>
      <c r="M31" s="1262">
        <f t="shared" si="2"/>
        <v>23714.679999999938</v>
      </c>
      <c r="N31" s="1262">
        <f>第６表!M31</f>
        <v>1218.4800000000016</v>
      </c>
      <c r="O31" s="1262">
        <f>第６表!T31</f>
        <v>22496.199999999935</v>
      </c>
      <c r="P31" s="1262">
        <v>488.39000000000055</v>
      </c>
      <c r="Q31" s="1262">
        <v>231.75000000000003</v>
      </c>
      <c r="R31" s="1262">
        <v>137.33000000000004</v>
      </c>
      <c r="S31" s="1262">
        <v>94.420000000000016</v>
      </c>
      <c r="T31" s="1263">
        <v>360.8300000000001</v>
      </c>
      <c r="U31" s="929"/>
      <c r="V31" s="1086"/>
      <c r="AF31" s="859"/>
    </row>
    <row r="32" spans="2:32" ht="12.75" customHeight="1" thickBot="1">
      <c r="B32" s="838"/>
      <c r="C32" s="839" t="s">
        <v>131</v>
      </c>
      <c r="D32" s="1064"/>
      <c r="E32" s="1073"/>
      <c r="F32" s="1262">
        <v>172788.37</v>
      </c>
      <c r="G32" s="1262" t="e">
        <f t="shared" si="0"/>
        <v>#REF!</v>
      </c>
      <c r="H32" s="1262" t="e">
        <f>第５表!F31</f>
        <v>#REF!</v>
      </c>
      <c r="I32" s="1262" t="e">
        <f>第５表!G31</f>
        <v>#REF!</v>
      </c>
      <c r="J32" s="1262">
        <f t="shared" si="1"/>
        <v>97099.479999999923</v>
      </c>
      <c r="K32" s="1262">
        <f>第６表!J32</f>
        <v>94411.269999999931</v>
      </c>
      <c r="L32" s="1262">
        <f>第６表!Q32</f>
        <v>2688.2099999999909</v>
      </c>
      <c r="M32" s="1262">
        <f t="shared" si="2"/>
        <v>72019.149999999892</v>
      </c>
      <c r="N32" s="1262">
        <f>第６表!M32</f>
        <v>8218.5499999999774</v>
      </c>
      <c r="O32" s="1262">
        <f>第６表!T32</f>
        <v>63800.599999999919</v>
      </c>
      <c r="P32" s="1262">
        <v>2000.9800000000007</v>
      </c>
      <c r="Q32" s="1262">
        <v>1212.5900000000001</v>
      </c>
      <c r="R32" s="1262">
        <v>357.03000000000003</v>
      </c>
      <c r="S32" s="1262">
        <v>855.56000000000017</v>
      </c>
      <c r="T32" s="1263">
        <v>456.2600000000001</v>
      </c>
      <c r="U32" s="929"/>
      <c r="V32" s="1086"/>
      <c r="AF32" s="859"/>
    </row>
    <row r="33" spans="2:32" ht="12.75" customHeight="1">
      <c r="B33" s="843"/>
      <c r="C33" s="844" t="s">
        <v>132</v>
      </c>
      <c r="D33" s="1067"/>
      <c r="E33" s="1091" t="s">
        <v>133</v>
      </c>
      <c r="F33" s="1264">
        <v>61545.05</v>
      </c>
      <c r="G33" s="1264">
        <f t="shared" si="0"/>
        <v>60391.850000000006</v>
      </c>
      <c r="H33" s="1264">
        <f>第５表!F32</f>
        <v>46766.810000000005</v>
      </c>
      <c r="I33" s="1264">
        <f>第５表!G32</f>
        <v>13625.039999999999</v>
      </c>
      <c r="J33" s="1264">
        <f t="shared" si="1"/>
        <v>46710.639999999948</v>
      </c>
      <c r="K33" s="1264">
        <f>第６表!J33</f>
        <v>46379.739999999947</v>
      </c>
      <c r="L33" s="1264">
        <f>第６表!Q33</f>
        <v>330.90000000000009</v>
      </c>
      <c r="M33" s="1264">
        <f t="shared" si="2"/>
        <v>13681.20999999999</v>
      </c>
      <c r="N33" s="1264">
        <f>第６表!M33</f>
        <v>386.80000000000007</v>
      </c>
      <c r="O33" s="1264">
        <f>第６表!T33</f>
        <v>13294.409999999991</v>
      </c>
      <c r="P33" s="1264">
        <v>38.619999999999997</v>
      </c>
      <c r="Q33" s="1264">
        <v>917.0200000000001</v>
      </c>
      <c r="R33" s="1264">
        <v>609.85</v>
      </c>
      <c r="S33" s="1264">
        <v>307.17000000000007</v>
      </c>
      <c r="T33" s="1265">
        <v>197.56000000000009</v>
      </c>
      <c r="U33" s="929"/>
      <c r="V33" s="1086"/>
      <c r="AF33" s="859"/>
    </row>
    <row r="34" spans="2:32" ht="12.75" customHeight="1" thickBot="1">
      <c r="B34" s="810"/>
      <c r="C34" s="811" t="s">
        <v>270</v>
      </c>
      <c r="D34" s="1051" t="s">
        <v>120</v>
      </c>
      <c r="E34" s="1052"/>
      <c r="F34" s="1266">
        <v>61545.05</v>
      </c>
      <c r="G34" s="1266">
        <f t="shared" si="0"/>
        <v>60391.850000000006</v>
      </c>
      <c r="H34" s="1266">
        <f>第５表!F33</f>
        <v>46766.810000000005</v>
      </c>
      <c r="I34" s="1266">
        <f>第５表!G33</f>
        <v>13625.039999999999</v>
      </c>
      <c r="J34" s="1266">
        <f t="shared" si="1"/>
        <v>46710.639999999948</v>
      </c>
      <c r="K34" s="1266">
        <f>第６表!J34</f>
        <v>46379.739999999947</v>
      </c>
      <c r="L34" s="1266">
        <f>第６表!Q34</f>
        <v>330.90000000000009</v>
      </c>
      <c r="M34" s="1266">
        <f t="shared" si="2"/>
        <v>13681.20999999999</v>
      </c>
      <c r="N34" s="1266">
        <f>第６表!M34</f>
        <v>386.80000000000007</v>
      </c>
      <c r="O34" s="1266">
        <f>第６表!T34</f>
        <v>13294.409999999991</v>
      </c>
      <c r="P34" s="1266">
        <v>38.619999999999997</v>
      </c>
      <c r="Q34" s="1266">
        <v>917.0200000000001</v>
      </c>
      <c r="R34" s="1266">
        <v>609.85</v>
      </c>
      <c r="S34" s="1266">
        <v>307.17000000000007</v>
      </c>
      <c r="T34" s="1267">
        <v>197.56000000000009</v>
      </c>
      <c r="U34" s="929"/>
      <c r="V34" s="1086"/>
      <c r="AF34" s="859"/>
    </row>
    <row r="35" spans="2:32" ht="12.75" customHeight="1">
      <c r="B35" s="810" t="s">
        <v>135</v>
      </c>
      <c r="C35" s="806"/>
      <c r="D35" s="1068" t="s">
        <v>136</v>
      </c>
      <c r="E35" s="1043" t="s">
        <v>137</v>
      </c>
      <c r="F35" s="1255">
        <v>14947.550000000001</v>
      </c>
      <c r="G35" s="1255">
        <f t="shared" si="0"/>
        <v>13294.72</v>
      </c>
      <c r="H35" s="1255">
        <f>第５表!F34</f>
        <v>7484.41</v>
      </c>
      <c r="I35" s="1255">
        <f>第５表!G34</f>
        <v>5810.3099999999995</v>
      </c>
      <c r="J35" s="1259">
        <f t="shared" si="1"/>
        <v>7094.9200000000128</v>
      </c>
      <c r="K35" s="1259">
        <f>第６表!J35</f>
        <v>7073.2700000000132</v>
      </c>
      <c r="L35" s="1255">
        <f>第６表!Q35</f>
        <v>21.65</v>
      </c>
      <c r="M35" s="1259">
        <f t="shared" si="2"/>
        <v>6199.8000000000056</v>
      </c>
      <c r="N35" s="1259">
        <f>第６表!M35</f>
        <v>411.13999999999947</v>
      </c>
      <c r="O35" s="1259">
        <f>第６表!T35</f>
        <v>5788.6600000000062</v>
      </c>
      <c r="P35" s="1259">
        <v>1605.9299999999987</v>
      </c>
      <c r="Q35" s="1255">
        <v>46.899999999999991</v>
      </c>
      <c r="R35" s="1259">
        <v>13.04</v>
      </c>
      <c r="S35" s="1259">
        <v>33.859999999999992</v>
      </c>
      <c r="T35" s="1256">
        <v>0</v>
      </c>
      <c r="U35" s="929"/>
      <c r="V35" s="1086"/>
      <c r="AF35" s="859"/>
    </row>
    <row r="36" spans="2:32" ht="12.75" customHeight="1">
      <c r="B36" s="810" t="s">
        <v>138</v>
      </c>
      <c r="C36" s="811"/>
      <c r="D36" s="1048"/>
      <c r="E36" s="1055" t="s">
        <v>117</v>
      </c>
      <c r="F36" s="1255">
        <v>76492.600000000006</v>
      </c>
      <c r="G36" s="1255">
        <f t="shared" si="0"/>
        <v>73686.570000000007</v>
      </c>
      <c r="H36" s="1255">
        <f>第５表!F35</f>
        <v>54251.22</v>
      </c>
      <c r="I36" s="1255">
        <f>第５表!G35</f>
        <v>19435.349999999999</v>
      </c>
      <c r="J36" s="1255">
        <f t="shared" si="1"/>
        <v>53805.559999999961</v>
      </c>
      <c r="K36" s="1255">
        <f>第６表!J36</f>
        <v>53453.009999999958</v>
      </c>
      <c r="L36" s="1255">
        <f>第６表!Q36</f>
        <v>352.55000000000007</v>
      </c>
      <c r="M36" s="1255">
        <f t="shared" si="2"/>
        <v>19881.009999999995</v>
      </c>
      <c r="N36" s="1255">
        <f>第６表!M36</f>
        <v>797.9399999999996</v>
      </c>
      <c r="O36" s="1255">
        <f>第６表!T36</f>
        <v>19083.069999999996</v>
      </c>
      <c r="P36" s="1255">
        <v>1644.5499999999986</v>
      </c>
      <c r="Q36" s="1255">
        <v>963.92000000000007</v>
      </c>
      <c r="R36" s="1255">
        <v>622.89</v>
      </c>
      <c r="S36" s="1255">
        <v>341.03000000000009</v>
      </c>
      <c r="T36" s="1256">
        <v>197.56000000000009</v>
      </c>
      <c r="U36" s="929"/>
      <c r="V36" s="1086"/>
      <c r="AF36" s="859"/>
    </row>
    <row r="37" spans="2:32" ht="12.75" customHeight="1">
      <c r="B37" s="810"/>
      <c r="C37" s="811" t="s">
        <v>139</v>
      </c>
      <c r="D37" s="1069"/>
      <c r="E37" s="1057" t="s">
        <v>167</v>
      </c>
      <c r="F37" s="1255">
        <v>4905.68</v>
      </c>
      <c r="G37" s="1255">
        <f t="shared" si="0"/>
        <v>4882.08</v>
      </c>
      <c r="H37" s="1255">
        <f>第５表!F36</f>
        <v>3066.85</v>
      </c>
      <c r="I37" s="1255">
        <f>第５表!G36</f>
        <v>1815.23</v>
      </c>
      <c r="J37" s="1255">
        <f t="shared" si="1"/>
        <v>3060.3000000000025</v>
      </c>
      <c r="K37" s="1255">
        <f>第６表!J37</f>
        <v>3056.7200000000025</v>
      </c>
      <c r="L37" s="1255">
        <f>第６表!Q37</f>
        <v>3.58</v>
      </c>
      <c r="M37" s="1255">
        <f t="shared" si="2"/>
        <v>1821.7799999999993</v>
      </c>
      <c r="N37" s="1255">
        <f>第６表!M37</f>
        <v>10.129999999999997</v>
      </c>
      <c r="O37" s="1255">
        <f>第６表!T37</f>
        <v>1811.6499999999992</v>
      </c>
      <c r="P37" s="1255">
        <v>13.820000000000004</v>
      </c>
      <c r="Q37" s="1255">
        <v>9.7799999999999994</v>
      </c>
      <c r="R37" s="1255">
        <v>7.4399999999999995</v>
      </c>
      <c r="S37" s="1255">
        <v>2.34</v>
      </c>
      <c r="T37" s="1256">
        <v>0</v>
      </c>
      <c r="U37" s="929"/>
      <c r="V37" s="1086"/>
      <c r="AF37" s="859"/>
    </row>
    <row r="38" spans="2:32" ht="12.75" customHeight="1">
      <c r="B38" s="810" t="s">
        <v>271</v>
      </c>
      <c r="C38" s="811" t="s">
        <v>272</v>
      </c>
      <c r="D38" s="1046" t="s">
        <v>141</v>
      </c>
      <c r="E38" s="828" t="s">
        <v>251</v>
      </c>
      <c r="F38" s="1255">
        <v>12357.539999999997</v>
      </c>
      <c r="G38" s="1255">
        <f t="shared" si="0"/>
        <v>12209.14</v>
      </c>
      <c r="H38" s="1255">
        <f>第５表!F37</f>
        <v>6910.2800000000007</v>
      </c>
      <c r="I38" s="1255">
        <f>第５表!G37</f>
        <v>5298.86</v>
      </c>
      <c r="J38" s="1255">
        <f t="shared" si="1"/>
        <v>6877.7299999999987</v>
      </c>
      <c r="K38" s="1255">
        <f>第６表!J38</f>
        <v>6848.8999999999987</v>
      </c>
      <c r="L38" s="1255">
        <f>第６表!Q38</f>
        <v>28.830000000000005</v>
      </c>
      <c r="M38" s="1255">
        <f t="shared" si="2"/>
        <v>5331.409999999998</v>
      </c>
      <c r="N38" s="1255">
        <f>第６表!M38</f>
        <v>61.379999999999995</v>
      </c>
      <c r="O38" s="1255">
        <f>第６表!T38</f>
        <v>5270.0299999999979</v>
      </c>
      <c r="P38" s="1255">
        <v>98.389999999999986</v>
      </c>
      <c r="Q38" s="1255">
        <v>49.600000000000009</v>
      </c>
      <c r="R38" s="1255">
        <v>32.64</v>
      </c>
      <c r="S38" s="1255">
        <v>16.960000000000004</v>
      </c>
      <c r="T38" s="1256">
        <v>0.41</v>
      </c>
      <c r="U38" s="929"/>
      <c r="V38" s="1086"/>
      <c r="AF38" s="859"/>
    </row>
    <row r="39" spans="2:32" ht="12.75" customHeight="1">
      <c r="B39" s="810"/>
      <c r="C39" s="811"/>
      <c r="D39" s="1044"/>
      <c r="E39" s="1057" t="s">
        <v>143</v>
      </c>
      <c r="F39" s="1255">
        <v>28770.720000000005</v>
      </c>
      <c r="G39" s="1255">
        <f t="shared" si="0"/>
        <v>28507.64</v>
      </c>
      <c r="H39" s="1255">
        <f>第５表!F38</f>
        <v>21736.91</v>
      </c>
      <c r="I39" s="1255">
        <f>第５表!G38</f>
        <v>6770.7300000000005</v>
      </c>
      <c r="J39" s="1255">
        <f t="shared" si="1"/>
        <v>21664.749999999953</v>
      </c>
      <c r="K39" s="1255">
        <f>第６表!J39</f>
        <v>21619.659999999953</v>
      </c>
      <c r="L39" s="1255">
        <f>第６表!Q39</f>
        <v>45.09</v>
      </c>
      <c r="M39" s="1255">
        <f t="shared" si="2"/>
        <v>6842.8900000000403</v>
      </c>
      <c r="N39" s="1255">
        <f>第６表!M39</f>
        <v>117.24999999999996</v>
      </c>
      <c r="O39" s="1255">
        <f>第６表!T39</f>
        <v>6725.6400000000403</v>
      </c>
      <c r="P39" s="1255">
        <v>24.150000000000002</v>
      </c>
      <c r="Q39" s="1255">
        <v>223.64000000000001</v>
      </c>
      <c r="R39" s="1255">
        <v>182.56</v>
      </c>
      <c r="S39" s="1255">
        <v>41.080000000000013</v>
      </c>
      <c r="T39" s="1256">
        <v>15.29</v>
      </c>
      <c r="U39" s="929"/>
      <c r="V39" s="1086"/>
      <c r="AF39" s="859"/>
    </row>
    <row r="40" spans="2:32" ht="12.75" customHeight="1">
      <c r="B40" s="810"/>
      <c r="C40" s="811"/>
      <c r="D40" s="1048"/>
      <c r="E40" s="1055" t="s">
        <v>117</v>
      </c>
      <c r="F40" s="1255">
        <v>46033.94</v>
      </c>
      <c r="G40" s="1255">
        <f t="shared" si="0"/>
        <v>45598.86</v>
      </c>
      <c r="H40" s="1255">
        <f>第５表!F39</f>
        <v>31714.04</v>
      </c>
      <c r="I40" s="1255">
        <f>第５表!G39</f>
        <v>13884.82</v>
      </c>
      <c r="J40" s="1255">
        <f t="shared" si="1"/>
        <v>31602.779999999955</v>
      </c>
      <c r="K40" s="1255">
        <f>第６表!J40</f>
        <v>31525.279999999955</v>
      </c>
      <c r="L40" s="1255">
        <f>第６表!Q40</f>
        <v>77.5</v>
      </c>
      <c r="M40" s="1255">
        <f t="shared" si="2"/>
        <v>13996.080000000036</v>
      </c>
      <c r="N40" s="1255">
        <f>第６表!M40</f>
        <v>188.75999999999993</v>
      </c>
      <c r="O40" s="1255">
        <f>第６表!T40</f>
        <v>13807.320000000036</v>
      </c>
      <c r="P40" s="1255">
        <v>136.35999999999999</v>
      </c>
      <c r="Q40" s="1255">
        <v>283.02000000000004</v>
      </c>
      <c r="R40" s="1255">
        <v>222.64</v>
      </c>
      <c r="S40" s="1255">
        <v>60.380000000000017</v>
      </c>
      <c r="T40" s="1256">
        <v>15.7</v>
      </c>
      <c r="U40" s="929"/>
      <c r="V40" s="1086"/>
      <c r="AF40" s="859"/>
    </row>
    <row r="41" spans="2:32" ht="12.75" customHeight="1" thickBot="1">
      <c r="B41" s="848"/>
      <c r="C41" s="849"/>
      <c r="D41" s="1062" t="s">
        <v>120</v>
      </c>
      <c r="E41" s="1052"/>
      <c r="F41" s="1262">
        <v>60981.490000000005</v>
      </c>
      <c r="G41" s="1262">
        <f t="shared" si="0"/>
        <v>58893.579999999994</v>
      </c>
      <c r="H41" s="1262">
        <f>第５表!F40</f>
        <v>39198.449999999997</v>
      </c>
      <c r="I41" s="1262">
        <f>第５表!G40</f>
        <v>19695.129999999997</v>
      </c>
      <c r="J41" s="1262">
        <f t="shared" si="1"/>
        <v>38697.699999999968</v>
      </c>
      <c r="K41" s="1262">
        <f>第６表!J41</f>
        <v>38598.549999999967</v>
      </c>
      <c r="L41" s="1262">
        <f>第６表!Q41</f>
        <v>99.15</v>
      </c>
      <c r="M41" s="1262">
        <f t="shared" si="2"/>
        <v>20195.880000000041</v>
      </c>
      <c r="N41" s="1262">
        <f>第６表!M41</f>
        <v>599.89999999999941</v>
      </c>
      <c r="O41" s="1262">
        <f>第６表!T41</f>
        <v>19595.980000000043</v>
      </c>
      <c r="P41" s="1262">
        <v>1742.2899999999986</v>
      </c>
      <c r="Q41" s="1262">
        <v>329.92</v>
      </c>
      <c r="R41" s="1262">
        <v>235.67999999999998</v>
      </c>
      <c r="S41" s="1262">
        <v>94.240000000000009</v>
      </c>
      <c r="T41" s="1263">
        <v>15.7</v>
      </c>
      <c r="U41" s="929"/>
      <c r="V41" s="1086"/>
      <c r="AF41" s="859"/>
    </row>
    <row r="42" spans="2:32" ht="12.75" customHeight="1" thickBot="1">
      <c r="B42" s="850"/>
      <c r="C42" s="851" t="s">
        <v>131</v>
      </c>
      <c r="D42" s="1072"/>
      <c r="E42" s="1065"/>
      <c r="F42" s="1268">
        <v>122526.54000000001</v>
      </c>
      <c r="G42" s="1268">
        <f t="shared" si="0"/>
        <v>119285.43000000001</v>
      </c>
      <c r="H42" s="1268">
        <f>第５表!F41</f>
        <v>85965.260000000009</v>
      </c>
      <c r="I42" s="1268">
        <f>第５表!G41</f>
        <v>33320.17</v>
      </c>
      <c r="J42" s="1268">
        <f t="shared" si="1"/>
        <v>85408.339999999924</v>
      </c>
      <c r="K42" s="1268">
        <f>第６表!J42</f>
        <v>84978.289999999921</v>
      </c>
      <c r="L42" s="1268">
        <f>第６表!Q42</f>
        <v>430.05000000000007</v>
      </c>
      <c r="M42" s="1268">
        <f t="shared" si="2"/>
        <v>33877.090000000033</v>
      </c>
      <c r="N42" s="1268">
        <f>第６表!M42</f>
        <v>986.69999999999948</v>
      </c>
      <c r="O42" s="1268">
        <f>第６表!T42</f>
        <v>32890.390000000036</v>
      </c>
      <c r="P42" s="1268">
        <v>1780.9099999999985</v>
      </c>
      <c r="Q42" s="1268">
        <v>1246.94</v>
      </c>
      <c r="R42" s="1268">
        <v>845.53</v>
      </c>
      <c r="S42" s="1268">
        <v>401.41000000000008</v>
      </c>
      <c r="T42" s="1269">
        <v>213.26000000000008</v>
      </c>
      <c r="U42" s="929"/>
      <c r="V42" s="1086"/>
      <c r="AF42" s="859"/>
    </row>
    <row r="43" spans="2:32" ht="12.75" customHeight="1" thickBot="1">
      <c r="B43" s="855" t="s">
        <v>144</v>
      </c>
      <c r="C43" s="840"/>
      <c r="D43" s="840"/>
      <c r="E43" s="856"/>
      <c r="F43" s="1268">
        <v>295315.41000000003</v>
      </c>
      <c r="G43" s="1268" t="e">
        <f t="shared" si="0"/>
        <v>#REF!</v>
      </c>
      <c r="H43" s="1268" t="e">
        <f>第５表!F42</f>
        <v>#REF!</v>
      </c>
      <c r="I43" s="1268" t="e">
        <f>第５表!G42</f>
        <v>#REF!</v>
      </c>
      <c r="J43" s="1268">
        <f>K43+L43</f>
        <v>182507.81999999983</v>
      </c>
      <c r="K43" s="1268">
        <f>第６表!J43</f>
        <v>179389.55999999985</v>
      </c>
      <c r="L43" s="1268">
        <f>第６表!Q43</f>
        <v>3118.2599999999911</v>
      </c>
      <c r="M43" s="1268">
        <f t="shared" si="2"/>
        <v>105896.23999999993</v>
      </c>
      <c r="N43" s="1268">
        <f>第６表!M43</f>
        <v>9205.2499999999764</v>
      </c>
      <c r="O43" s="1268">
        <f>第６表!T43</f>
        <v>96690.989999999962</v>
      </c>
      <c r="P43" s="1268">
        <v>3781.8899999999994</v>
      </c>
      <c r="Q43" s="1268">
        <v>2459.5300000000002</v>
      </c>
      <c r="R43" s="1268">
        <v>1202.56</v>
      </c>
      <c r="S43" s="1268">
        <v>1256.9700000000003</v>
      </c>
      <c r="T43" s="1269">
        <v>669.52000000000021</v>
      </c>
      <c r="U43" s="929"/>
      <c r="V43" s="1086"/>
      <c r="AF43" s="859"/>
    </row>
    <row r="44" spans="2:32" ht="12" customHeight="1">
      <c r="B44" s="1026"/>
      <c r="C44" s="1026"/>
      <c r="D44" s="1026"/>
      <c r="E44" s="1026"/>
      <c r="F44" s="1026"/>
      <c r="G44" s="1026"/>
      <c r="H44" s="1026"/>
      <c r="I44" s="1026"/>
      <c r="J44" s="1026"/>
      <c r="K44" s="1026"/>
      <c r="L44" s="1026"/>
      <c r="M44" s="1026"/>
      <c r="N44" s="1026"/>
      <c r="O44" s="1026"/>
      <c r="P44" s="1026"/>
      <c r="Q44" s="1026"/>
      <c r="R44" s="1026"/>
      <c r="S44" s="1026"/>
      <c r="T44" s="1026"/>
      <c r="U44" s="929"/>
      <c r="AF44" s="859"/>
    </row>
  </sheetData>
  <phoneticPr fontId="24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/>
  </sheetViews>
  <sheetFormatPr defaultColWidth="13.25" defaultRowHeight="15" customHeight="1"/>
  <cols>
    <col min="1" max="1" width="1.125" style="859" customWidth="1"/>
    <col min="2" max="4" width="6.625" style="859" customWidth="1"/>
    <col min="5" max="5" width="9.625" style="859" customWidth="1"/>
    <col min="6" max="14" width="11.25" style="859" customWidth="1"/>
    <col min="15" max="15" width="15.75" style="859" customWidth="1"/>
    <col min="16" max="16384" width="13.25" style="859"/>
  </cols>
  <sheetData>
    <row r="1" spans="1:15" ht="11.25" customHeight="1">
      <c r="C1" s="1024"/>
    </row>
    <row r="2" spans="1:15" ht="15" customHeight="1">
      <c r="B2" s="1025" t="s">
        <v>237</v>
      </c>
    </row>
    <row r="3" spans="1:15" ht="12" customHeight="1" thickBot="1"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7" t="s">
        <v>238</v>
      </c>
    </row>
    <row r="4" spans="1:15" ht="12" customHeight="1">
      <c r="A4" s="1026"/>
      <c r="B4" s="796" t="s">
        <v>92</v>
      </c>
      <c r="C4" s="1028" t="s">
        <v>92</v>
      </c>
      <c r="D4" s="1028" t="s">
        <v>93</v>
      </c>
      <c r="E4" s="1028"/>
      <c r="F4" s="1029" t="s">
        <v>239</v>
      </c>
      <c r="G4" s="1030"/>
      <c r="H4" s="1030"/>
      <c r="I4" s="1030"/>
      <c r="J4" s="1030"/>
      <c r="K4" s="1030"/>
      <c r="L4" s="1030"/>
      <c r="M4" s="1030"/>
      <c r="N4" s="1031"/>
      <c r="O4" s="1026"/>
    </row>
    <row r="5" spans="1:15" ht="12" customHeight="1">
      <c r="A5" s="1026"/>
      <c r="B5" s="1032"/>
      <c r="C5" s="1033"/>
      <c r="D5" s="1033"/>
      <c r="E5" s="1033" t="s">
        <v>194</v>
      </c>
      <c r="F5" s="1034" t="s">
        <v>240</v>
      </c>
      <c r="G5" s="1035"/>
      <c r="H5" s="1036"/>
      <c r="I5" s="1037" t="s">
        <v>241</v>
      </c>
      <c r="J5" s="1035"/>
      <c r="K5" s="1036"/>
      <c r="L5" s="1037" t="s">
        <v>242</v>
      </c>
      <c r="M5" s="1035"/>
      <c r="N5" s="1038"/>
      <c r="O5" s="1026"/>
    </row>
    <row r="6" spans="1:15" ht="12" customHeight="1" thickBot="1">
      <c r="A6" s="1026"/>
      <c r="B6" s="801" t="s">
        <v>96</v>
      </c>
      <c r="C6" s="1039" t="s">
        <v>97</v>
      </c>
      <c r="D6" s="1039" t="s">
        <v>98</v>
      </c>
      <c r="E6" s="1039"/>
      <c r="F6" s="1040" t="s">
        <v>243</v>
      </c>
      <c r="G6" s="1040" t="s">
        <v>244</v>
      </c>
      <c r="H6" s="1040" t="s">
        <v>245</v>
      </c>
      <c r="I6" s="1040" t="s">
        <v>243</v>
      </c>
      <c r="J6" s="1040" t="s">
        <v>244</v>
      </c>
      <c r="K6" s="1040" t="s">
        <v>245</v>
      </c>
      <c r="L6" s="1040" t="s">
        <v>243</v>
      </c>
      <c r="M6" s="1040" t="s">
        <v>244</v>
      </c>
      <c r="N6" s="1041" t="s">
        <v>245</v>
      </c>
      <c r="O6" s="1026"/>
    </row>
    <row r="7" spans="1:15" ht="12.75" customHeight="1">
      <c r="A7" s="1026"/>
      <c r="B7" s="805"/>
      <c r="C7" s="1042"/>
      <c r="D7" s="1042"/>
      <c r="E7" s="1043" t="s">
        <v>101</v>
      </c>
      <c r="F7" s="1255">
        <f>H7+G7</f>
        <v>885940</v>
      </c>
      <c r="G7" s="1255">
        <f t="shared" ref="G7:G43" si="0">J7+M7</f>
        <v>570515</v>
      </c>
      <c r="H7" s="1255">
        <f>K7+N7</f>
        <v>315425</v>
      </c>
      <c r="I7" s="1255">
        <f t="shared" ref="I7:I43" si="1">K7+J7</f>
        <v>443737</v>
      </c>
      <c r="J7" s="1255">
        <v>442599</v>
      </c>
      <c r="K7" s="1255">
        <v>1138</v>
      </c>
      <c r="L7" s="1255">
        <f t="shared" ref="L7:L43" si="2">N7+M7</f>
        <v>442203</v>
      </c>
      <c r="M7" s="1255">
        <v>127916</v>
      </c>
      <c r="N7" s="1256">
        <v>314287</v>
      </c>
      <c r="O7" s="1026"/>
    </row>
    <row r="8" spans="1:15" ht="12.75" customHeight="1">
      <c r="A8" s="1026"/>
      <c r="B8" s="810"/>
      <c r="C8" s="1044"/>
      <c r="D8" s="1044"/>
      <c r="E8" s="1045" t="s">
        <v>102</v>
      </c>
      <c r="F8" s="1255">
        <f t="shared" ref="F8:F43" si="3">H8+G8</f>
        <v>667157</v>
      </c>
      <c r="G8" s="1255">
        <f t="shared" si="0"/>
        <v>260789</v>
      </c>
      <c r="H8" s="1255">
        <f t="shared" ref="H8:H43" si="4">K8+N8</f>
        <v>406368</v>
      </c>
      <c r="I8" s="1255">
        <f t="shared" si="1"/>
        <v>147070</v>
      </c>
      <c r="J8" s="1255">
        <v>137735</v>
      </c>
      <c r="K8" s="1255">
        <v>9335</v>
      </c>
      <c r="L8" s="1255">
        <f t="shared" si="2"/>
        <v>520087</v>
      </c>
      <c r="M8" s="1255">
        <v>123054</v>
      </c>
      <c r="N8" s="1256">
        <v>397033</v>
      </c>
      <c r="O8" s="1026"/>
    </row>
    <row r="9" spans="1:15" ht="12.75" customHeight="1">
      <c r="A9" s="1026"/>
      <c r="B9" s="810"/>
      <c r="C9" s="1044"/>
      <c r="D9" s="1044"/>
      <c r="E9" s="828" t="s">
        <v>57</v>
      </c>
      <c r="F9" s="1255">
        <f t="shared" si="3"/>
        <v>50954</v>
      </c>
      <c r="G9" s="1255">
        <f t="shared" si="0"/>
        <v>20907</v>
      </c>
      <c r="H9" s="1255">
        <f t="shared" si="4"/>
        <v>30047</v>
      </c>
      <c r="I9" s="1255">
        <f t="shared" si="1"/>
        <v>17738</v>
      </c>
      <c r="J9" s="1255">
        <v>17738</v>
      </c>
      <c r="K9" s="1255">
        <v>0</v>
      </c>
      <c r="L9" s="1255">
        <f t="shared" si="2"/>
        <v>33216</v>
      </c>
      <c r="M9" s="1255">
        <v>3169</v>
      </c>
      <c r="N9" s="1256">
        <v>30047</v>
      </c>
      <c r="O9" s="1026"/>
    </row>
    <row r="10" spans="1:15" ht="12.75" customHeight="1">
      <c r="A10" s="1026"/>
      <c r="B10" s="810"/>
      <c r="C10" s="1044"/>
      <c r="D10" s="1044"/>
      <c r="E10" s="1045" t="s">
        <v>103</v>
      </c>
      <c r="F10" s="1255">
        <f t="shared" si="3"/>
        <v>1518897</v>
      </c>
      <c r="G10" s="1255">
        <f t="shared" si="0"/>
        <v>1430687</v>
      </c>
      <c r="H10" s="1255">
        <f t="shared" si="4"/>
        <v>88210</v>
      </c>
      <c r="I10" s="1255">
        <f t="shared" si="1"/>
        <v>1373304</v>
      </c>
      <c r="J10" s="1255">
        <v>1372296</v>
      </c>
      <c r="K10" s="1255">
        <v>1008</v>
      </c>
      <c r="L10" s="1255">
        <f t="shared" si="2"/>
        <v>145593</v>
      </c>
      <c r="M10" s="1255">
        <v>58391</v>
      </c>
      <c r="N10" s="1256">
        <v>87202</v>
      </c>
      <c r="O10" s="1026"/>
    </row>
    <row r="11" spans="1:15" ht="12.75" customHeight="1">
      <c r="A11" s="1026"/>
      <c r="B11" s="810"/>
      <c r="C11" s="1044"/>
      <c r="D11" s="1044"/>
      <c r="E11" s="1045" t="s">
        <v>104</v>
      </c>
      <c r="F11" s="1255">
        <f t="shared" si="3"/>
        <v>3832533</v>
      </c>
      <c r="G11" s="1255">
        <f t="shared" si="0"/>
        <v>3667418</v>
      </c>
      <c r="H11" s="1255">
        <f t="shared" si="4"/>
        <v>165115</v>
      </c>
      <c r="I11" s="1255">
        <f t="shared" si="1"/>
        <v>3643011</v>
      </c>
      <c r="J11" s="1255">
        <f>3636097+1886</f>
        <v>3637983</v>
      </c>
      <c r="K11" s="1255">
        <v>5028</v>
      </c>
      <c r="L11" s="1255">
        <f t="shared" si="2"/>
        <v>189522</v>
      </c>
      <c r="M11" s="1255">
        <v>29435</v>
      </c>
      <c r="N11" s="1256">
        <f>161973-1886</f>
        <v>160087</v>
      </c>
      <c r="O11" s="1026"/>
    </row>
    <row r="12" spans="1:15" ht="12.75" customHeight="1">
      <c r="A12" s="1026"/>
      <c r="B12" s="810"/>
      <c r="C12" s="1044"/>
      <c r="D12" s="1044"/>
      <c r="E12" s="828" t="s">
        <v>65</v>
      </c>
      <c r="F12" s="1255">
        <f t="shared" si="3"/>
        <v>677138</v>
      </c>
      <c r="G12" s="1255">
        <f t="shared" si="0"/>
        <v>477842</v>
      </c>
      <c r="H12" s="1255">
        <f t="shared" si="4"/>
        <v>199296</v>
      </c>
      <c r="I12" s="1255">
        <f t="shared" si="1"/>
        <v>417088</v>
      </c>
      <c r="J12" s="1255">
        <v>416290</v>
      </c>
      <c r="K12" s="1255">
        <v>798</v>
      </c>
      <c r="L12" s="1255">
        <f t="shared" si="2"/>
        <v>260050</v>
      </c>
      <c r="M12" s="1255">
        <v>61552</v>
      </c>
      <c r="N12" s="1256">
        <v>198498</v>
      </c>
      <c r="O12" s="1026"/>
    </row>
    <row r="13" spans="1:15" ht="12.75" customHeight="1">
      <c r="A13" s="1026"/>
      <c r="B13" s="810"/>
      <c r="C13" s="1044"/>
      <c r="D13" s="1044"/>
      <c r="E13" s="1045" t="s">
        <v>105</v>
      </c>
      <c r="F13" s="1255">
        <f t="shared" si="3"/>
        <v>40886</v>
      </c>
      <c r="G13" s="1255">
        <f t="shared" si="0"/>
        <v>19437</v>
      </c>
      <c r="H13" s="1255">
        <f t="shared" si="4"/>
        <v>21449</v>
      </c>
      <c r="I13" s="1255">
        <f t="shared" si="1"/>
        <v>6165</v>
      </c>
      <c r="J13" s="1255">
        <v>6155</v>
      </c>
      <c r="K13" s="1255">
        <v>10</v>
      </c>
      <c r="L13" s="1255">
        <f t="shared" si="2"/>
        <v>34721</v>
      </c>
      <c r="M13" s="1255">
        <v>13282</v>
      </c>
      <c r="N13" s="1256">
        <v>21439</v>
      </c>
      <c r="O13" s="1026"/>
    </row>
    <row r="14" spans="1:15" ht="12.75" customHeight="1">
      <c r="A14" s="1026"/>
      <c r="B14" s="810"/>
      <c r="C14" s="1044" t="s">
        <v>106</v>
      </c>
      <c r="D14" s="1046" t="s">
        <v>107</v>
      </c>
      <c r="E14" s="1045" t="s">
        <v>108</v>
      </c>
      <c r="F14" s="1255">
        <f t="shared" si="3"/>
        <v>5927380</v>
      </c>
      <c r="G14" s="1255">
        <f t="shared" si="0"/>
        <v>5625264</v>
      </c>
      <c r="H14" s="1255">
        <f t="shared" si="4"/>
        <v>302116</v>
      </c>
      <c r="I14" s="1255">
        <f t="shared" si="1"/>
        <v>5340919</v>
      </c>
      <c r="J14" s="1255">
        <v>5337420</v>
      </c>
      <c r="K14" s="1255">
        <v>3499</v>
      </c>
      <c r="L14" s="1255">
        <f t="shared" si="2"/>
        <v>586461</v>
      </c>
      <c r="M14" s="1255">
        <v>287844</v>
      </c>
      <c r="N14" s="1256">
        <v>298617</v>
      </c>
      <c r="O14" s="1026"/>
    </row>
    <row r="15" spans="1:15" ht="12.75" customHeight="1">
      <c r="A15" s="1026"/>
      <c r="B15" s="810"/>
      <c r="C15" s="1044" t="s">
        <v>109</v>
      </c>
      <c r="D15" s="1044" t="s">
        <v>110</v>
      </c>
      <c r="E15" s="1045" t="s">
        <v>111</v>
      </c>
      <c r="F15" s="1255">
        <f t="shared" si="3"/>
        <v>559</v>
      </c>
      <c r="G15" s="1255">
        <f t="shared" si="0"/>
        <v>536</v>
      </c>
      <c r="H15" s="1255">
        <f t="shared" si="4"/>
        <v>23</v>
      </c>
      <c r="I15" s="1255">
        <f t="shared" si="1"/>
        <v>536</v>
      </c>
      <c r="J15" s="1255">
        <v>536</v>
      </c>
      <c r="K15" s="1255">
        <v>0</v>
      </c>
      <c r="L15" s="1255">
        <f t="shared" si="2"/>
        <v>23</v>
      </c>
      <c r="M15" s="1255">
        <v>0</v>
      </c>
      <c r="N15" s="1256">
        <v>23</v>
      </c>
      <c r="O15" s="1026"/>
    </row>
    <row r="16" spans="1:15" ht="12.75" customHeight="1">
      <c r="A16" s="1026"/>
      <c r="B16" s="810" t="s">
        <v>112</v>
      </c>
      <c r="C16" s="1047" t="s">
        <v>413</v>
      </c>
      <c r="D16" s="1044"/>
      <c r="E16" s="1045" t="s">
        <v>113</v>
      </c>
      <c r="F16" s="1255">
        <f t="shared" si="3"/>
        <v>0</v>
      </c>
      <c r="G16" s="1255">
        <f t="shared" si="0"/>
        <v>0</v>
      </c>
      <c r="H16" s="1255">
        <f t="shared" si="4"/>
        <v>0</v>
      </c>
      <c r="I16" s="1255">
        <f t="shared" si="1"/>
        <v>0</v>
      </c>
      <c r="J16" s="1255">
        <v>0</v>
      </c>
      <c r="K16" s="1255">
        <v>0</v>
      </c>
      <c r="L16" s="1255">
        <f t="shared" si="2"/>
        <v>0</v>
      </c>
      <c r="M16" s="1255">
        <v>0</v>
      </c>
      <c r="N16" s="1256">
        <v>0</v>
      </c>
      <c r="O16" s="1026"/>
    </row>
    <row r="17" spans="1:15" ht="12.75" customHeight="1">
      <c r="A17" s="1026"/>
      <c r="B17" s="810"/>
      <c r="C17" s="1044"/>
      <c r="D17" s="1044"/>
      <c r="E17" s="1045" t="s">
        <v>114</v>
      </c>
      <c r="F17" s="1255">
        <f t="shared" si="3"/>
        <v>0</v>
      </c>
      <c r="G17" s="1255">
        <f t="shared" si="0"/>
        <v>0</v>
      </c>
      <c r="H17" s="1255">
        <f t="shared" si="4"/>
        <v>0</v>
      </c>
      <c r="I17" s="1255">
        <f t="shared" si="1"/>
        <v>0</v>
      </c>
      <c r="J17" s="1255">
        <v>0</v>
      </c>
      <c r="K17" s="1255">
        <v>0</v>
      </c>
      <c r="L17" s="1255">
        <f t="shared" si="2"/>
        <v>0</v>
      </c>
      <c r="M17" s="1255">
        <v>0</v>
      </c>
      <c r="N17" s="1256">
        <v>0</v>
      </c>
      <c r="O17" s="1026"/>
    </row>
    <row r="18" spans="1:15" ht="12.75" customHeight="1">
      <c r="A18" s="1026"/>
      <c r="B18" s="815" t="s">
        <v>246</v>
      </c>
      <c r="C18" s="1044"/>
      <c r="D18" s="1044"/>
      <c r="E18" s="1045" t="s">
        <v>115</v>
      </c>
      <c r="F18" s="1255">
        <f t="shared" si="3"/>
        <v>134580</v>
      </c>
      <c r="G18" s="1255">
        <f t="shared" si="0"/>
        <v>50522</v>
      </c>
      <c r="H18" s="1255">
        <f t="shared" si="4"/>
        <v>84058</v>
      </c>
      <c r="I18" s="1255">
        <f t="shared" si="1"/>
        <v>30568</v>
      </c>
      <c r="J18" s="1255">
        <v>29236</v>
      </c>
      <c r="K18" s="1255">
        <v>1332</v>
      </c>
      <c r="L18" s="1255">
        <f t="shared" si="2"/>
        <v>104012</v>
      </c>
      <c r="M18" s="1255">
        <v>21286</v>
      </c>
      <c r="N18" s="1256">
        <v>82726</v>
      </c>
      <c r="O18" s="1026"/>
    </row>
    <row r="19" spans="1:15" ht="12.75" customHeight="1">
      <c r="A19" s="1026"/>
      <c r="B19" s="810"/>
      <c r="C19" s="1044"/>
      <c r="D19" s="1044"/>
      <c r="E19" s="1045" t="s">
        <v>116</v>
      </c>
      <c r="F19" s="1255">
        <f t="shared" si="3"/>
        <v>87223</v>
      </c>
      <c r="G19" s="1255">
        <f t="shared" si="0"/>
        <v>30922</v>
      </c>
      <c r="H19" s="1255">
        <f t="shared" si="4"/>
        <v>56301</v>
      </c>
      <c r="I19" s="1255">
        <f t="shared" si="1"/>
        <v>19933</v>
      </c>
      <c r="J19" s="1255">
        <v>19892</v>
      </c>
      <c r="K19" s="1255">
        <v>41</v>
      </c>
      <c r="L19" s="1255">
        <f t="shared" si="2"/>
        <v>67290</v>
      </c>
      <c r="M19" s="1255">
        <v>11030</v>
      </c>
      <c r="N19" s="1256">
        <v>56260</v>
      </c>
      <c r="O19" s="1026"/>
    </row>
    <row r="20" spans="1:15" ht="12.75" customHeight="1">
      <c r="A20" s="1026"/>
      <c r="B20" s="810"/>
      <c r="C20" s="1044"/>
      <c r="D20" s="1048"/>
      <c r="E20" s="1049" t="s">
        <v>117</v>
      </c>
      <c r="F20" s="1255">
        <f t="shared" si="3"/>
        <v>13823247</v>
      </c>
      <c r="G20" s="1255">
        <f t="shared" si="0"/>
        <v>12154839</v>
      </c>
      <c r="H20" s="1255">
        <f t="shared" si="4"/>
        <v>1668408</v>
      </c>
      <c r="I20" s="1255">
        <f t="shared" si="1"/>
        <v>11440069</v>
      </c>
      <c r="J20" s="1255">
        <f t="shared" ref="J20:M20" si="5">SUM(J7:J19)</f>
        <v>11417880</v>
      </c>
      <c r="K20" s="1255">
        <f t="shared" si="5"/>
        <v>22189</v>
      </c>
      <c r="L20" s="1255">
        <f t="shared" si="2"/>
        <v>2383178</v>
      </c>
      <c r="M20" s="1255">
        <f t="shared" si="5"/>
        <v>736959</v>
      </c>
      <c r="N20" s="1256">
        <f>SUM(N7:N19)</f>
        <v>1646219</v>
      </c>
      <c r="O20" s="1026"/>
    </row>
    <row r="21" spans="1:15" ht="12.75" customHeight="1">
      <c r="A21" s="1026"/>
      <c r="B21" s="810"/>
      <c r="C21" s="1044"/>
      <c r="D21" s="1046" t="s">
        <v>118</v>
      </c>
      <c r="E21" s="1045" t="s">
        <v>119</v>
      </c>
      <c r="F21" s="1255">
        <f t="shared" si="3"/>
        <v>1326766</v>
      </c>
      <c r="G21" s="1255">
        <f t="shared" si="0"/>
        <v>959552</v>
      </c>
      <c r="H21" s="1255">
        <f t="shared" si="4"/>
        <v>367214</v>
      </c>
      <c r="I21" s="1255">
        <f t="shared" si="1"/>
        <v>821519</v>
      </c>
      <c r="J21" s="1255">
        <v>818322</v>
      </c>
      <c r="K21" s="1255">
        <v>3197</v>
      </c>
      <c r="L21" s="1255">
        <f t="shared" si="2"/>
        <v>505247</v>
      </c>
      <c r="M21" s="1255">
        <v>141230</v>
      </c>
      <c r="N21" s="1256">
        <v>364017</v>
      </c>
      <c r="O21" s="1026"/>
    </row>
    <row r="22" spans="1:15" ht="12.75" customHeight="1" thickBot="1">
      <c r="A22" s="1026"/>
      <c r="B22" s="810"/>
      <c r="C22" s="1050"/>
      <c r="D22" s="1051" t="s">
        <v>120</v>
      </c>
      <c r="E22" s="1052"/>
      <c r="F22" s="1270">
        <f t="shared" si="3"/>
        <v>15150013</v>
      </c>
      <c r="G22" s="1270">
        <f t="shared" si="0"/>
        <v>13114391</v>
      </c>
      <c r="H22" s="1270">
        <f t="shared" si="4"/>
        <v>2035622</v>
      </c>
      <c r="I22" s="1270">
        <f t="shared" si="1"/>
        <v>12261588</v>
      </c>
      <c r="J22" s="1270">
        <f t="shared" ref="J22:M22" si="6">J20+J21</f>
        <v>12236202</v>
      </c>
      <c r="K22" s="1270">
        <f t="shared" si="6"/>
        <v>25386</v>
      </c>
      <c r="L22" s="1270">
        <f t="shared" si="2"/>
        <v>2888425</v>
      </c>
      <c r="M22" s="1270">
        <f t="shared" si="6"/>
        <v>878189</v>
      </c>
      <c r="N22" s="1271">
        <f>N20+N21</f>
        <v>2010236</v>
      </c>
      <c r="O22" s="1026"/>
    </row>
    <row r="23" spans="1:15" ht="12.75" customHeight="1">
      <c r="A23" s="1026"/>
      <c r="B23" s="810"/>
      <c r="C23" s="1042"/>
      <c r="D23" s="1053"/>
      <c r="E23" s="1054" t="s">
        <v>121</v>
      </c>
      <c r="F23" s="1259">
        <f t="shared" si="3"/>
        <v>2171414</v>
      </c>
      <c r="G23" s="1259">
        <f t="shared" si="0"/>
        <v>1909700</v>
      </c>
      <c r="H23" s="1259">
        <f t="shared" si="4"/>
        <v>261714</v>
      </c>
      <c r="I23" s="1259">
        <f t="shared" si="1"/>
        <v>1592998</v>
      </c>
      <c r="J23" s="1259">
        <v>1578338</v>
      </c>
      <c r="K23" s="1259">
        <v>14660</v>
      </c>
      <c r="L23" s="1255">
        <f t="shared" si="2"/>
        <v>578416</v>
      </c>
      <c r="M23" s="1259">
        <v>331362</v>
      </c>
      <c r="N23" s="1256">
        <v>247054</v>
      </c>
      <c r="O23" s="1026"/>
    </row>
    <row r="24" spans="1:15" ht="12.75" customHeight="1">
      <c r="A24" s="1026"/>
      <c r="B24" s="810"/>
      <c r="C24" s="1044"/>
      <c r="D24" s="1048"/>
      <c r="E24" s="1055" t="s">
        <v>117</v>
      </c>
      <c r="F24" s="1255">
        <f t="shared" si="3"/>
        <v>3498180</v>
      </c>
      <c r="G24" s="1255">
        <f t="shared" si="0"/>
        <v>2869252</v>
      </c>
      <c r="H24" s="1255">
        <f t="shared" si="4"/>
        <v>628928</v>
      </c>
      <c r="I24" s="1255">
        <f t="shared" si="1"/>
        <v>2414517</v>
      </c>
      <c r="J24" s="1255">
        <f t="shared" ref="J24:M24" si="7">J21+J23</f>
        <v>2396660</v>
      </c>
      <c r="K24" s="1255">
        <f t="shared" si="7"/>
        <v>17857</v>
      </c>
      <c r="L24" s="1255">
        <f t="shared" si="2"/>
        <v>1083663</v>
      </c>
      <c r="M24" s="1255">
        <f t="shared" si="7"/>
        <v>472592</v>
      </c>
      <c r="N24" s="1256">
        <f>N21+N23</f>
        <v>611071</v>
      </c>
      <c r="O24" s="1026"/>
    </row>
    <row r="25" spans="1:15" ht="12.75" customHeight="1">
      <c r="A25" s="1026"/>
      <c r="B25" s="810"/>
      <c r="C25" s="1044" t="s">
        <v>122</v>
      </c>
      <c r="D25" s="1044"/>
      <c r="E25" s="1056" t="s">
        <v>123</v>
      </c>
      <c r="F25" s="1255">
        <f t="shared" si="3"/>
        <v>7597474</v>
      </c>
      <c r="G25" s="1255">
        <f t="shared" si="0"/>
        <v>6322192</v>
      </c>
      <c r="H25" s="1255">
        <f t="shared" si="4"/>
        <v>1275282</v>
      </c>
      <c r="I25" s="1255">
        <f t="shared" si="1"/>
        <v>6014362</v>
      </c>
      <c r="J25" s="1255">
        <v>5974982</v>
      </c>
      <c r="K25" s="1255">
        <v>39380</v>
      </c>
      <c r="L25" s="1272">
        <f t="shared" si="2"/>
        <v>1583112</v>
      </c>
      <c r="M25" s="1255">
        <v>347210</v>
      </c>
      <c r="N25" s="1256">
        <v>1235902</v>
      </c>
      <c r="O25" s="1026"/>
    </row>
    <row r="26" spans="1:15" ht="12.75" customHeight="1">
      <c r="A26" s="1026"/>
      <c r="B26" s="810"/>
      <c r="C26" s="1044" t="s">
        <v>247</v>
      </c>
      <c r="D26" s="1046" t="s">
        <v>124</v>
      </c>
      <c r="E26" s="1057" t="s">
        <v>125</v>
      </c>
      <c r="F26" s="1255">
        <f t="shared" si="3"/>
        <v>4903457</v>
      </c>
      <c r="G26" s="1255">
        <f t="shared" si="0"/>
        <v>4264067</v>
      </c>
      <c r="H26" s="1255">
        <f t="shared" si="4"/>
        <v>639390</v>
      </c>
      <c r="I26" s="1255">
        <f t="shared" si="1"/>
        <v>4198898</v>
      </c>
      <c r="J26" s="1255">
        <v>4188883</v>
      </c>
      <c r="K26" s="1255">
        <v>10015</v>
      </c>
      <c r="L26" s="1255">
        <f t="shared" si="2"/>
        <v>704559</v>
      </c>
      <c r="M26" s="1255">
        <v>75184</v>
      </c>
      <c r="N26" s="1256">
        <v>629375</v>
      </c>
      <c r="O26" s="1026"/>
    </row>
    <row r="27" spans="1:15" ht="12.75" customHeight="1">
      <c r="A27" s="1026"/>
      <c r="B27" s="810"/>
      <c r="C27" s="1044"/>
      <c r="D27" s="1044"/>
      <c r="E27" s="1055" t="s">
        <v>117</v>
      </c>
      <c r="F27" s="1255">
        <f t="shared" si="3"/>
        <v>12500931</v>
      </c>
      <c r="G27" s="1255">
        <f t="shared" si="0"/>
        <v>10586259</v>
      </c>
      <c r="H27" s="1255">
        <f t="shared" si="4"/>
        <v>1914672</v>
      </c>
      <c r="I27" s="1255">
        <f t="shared" si="1"/>
        <v>10213260</v>
      </c>
      <c r="J27" s="1255">
        <f t="shared" ref="J27:M27" si="8">J25+J26</f>
        <v>10163865</v>
      </c>
      <c r="K27" s="1255">
        <f t="shared" si="8"/>
        <v>49395</v>
      </c>
      <c r="L27" s="1255">
        <f t="shared" si="2"/>
        <v>2287671</v>
      </c>
      <c r="M27" s="1255">
        <f t="shared" si="8"/>
        <v>422394</v>
      </c>
      <c r="N27" s="1256">
        <f>N25+N26</f>
        <v>1865277</v>
      </c>
      <c r="O27" s="1026"/>
    </row>
    <row r="28" spans="1:15" ht="12.75" customHeight="1" thickBot="1">
      <c r="A28" s="1026"/>
      <c r="B28" s="810"/>
      <c r="C28" s="1058"/>
      <c r="D28" s="1059" t="s">
        <v>120</v>
      </c>
      <c r="E28" s="1060"/>
      <c r="F28" s="1262">
        <f t="shared" si="3"/>
        <v>14672345</v>
      </c>
      <c r="G28" s="1262">
        <f t="shared" si="0"/>
        <v>12495959</v>
      </c>
      <c r="H28" s="1262">
        <f t="shared" si="4"/>
        <v>2176386</v>
      </c>
      <c r="I28" s="1262">
        <f t="shared" si="1"/>
        <v>11806258</v>
      </c>
      <c r="J28" s="1262">
        <f t="shared" ref="J28:M28" si="9">J23+J27</f>
        <v>11742203</v>
      </c>
      <c r="K28" s="1262">
        <f t="shared" si="9"/>
        <v>64055</v>
      </c>
      <c r="L28" s="1262">
        <f t="shared" si="2"/>
        <v>2866087</v>
      </c>
      <c r="M28" s="1262">
        <f t="shared" si="9"/>
        <v>753756</v>
      </c>
      <c r="N28" s="1263">
        <f>N23+N27</f>
        <v>2112331</v>
      </c>
      <c r="O28" s="1026"/>
    </row>
    <row r="29" spans="1:15" ht="12.75" customHeight="1">
      <c r="A29" s="1026"/>
      <c r="B29" s="810"/>
      <c r="C29" s="1044" t="s">
        <v>126</v>
      </c>
      <c r="D29" s="1046" t="s">
        <v>127</v>
      </c>
      <c r="E29" s="1061" t="s">
        <v>128</v>
      </c>
      <c r="F29" s="1258">
        <f t="shared" si="3"/>
        <v>16176350</v>
      </c>
      <c r="G29" s="1258">
        <f t="shared" si="0"/>
        <v>13741505</v>
      </c>
      <c r="H29" s="1258">
        <f t="shared" si="4"/>
        <v>2434845</v>
      </c>
      <c r="I29" s="1258">
        <f t="shared" si="1"/>
        <v>13709950</v>
      </c>
      <c r="J29" s="1258">
        <v>13552228</v>
      </c>
      <c r="K29" s="1258">
        <v>157722</v>
      </c>
      <c r="L29" s="1258">
        <f t="shared" si="2"/>
        <v>2466400</v>
      </c>
      <c r="M29" s="1258">
        <v>189277</v>
      </c>
      <c r="N29" s="1273">
        <v>2277123</v>
      </c>
      <c r="O29" s="1026"/>
    </row>
    <row r="30" spans="1:15" ht="12.75" customHeight="1">
      <c r="A30" s="1026"/>
      <c r="B30" s="810"/>
      <c r="C30" s="1044" t="s">
        <v>248</v>
      </c>
      <c r="D30" s="1044"/>
      <c r="E30" s="1057" t="s">
        <v>130</v>
      </c>
      <c r="F30" s="1255">
        <f t="shared" si="3"/>
        <v>2136559</v>
      </c>
      <c r="G30" s="1255">
        <f t="shared" si="0"/>
        <v>1691153</v>
      </c>
      <c r="H30" s="1255">
        <f t="shared" si="4"/>
        <v>445406</v>
      </c>
      <c r="I30" s="1255">
        <f t="shared" si="1"/>
        <v>1630979</v>
      </c>
      <c r="J30" s="1255">
        <v>1606925</v>
      </c>
      <c r="K30" s="1255">
        <v>24054</v>
      </c>
      <c r="L30" s="1255">
        <f t="shared" si="2"/>
        <v>505580</v>
      </c>
      <c r="M30" s="1255">
        <v>84228</v>
      </c>
      <c r="N30" s="1256">
        <v>421352</v>
      </c>
      <c r="O30" s="1026"/>
    </row>
    <row r="31" spans="1:15" ht="12.75" customHeight="1" thickBot="1">
      <c r="A31" s="1026"/>
      <c r="B31" s="810"/>
      <c r="C31" s="1050"/>
      <c r="D31" s="1062" t="s">
        <v>120</v>
      </c>
      <c r="E31" s="1052"/>
      <c r="F31" s="1270">
        <f t="shared" si="3"/>
        <v>18312909</v>
      </c>
      <c r="G31" s="1270">
        <f t="shared" si="0"/>
        <v>15432658</v>
      </c>
      <c r="H31" s="1270">
        <f t="shared" si="4"/>
        <v>2880251</v>
      </c>
      <c r="I31" s="1270">
        <f t="shared" si="1"/>
        <v>15340929</v>
      </c>
      <c r="J31" s="1270">
        <f t="shared" ref="J31:M31" si="10">J29+J30</f>
        <v>15159153</v>
      </c>
      <c r="K31" s="1270">
        <f t="shared" si="10"/>
        <v>181776</v>
      </c>
      <c r="L31" s="1270">
        <f t="shared" si="2"/>
        <v>2971980</v>
      </c>
      <c r="M31" s="1270">
        <f t="shared" si="10"/>
        <v>273505</v>
      </c>
      <c r="N31" s="1271">
        <f>N29+N30</f>
        <v>2698475</v>
      </c>
      <c r="O31" s="1026"/>
    </row>
    <row r="32" spans="1:15" ht="12.75" customHeight="1" thickBot="1">
      <c r="A32" s="1026"/>
      <c r="B32" s="838"/>
      <c r="C32" s="1063" t="s">
        <v>131</v>
      </c>
      <c r="D32" s="1064"/>
      <c r="E32" s="1065"/>
      <c r="F32" s="1274">
        <f t="shared" si="3"/>
        <v>48135267</v>
      </c>
      <c r="G32" s="1274">
        <f t="shared" si="0"/>
        <v>41043008</v>
      </c>
      <c r="H32" s="1274">
        <f t="shared" si="4"/>
        <v>7092259</v>
      </c>
      <c r="I32" s="1274">
        <f t="shared" si="1"/>
        <v>39408775</v>
      </c>
      <c r="J32" s="1274">
        <f t="shared" ref="J32:M32" si="11">J22+J28+J31</f>
        <v>39137558</v>
      </c>
      <c r="K32" s="1274">
        <f t="shared" si="11"/>
        <v>271217</v>
      </c>
      <c r="L32" s="1274">
        <f t="shared" si="2"/>
        <v>8726492</v>
      </c>
      <c r="M32" s="1274">
        <f t="shared" si="11"/>
        <v>1905450</v>
      </c>
      <c r="N32" s="1275">
        <f>N22+N28+N31</f>
        <v>6821042</v>
      </c>
      <c r="O32" s="1026"/>
    </row>
    <row r="33" spans="1:15" ht="12.75" customHeight="1">
      <c r="A33" s="1026"/>
      <c r="B33" s="843"/>
      <c r="C33" s="1066" t="s">
        <v>132</v>
      </c>
      <c r="D33" s="1067"/>
      <c r="E33" s="1054" t="s">
        <v>133</v>
      </c>
      <c r="F33" s="1259">
        <f t="shared" si="3"/>
        <v>26467097</v>
      </c>
      <c r="G33" s="1259">
        <f t="shared" si="0"/>
        <v>24533395</v>
      </c>
      <c r="H33" s="1259">
        <f t="shared" si="4"/>
        <v>1933702</v>
      </c>
      <c r="I33" s="1259">
        <f t="shared" si="1"/>
        <v>24473902</v>
      </c>
      <c r="J33" s="1259">
        <f>24440519+5</f>
        <v>24440524</v>
      </c>
      <c r="K33" s="1259">
        <v>33378</v>
      </c>
      <c r="L33" s="1259">
        <f t="shared" si="2"/>
        <v>1993195</v>
      </c>
      <c r="M33" s="1259">
        <v>92871</v>
      </c>
      <c r="N33" s="1256">
        <f>1900329-5</f>
        <v>1900324</v>
      </c>
      <c r="O33" s="1026"/>
    </row>
    <row r="34" spans="1:15" ht="12.75" customHeight="1" thickBot="1">
      <c r="A34" s="1026"/>
      <c r="B34" s="810"/>
      <c r="C34" s="1044" t="s">
        <v>249</v>
      </c>
      <c r="D34" s="1051" t="s">
        <v>120</v>
      </c>
      <c r="E34" s="1052"/>
      <c r="F34" s="1270">
        <f t="shared" si="3"/>
        <v>26467097</v>
      </c>
      <c r="G34" s="1270">
        <f t="shared" si="0"/>
        <v>24533395</v>
      </c>
      <c r="H34" s="1270">
        <f t="shared" si="4"/>
        <v>1933702</v>
      </c>
      <c r="I34" s="1270">
        <f t="shared" si="1"/>
        <v>24473902</v>
      </c>
      <c r="J34" s="1270">
        <f t="shared" ref="J34:M34" si="12">J33</f>
        <v>24440524</v>
      </c>
      <c r="K34" s="1270">
        <f t="shared" si="12"/>
        <v>33378</v>
      </c>
      <c r="L34" s="1270">
        <f t="shared" si="2"/>
        <v>1993195</v>
      </c>
      <c r="M34" s="1270">
        <f t="shared" si="12"/>
        <v>92871</v>
      </c>
      <c r="N34" s="1271">
        <f>N33</f>
        <v>1900324</v>
      </c>
      <c r="O34" s="1026"/>
    </row>
    <row r="35" spans="1:15" ht="12.75" customHeight="1">
      <c r="A35" s="1026"/>
      <c r="B35" s="810" t="s">
        <v>135</v>
      </c>
      <c r="C35" s="1042"/>
      <c r="D35" s="1068" t="s">
        <v>136</v>
      </c>
      <c r="E35" s="1043" t="s">
        <v>137</v>
      </c>
      <c r="F35" s="1259">
        <f t="shared" si="3"/>
        <v>3682067</v>
      </c>
      <c r="G35" s="1259">
        <f t="shared" si="0"/>
        <v>3202346</v>
      </c>
      <c r="H35" s="1259">
        <f t="shared" si="4"/>
        <v>479721</v>
      </c>
      <c r="I35" s="1259">
        <f t="shared" si="1"/>
        <v>3111020</v>
      </c>
      <c r="J35" s="1259">
        <v>3109724</v>
      </c>
      <c r="K35" s="1259">
        <v>1296</v>
      </c>
      <c r="L35" s="1259">
        <f t="shared" si="2"/>
        <v>571047</v>
      </c>
      <c r="M35" s="1259">
        <v>92622</v>
      </c>
      <c r="N35" s="1260">
        <v>478425</v>
      </c>
      <c r="O35" s="1026"/>
    </row>
    <row r="36" spans="1:15" ht="12.75" customHeight="1">
      <c r="A36" s="1026"/>
      <c r="B36" s="810" t="s">
        <v>138</v>
      </c>
      <c r="C36" s="1044"/>
      <c r="D36" s="1048"/>
      <c r="E36" s="1055" t="s">
        <v>117</v>
      </c>
      <c r="F36" s="1255">
        <f t="shared" si="3"/>
        <v>30149164</v>
      </c>
      <c r="G36" s="1255">
        <f t="shared" si="0"/>
        <v>27735741</v>
      </c>
      <c r="H36" s="1255">
        <f t="shared" si="4"/>
        <v>2413423</v>
      </c>
      <c r="I36" s="1255">
        <f t="shared" si="1"/>
        <v>27584922</v>
      </c>
      <c r="J36" s="1255">
        <f t="shared" ref="J36:M36" si="13">J33+J35</f>
        <v>27550248</v>
      </c>
      <c r="K36" s="1255">
        <f t="shared" si="13"/>
        <v>34674</v>
      </c>
      <c r="L36" s="1255">
        <f t="shared" si="2"/>
        <v>2564242</v>
      </c>
      <c r="M36" s="1255">
        <f t="shared" si="13"/>
        <v>185493</v>
      </c>
      <c r="N36" s="1256">
        <f>N33+N35</f>
        <v>2378749</v>
      </c>
      <c r="O36" s="1026"/>
    </row>
    <row r="37" spans="1:15" ht="12.75" customHeight="1">
      <c r="A37" s="1026"/>
      <c r="B37" s="810"/>
      <c r="C37" s="1044" t="s">
        <v>139</v>
      </c>
      <c r="D37" s="1069"/>
      <c r="E37" s="1057" t="s">
        <v>140</v>
      </c>
      <c r="F37" s="1255">
        <f t="shared" si="3"/>
        <v>1382469</v>
      </c>
      <c r="G37" s="1255">
        <f t="shared" si="0"/>
        <v>1241641</v>
      </c>
      <c r="H37" s="1255">
        <f t="shared" si="4"/>
        <v>140828</v>
      </c>
      <c r="I37" s="1255">
        <f t="shared" si="1"/>
        <v>1239392</v>
      </c>
      <c r="J37" s="1255">
        <v>1239227</v>
      </c>
      <c r="K37" s="1255">
        <v>165</v>
      </c>
      <c r="L37" s="1255">
        <f t="shared" si="2"/>
        <v>143077</v>
      </c>
      <c r="M37" s="1255">
        <v>2414</v>
      </c>
      <c r="N37" s="1256">
        <v>140663</v>
      </c>
      <c r="O37" s="1026"/>
    </row>
    <row r="38" spans="1:15" ht="12.75" customHeight="1">
      <c r="A38" s="1026"/>
      <c r="B38" s="810" t="s">
        <v>250</v>
      </c>
      <c r="C38" s="1044" t="s">
        <v>250</v>
      </c>
      <c r="D38" s="1046" t="s">
        <v>141</v>
      </c>
      <c r="E38" s="828" t="s">
        <v>251</v>
      </c>
      <c r="F38" s="1255">
        <f t="shared" si="3"/>
        <v>3188277</v>
      </c>
      <c r="G38" s="1255">
        <f t="shared" si="0"/>
        <v>2771480</v>
      </c>
      <c r="H38" s="1255">
        <f t="shared" si="4"/>
        <v>416797</v>
      </c>
      <c r="I38" s="1255">
        <f t="shared" si="1"/>
        <v>2757699</v>
      </c>
      <c r="J38" s="1255">
        <v>2755664</v>
      </c>
      <c r="K38" s="1255">
        <v>2035</v>
      </c>
      <c r="L38" s="1255">
        <f t="shared" si="2"/>
        <v>430578</v>
      </c>
      <c r="M38" s="1255">
        <v>15816</v>
      </c>
      <c r="N38" s="1256">
        <v>414762</v>
      </c>
      <c r="O38" s="1026"/>
    </row>
    <row r="39" spans="1:15" ht="12.75" customHeight="1">
      <c r="A39" s="1026"/>
      <c r="B39" s="810"/>
      <c r="C39" s="1044"/>
      <c r="D39" s="1044"/>
      <c r="E39" s="1057" t="s">
        <v>143</v>
      </c>
      <c r="F39" s="1255">
        <f t="shared" si="3"/>
        <v>10778848</v>
      </c>
      <c r="G39" s="1255">
        <f t="shared" si="0"/>
        <v>10194727</v>
      </c>
      <c r="H39" s="1255">
        <f t="shared" si="4"/>
        <v>584121</v>
      </c>
      <c r="I39" s="1255">
        <f t="shared" si="1"/>
        <v>10169561</v>
      </c>
      <c r="J39" s="1255">
        <v>10166420</v>
      </c>
      <c r="K39" s="1255">
        <v>3141</v>
      </c>
      <c r="L39" s="1255">
        <f t="shared" si="2"/>
        <v>609287</v>
      </c>
      <c r="M39" s="1255">
        <v>28307</v>
      </c>
      <c r="N39" s="1256">
        <v>580980</v>
      </c>
      <c r="O39" s="1026"/>
    </row>
    <row r="40" spans="1:15" ht="12.75" customHeight="1">
      <c r="A40" s="1026"/>
      <c r="B40" s="810"/>
      <c r="C40" s="1044"/>
      <c r="D40" s="1048"/>
      <c r="E40" s="1055" t="s">
        <v>117</v>
      </c>
      <c r="F40" s="1255">
        <f t="shared" si="3"/>
        <v>15349594</v>
      </c>
      <c r="G40" s="1255">
        <f t="shared" si="0"/>
        <v>14207848</v>
      </c>
      <c r="H40" s="1255">
        <f t="shared" si="4"/>
        <v>1141746</v>
      </c>
      <c r="I40" s="1255">
        <f t="shared" si="1"/>
        <v>14166652</v>
      </c>
      <c r="J40" s="1255">
        <f t="shared" ref="J40:M40" si="14">J37+J38+J39</f>
        <v>14161311</v>
      </c>
      <c r="K40" s="1255">
        <f t="shared" si="14"/>
        <v>5341</v>
      </c>
      <c r="L40" s="1255">
        <f t="shared" si="2"/>
        <v>1182942</v>
      </c>
      <c r="M40" s="1255">
        <f t="shared" si="14"/>
        <v>46537</v>
      </c>
      <c r="N40" s="1256">
        <f>N37+N38+N39</f>
        <v>1136405</v>
      </c>
      <c r="O40" s="1026"/>
    </row>
    <row r="41" spans="1:15" ht="12.75" customHeight="1" thickBot="1">
      <c r="A41" s="1026"/>
      <c r="B41" s="848"/>
      <c r="C41" s="1070"/>
      <c r="D41" s="1062" t="s">
        <v>120</v>
      </c>
      <c r="E41" s="1052"/>
      <c r="F41" s="1270">
        <f t="shared" si="3"/>
        <v>19031661</v>
      </c>
      <c r="G41" s="1270">
        <f t="shared" si="0"/>
        <v>17410194</v>
      </c>
      <c r="H41" s="1270">
        <f t="shared" si="4"/>
        <v>1621467</v>
      </c>
      <c r="I41" s="1270">
        <f t="shared" si="1"/>
        <v>17277672</v>
      </c>
      <c r="J41" s="1270">
        <f t="shared" ref="J41:M41" si="15">J35+J40</f>
        <v>17271035</v>
      </c>
      <c r="K41" s="1270">
        <f t="shared" si="15"/>
        <v>6637</v>
      </c>
      <c r="L41" s="1270">
        <f t="shared" si="2"/>
        <v>1753989</v>
      </c>
      <c r="M41" s="1270">
        <f t="shared" si="15"/>
        <v>139159</v>
      </c>
      <c r="N41" s="1271">
        <f>N35+N40</f>
        <v>1614830</v>
      </c>
      <c r="O41" s="1026"/>
    </row>
    <row r="42" spans="1:15" ht="12.75" customHeight="1" thickBot="1">
      <c r="A42" s="1026"/>
      <c r="B42" s="850"/>
      <c r="C42" s="1071" t="s">
        <v>131</v>
      </c>
      <c r="D42" s="1072"/>
      <c r="E42" s="1065"/>
      <c r="F42" s="1276">
        <f t="shared" si="3"/>
        <v>45498758</v>
      </c>
      <c r="G42" s="1276">
        <f t="shared" si="0"/>
        <v>41943589</v>
      </c>
      <c r="H42" s="1276">
        <f t="shared" si="4"/>
        <v>3555169</v>
      </c>
      <c r="I42" s="1276">
        <f t="shared" si="1"/>
        <v>41751574</v>
      </c>
      <c r="J42" s="1276">
        <f t="shared" ref="J42:M42" si="16">J33+J41</f>
        <v>41711559</v>
      </c>
      <c r="K42" s="1276">
        <f t="shared" si="16"/>
        <v>40015</v>
      </c>
      <c r="L42" s="1276">
        <f t="shared" si="2"/>
        <v>3747184</v>
      </c>
      <c r="M42" s="1276">
        <f t="shared" si="16"/>
        <v>232030</v>
      </c>
      <c r="N42" s="1277">
        <f>N33+N41</f>
        <v>3515154</v>
      </c>
      <c r="O42" s="1026"/>
    </row>
    <row r="43" spans="1:15" ht="12.75" customHeight="1" thickBot="1">
      <c r="A43" s="1026"/>
      <c r="B43" s="855" t="s">
        <v>144</v>
      </c>
      <c r="C43" s="1064"/>
      <c r="D43" s="1064"/>
      <c r="E43" s="1073"/>
      <c r="F43" s="1268">
        <f t="shared" si="3"/>
        <v>93634025</v>
      </c>
      <c r="G43" s="1268">
        <f t="shared" si="0"/>
        <v>82986597</v>
      </c>
      <c r="H43" s="1268">
        <f t="shared" si="4"/>
        <v>10647428</v>
      </c>
      <c r="I43" s="1268">
        <f t="shared" si="1"/>
        <v>81160349</v>
      </c>
      <c r="J43" s="1268">
        <f t="shared" ref="J43:M43" si="17">J32+J42</f>
        <v>80849117</v>
      </c>
      <c r="K43" s="1268">
        <f t="shared" si="17"/>
        <v>311232</v>
      </c>
      <c r="L43" s="1268">
        <f t="shared" si="2"/>
        <v>12473676</v>
      </c>
      <c r="M43" s="1268">
        <f t="shared" si="17"/>
        <v>2137480</v>
      </c>
      <c r="N43" s="1269">
        <f>N32+N42</f>
        <v>10336196</v>
      </c>
      <c r="O43" s="1026"/>
    </row>
    <row r="44" spans="1:15" ht="12" customHeight="1">
      <c r="B44" s="1026"/>
      <c r="C44" s="1026"/>
      <c r="D44" s="1026"/>
      <c r="E44" s="1026"/>
      <c r="F44" s="1278"/>
      <c r="G44" s="1278"/>
      <c r="H44" s="1278"/>
      <c r="I44" s="1278"/>
      <c r="J44" s="1278"/>
      <c r="K44" s="1278"/>
      <c r="L44" s="1278"/>
      <c r="M44" s="1278"/>
      <c r="N44" s="1278"/>
    </row>
  </sheetData>
  <phoneticPr fontId="4"/>
  <pageMargins left="0.70866141732283472" right="0.39370078740157483" top="0.70866141732283472" bottom="0.70866141732283472" header="0.31496062992125984" footer="0.31496062992125984"/>
  <pageSetup paperSize="9" scale="9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3"/>
  <sheetViews>
    <sheetView zoomScaleNormal="100" workbookViewId="0">
      <selection activeCell="O2" sqref="O2"/>
    </sheetView>
  </sheetViews>
  <sheetFormatPr defaultColWidth="13.25" defaultRowHeight="14.25" customHeight="1"/>
  <cols>
    <col min="1" max="1" width="0.75" style="859" customWidth="1"/>
    <col min="2" max="4" width="6.625" style="859" customWidth="1"/>
    <col min="5" max="5" width="9.625" style="859" customWidth="1"/>
    <col min="6" max="14" width="11.375" style="859" customWidth="1"/>
    <col min="15" max="16384" width="13.25" style="859"/>
  </cols>
  <sheetData>
    <row r="1" spans="2:15" ht="12" customHeight="1">
      <c r="D1" s="1024"/>
    </row>
    <row r="2" spans="2:15" ht="15" customHeight="1">
      <c r="B2" s="1025" t="s">
        <v>292</v>
      </c>
      <c r="M2" s="859" t="s">
        <v>148</v>
      </c>
      <c r="N2" s="859" t="s">
        <v>148</v>
      </c>
    </row>
    <row r="3" spans="2:15" ht="12" customHeight="1" thickBot="1">
      <c r="B3" s="1026"/>
      <c r="C3" s="1026"/>
      <c r="D3" s="1026"/>
      <c r="E3" s="1026"/>
      <c r="F3" s="929"/>
      <c r="G3" s="929"/>
      <c r="H3" s="929"/>
      <c r="I3" s="929" t="s">
        <v>148</v>
      </c>
      <c r="J3" s="929"/>
      <c r="K3" s="929"/>
      <c r="L3" s="1118"/>
      <c r="M3" s="1118"/>
      <c r="N3" s="1027" t="s">
        <v>296</v>
      </c>
    </row>
    <row r="4" spans="2:15" ht="11.25">
      <c r="B4" s="796" t="s">
        <v>92</v>
      </c>
      <c r="C4" s="797" t="s">
        <v>92</v>
      </c>
      <c r="D4" s="797" t="s">
        <v>93</v>
      </c>
      <c r="E4" s="1476" t="s">
        <v>194</v>
      </c>
      <c r="F4" s="1111" t="s">
        <v>293</v>
      </c>
      <c r="G4" s="799"/>
      <c r="H4" s="1112"/>
      <c r="I4" s="1111" t="s">
        <v>294</v>
      </c>
      <c r="J4" s="799"/>
      <c r="K4" s="1112"/>
      <c r="L4" s="1111" t="s">
        <v>295</v>
      </c>
      <c r="M4" s="799"/>
      <c r="N4" s="800"/>
      <c r="O4" s="1026"/>
    </row>
    <row r="5" spans="2:15" ht="12" thickBot="1">
      <c r="B5" s="801" t="s">
        <v>96</v>
      </c>
      <c r="C5" s="802" t="s">
        <v>97</v>
      </c>
      <c r="D5" s="802" t="s">
        <v>98</v>
      </c>
      <c r="E5" s="1477"/>
      <c r="F5" s="1106" t="s">
        <v>244</v>
      </c>
      <c r="G5" s="1106" t="s">
        <v>245</v>
      </c>
      <c r="H5" s="1113" t="s">
        <v>99</v>
      </c>
      <c r="I5" s="1106" t="s">
        <v>244</v>
      </c>
      <c r="J5" s="1106" t="s">
        <v>245</v>
      </c>
      <c r="K5" s="1113" t="s">
        <v>99</v>
      </c>
      <c r="L5" s="1106" t="s">
        <v>244</v>
      </c>
      <c r="M5" s="1106" t="s">
        <v>245</v>
      </c>
      <c r="N5" s="1114" t="s">
        <v>99</v>
      </c>
      <c r="O5" s="1026"/>
    </row>
    <row r="6" spans="2:15" ht="12.75" customHeight="1">
      <c r="B6" s="805"/>
      <c r="C6" s="806"/>
      <c r="D6" s="806"/>
      <c r="E6" s="807" t="s">
        <v>101</v>
      </c>
      <c r="F6" s="1255">
        <f>徳島市!$Z$17+徳島市!$Z$38</f>
        <v>1503.36</v>
      </c>
      <c r="G6" s="1255">
        <f>徳島市!$Z$26+徳島市!$Z$47</f>
        <v>3260.9999999999995</v>
      </c>
      <c r="H6" s="1255">
        <f>F6+G6</f>
        <v>4764.3599999999997</v>
      </c>
      <c r="I6" s="1255">
        <f>徳島市!$Z$18+徳島市!$Z$39</f>
        <v>570515</v>
      </c>
      <c r="J6" s="1255">
        <f>徳島市!$Z$27+徳島市!$Z$48</f>
        <v>315425</v>
      </c>
      <c r="K6" s="1255">
        <f t="shared" ref="K6:K18" si="0">I6+J6</f>
        <v>885940</v>
      </c>
      <c r="L6" s="1255">
        <f>徳島市!$Z$19+徳島市!$Z$40</f>
        <v>5843</v>
      </c>
      <c r="M6" s="1255">
        <f>徳島市!$Z$28+徳島市!$Z$49</f>
        <v>4356</v>
      </c>
      <c r="N6" s="1256">
        <f t="shared" ref="N6:N18" si="1">L6+M6</f>
        <v>10199</v>
      </c>
      <c r="O6" s="1026"/>
    </row>
    <row r="7" spans="2:15" ht="12.75" customHeight="1">
      <c r="B7" s="810"/>
      <c r="C7" s="811"/>
      <c r="D7" s="811"/>
      <c r="E7" s="812" t="s">
        <v>102</v>
      </c>
      <c r="F7" s="1255">
        <f>鳴門市!$Z$17+鳴門市!$Z$38</f>
        <v>1322.93</v>
      </c>
      <c r="G7" s="1255">
        <f>鳴門市!$Z$26+鳴門市!$Z$47</f>
        <v>5547.47</v>
      </c>
      <c r="H7" s="1255">
        <f t="shared" ref="H7:H18" si="2">F7+G7</f>
        <v>6870.4000000000005</v>
      </c>
      <c r="I7" s="1255">
        <f>鳴門市!$Z$18+鳴門市!$Z$39</f>
        <v>260789</v>
      </c>
      <c r="J7" s="1255">
        <f>鳴門市!$Z$27+鳴門市!$Z$48</f>
        <v>406368</v>
      </c>
      <c r="K7" s="1255">
        <f t="shared" si="0"/>
        <v>667157</v>
      </c>
      <c r="L7" s="1255">
        <f>鳴門市!$Z$19+鳴門市!$Z$40</f>
        <v>2890</v>
      </c>
      <c r="M7" s="1255">
        <f>鳴門市!$Z$28+鳴門市!$Z$49</f>
        <v>7159</v>
      </c>
      <c r="N7" s="1256">
        <f t="shared" si="1"/>
        <v>10049</v>
      </c>
      <c r="O7" s="1026"/>
    </row>
    <row r="8" spans="2:15" ht="12.75" customHeight="1">
      <c r="B8" s="810"/>
      <c r="C8" s="811"/>
      <c r="D8" s="811"/>
      <c r="E8" s="808" t="s">
        <v>57</v>
      </c>
      <c r="F8" s="1255">
        <f>小松島市!$Z$17+小松島市!$Z$38</f>
        <v>62.519999999999996</v>
      </c>
      <c r="G8" s="1255">
        <f>小松島市!$Z$26+小松島市!$Z$47</f>
        <v>338.07000000000005</v>
      </c>
      <c r="H8" s="1255">
        <f t="shared" si="2"/>
        <v>400.59000000000003</v>
      </c>
      <c r="I8" s="1255">
        <f>小松島市!$Z$18+小松島市!$Z$39</f>
        <v>20907</v>
      </c>
      <c r="J8" s="1255">
        <f>小松島市!$Z$27+小松島市!$Z$48</f>
        <v>30047</v>
      </c>
      <c r="K8" s="1255">
        <f t="shared" si="0"/>
        <v>50954</v>
      </c>
      <c r="L8" s="1255">
        <f>小松島市!$Z$19+小松島市!$Z$40</f>
        <v>238</v>
      </c>
      <c r="M8" s="1255">
        <f>小松島市!$Z$28+小松島市!$Z$49</f>
        <v>376</v>
      </c>
      <c r="N8" s="1256">
        <f t="shared" si="1"/>
        <v>614</v>
      </c>
      <c r="O8" s="1026"/>
    </row>
    <row r="9" spans="2:15" ht="12.75" customHeight="1">
      <c r="B9" s="810"/>
      <c r="C9" s="811"/>
      <c r="D9" s="811"/>
      <c r="E9" s="812" t="s">
        <v>103</v>
      </c>
      <c r="F9" s="1255">
        <f>勝浦町!$Z$17+勝浦町!$Z$38</f>
        <v>3581.3</v>
      </c>
      <c r="G9" s="1255">
        <f>勝浦町!$Z$26+勝浦町!$Z$47</f>
        <v>1074.8700000000001</v>
      </c>
      <c r="H9" s="1255">
        <f t="shared" si="2"/>
        <v>4656.17</v>
      </c>
      <c r="I9" s="1255">
        <f>勝浦町!$Z$18+勝浦町!$Z$39</f>
        <v>1430687</v>
      </c>
      <c r="J9" s="1255">
        <f>勝浦町!$Z$27+勝浦町!$Z$48</f>
        <v>88210</v>
      </c>
      <c r="K9" s="1255">
        <f t="shared" si="0"/>
        <v>1518897</v>
      </c>
      <c r="L9" s="1255">
        <f>勝浦町!$Z$19+勝浦町!$Z$40</f>
        <v>17766</v>
      </c>
      <c r="M9" s="1255">
        <f>勝浦町!$Z$28+勝浦町!$Z$49</f>
        <v>1420</v>
      </c>
      <c r="N9" s="1256">
        <f t="shared" si="1"/>
        <v>19186</v>
      </c>
      <c r="O9" s="1026"/>
    </row>
    <row r="10" spans="2:15" ht="12.75" customHeight="1">
      <c r="B10" s="810"/>
      <c r="C10" s="811"/>
      <c r="D10" s="811"/>
      <c r="E10" s="812" t="s">
        <v>104</v>
      </c>
      <c r="F10" s="1255">
        <f>上勝町!$Z$17+上勝町!$Z$38</f>
        <v>7757.93</v>
      </c>
      <c r="G10" s="1255">
        <f>上勝町!$Z$26+上勝町!$Z$47</f>
        <v>1796.7600000000002</v>
      </c>
      <c r="H10" s="1255">
        <f t="shared" si="2"/>
        <v>9554.69</v>
      </c>
      <c r="I10" s="1255">
        <f>上勝町!$Z$18+上勝町!$Z$39</f>
        <v>3667418</v>
      </c>
      <c r="J10" s="1255">
        <f>上勝町!$Z$27+上勝町!$Z$48</f>
        <v>165115</v>
      </c>
      <c r="K10" s="1255">
        <f t="shared" si="0"/>
        <v>3832533</v>
      </c>
      <c r="L10" s="1255">
        <f>上勝町!$Z$19+上勝町!$Z$40</f>
        <v>46248</v>
      </c>
      <c r="M10" s="1255">
        <f>上勝町!$Z$28+上勝町!$Z$49</f>
        <v>2797</v>
      </c>
      <c r="N10" s="1256">
        <f t="shared" si="1"/>
        <v>49045</v>
      </c>
      <c r="O10" s="1026"/>
    </row>
    <row r="11" spans="2:15" ht="12.75" customHeight="1">
      <c r="B11" s="810"/>
      <c r="C11" s="811"/>
      <c r="D11" s="811"/>
      <c r="E11" s="808" t="s">
        <v>65</v>
      </c>
      <c r="F11" s="1255">
        <f>佐那河内村!$Z$17+佐那河内村!$Z$38</f>
        <v>1067.25</v>
      </c>
      <c r="G11" s="1255">
        <f>佐那河内村!$Z$26+佐那河内村!$Z$47</f>
        <v>1776.8100000000002</v>
      </c>
      <c r="H11" s="1255">
        <f t="shared" si="2"/>
        <v>2844.0600000000004</v>
      </c>
      <c r="I11" s="1255">
        <f>佐那河内村!$Z$18+佐那河内村!$Z$39</f>
        <v>477842</v>
      </c>
      <c r="J11" s="1255">
        <f>佐那河内村!$Z$27+佐那河内村!$Z$48</f>
        <v>199296</v>
      </c>
      <c r="K11" s="1255">
        <f t="shared" si="0"/>
        <v>677138</v>
      </c>
      <c r="L11" s="1255">
        <f>佐那河内村!$Z$19+佐那河内村!$Z$40</f>
        <v>5888</v>
      </c>
      <c r="M11" s="1255">
        <f>佐那河内村!$Z$28+佐那河内村!$Z$49</f>
        <v>2665</v>
      </c>
      <c r="N11" s="1256">
        <f t="shared" si="1"/>
        <v>8553</v>
      </c>
      <c r="O11" s="1026"/>
    </row>
    <row r="12" spans="2:15" ht="12.75" customHeight="1">
      <c r="B12" s="810"/>
      <c r="C12" s="811"/>
      <c r="D12" s="811"/>
      <c r="E12" s="812" t="s">
        <v>105</v>
      </c>
      <c r="F12" s="1255">
        <f>石井町!$Z$17+石井町!$Z$38</f>
        <v>69.52000000000001</v>
      </c>
      <c r="G12" s="1255">
        <f>石井町!$Z$26+石井町!$Z$47</f>
        <v>215.98999999999998</v>
      </c>
      <c r="H12" s="1255">
        <f t="shared" si="2"/>
        <v>285.51</v>
      </c>
      <c r="I12" s="1255">
        <f>石井町!$Z$18+石井町!$Z$39</f>
        <v>19437</v>
      </c>
      <c r="J12" s="1255">
        <f>石井町!$Z$27+石井町!$Z$48</f>
        <v>21449</v>
      </c>
      <c r="K12" s="1255">
        <f t="shared" si="0"/>
        <v>40886</v>
      </c>
      <c r="L12" s="1255">
        <f>石井町!$Z$19+石井町!$Z$40</f>
        <v>166</v>
      </c>
      <c r="M12" s="1255">
        <f>石井町!$Z$28+石井町!$Z$49</f>
        <v>286</v>
      </c>
      <c r="N12" s="1256">
        <f t="shared" si="1"/>
        <v>452</v>
      </c>
      <c r="O12" s="1026"/>
    </row>
    <row r="13" spans="2:15" ht="12.75" customHeight="1">
      <c r="B13" s="810"/>
      <c r="C13" s="811" t="s">
        <v>106</v>
      </c>
      <c r="D13" s="813" t="s">
        <v>107</v>
      </c>
      <c r="E13" s="1045" t="s">
        <v>108</v>
      </c>
      <c r="F13" s="1255">
        <f>神山町!$Z$17+神山町!$Z$38</f>
        <v>11283.529999999999</v>
      </c>
      <c r="G13" s="1255">
        <f>神山町!$Z$26+神山町!$Z$47</f>
        <v>2920.5699999999997</v>
      </c>
      <c r="H13" s="1255">
        <f t="shared" si="2"/>
        <v>14204.099999999999</v>
      </c>
      <c r="I13" s="1255">
        <f>神山町!$Z$18+神山町!$Z$39</f>
        <v>5625264</v>
      </c>
      <c r="J13" s="1255">
        <f>神山町!$Z$27+神山町!$Z$48</f>
        <v>302116</v>
      </c>
      <c r="K13" s="1255">
        <f t="shared" si="0"/>
        <v>5927380</v>
      </c>
      <c r="L13" s="1255">
        <f>神山町!$Z$19+神山町!$Z$40</f>
        <v>59917</v>
      </c>
      <c r="M13" s="1255">
        <f>神山町!$Z$28+神山町!$Z$49</f>
        <v>4388</v>
      </c>
      <c r="N13" s="1256">
        <f t="shared" si="1"/>
        <v>64305</v>
      </c>
      <c r="O13" s="1026"/>
    </row>
    <row r="14" spans="2:15" ht="12.75" customHeight="1">
      <c r="B14" s="810"/>
      <c r="C14" s="811" t="s">
        <v>109</v>
      </c>
      <c r="D14" s="811" t="s">
        <v>110</v>
      </c>
      <c r="E14" s="812" t="s">
        <v>111</v>
      </c>
      <c r="F14" s="1255">
        <f>松茂町!$Z$17+松茂町!$Z$38</f>
        <v>2.88</v>
      </c>
      <c r="G14" s="1255">
        <f>松茂町!$Z$26+松茂町!$Z$47</f>
        <v>0.32</v>
      </c>
      <c r="H14" s="1255">
        <f t="shared" si="2"/>
        <v>3.1999999999999997</v>
      </c>
      <c r="I14" s="1255">
        <f>松茂町!$Z$18+松茂町!$Z$39</f>
        <v>536</v>
      </c>
      <c r="J14" s="1255">
        <f>松茂町!$Z$27+松茂町!$Z$48</f>
        <v>23</v>
      </c>
      <c r="K14" s="1255">
        <f t="shared" si="0"/>
        <v>559</v>
      </c>
      <c r="L14" s="1255">
        <f>松茂町!$Z$19+松茂町!$Z$40</f>
        <v>2</v>
      </c>
      <c r="M14" s="1255">
        <f>松茂町!$Z$28+松茂町!$Z$49</f>
        <v>0</v>
      </c>
      <c r="N14" s="1256">
        <f t="shared" si="1"/>
        <v>2</v>
      </c>
      <c r="O14" s="1026"/>
    </row>
    <row r="15" spans="2:15" ht="12.75" customHeight="1">
      <c r="B15" s="810" t="s">
        <v>112</v>
      </c>
      <c r="C15" s="814" t="s">
        <v>413</v>
      </c>
      <c r="D15" s="811"/>
      <c r="E15" s="812" t="s">
        <v>113</v>
      </c>
      <c r="F15" s="1255" t="e">
        <f>#REF!+#REF!</f>
        <v>#REF!</v>
      </c>
      <c r="G15" s="1255" t="e">
        <f>#REF!+#REF!</f>
        <v>#REF!</v>
      </c>
      <c r="H15" s="1255" t="e">
        <f t="shared" si="2"/>
        <v>#REF!</v>
      </c>
      <c r="I15" s="1255" t="e">
        <f>#REF!+#REF!</f>
        <v>#REF!</v>
      </c>
      <c r="J15" s="1255" t="e">
        <f>#REF!+#REF!</f>
        <v>#REF!</v>
      </c>
      <c r="K15" s="1255" t="e">
        <f t="shared" si="0"/>
        <v>#REF!</v>
      </c>
      <c r="L15" s="1255" t="e">
        <f>#REF!+#REF!</f>
        <v>#REF!</v>
      </c>
      <c r="M15" s="1255" t="e">
        <f>#REF!+#REF!</f>
        <v>#REF!</v>
      </c>
      <c r="N15" s="1256" t="e">
        <f t="shared" si="1"/>
        <v>#REF!</v>
      </c>
      <c r="O15" s="1026"/>
    </row>
    <row r="16" spans="2:15" ht="12.75" customHeight="1">
      <c r="B16" s="810"/>
      <c r="C16" s="811"/>
      <c r="D16" s="811"/>
      <c r="E16" s="812" t="s">
        <v>114</v>
      </c>
      <c r="F16" s="1255" t="e">
        <f>#REF!+#REF!</f>
        <v>#REF!</v>
      </c>
      <c r="G16" s="1255" t="e">
        <f>#REF!+#REF!</f>
        <v>#REF!</v>
      </c>
      <c r="H16" s="1255" t="e">
        <f t="shared" si="2"/>
        <v>#REF!</v>
      </c>
      <c r="I16" s="1255" t="e">
        <f>#REF!+#REF!</f>
        <v>#REF!</v>
      </c>
      <c r="J16" s="1255" t="e">
        <f>#REF!+#REF!</f>
        <v>#REF!</v>
      </c>
      <c r="K16" s="1255" t="e">
        <f t="shared" si="0"/>
        <v>#REF!</v>
      </c>
      <c r="L16" s="1255" t="e">
        <f>#REF!+#REF!</f>
        <v>#REF!</v>
      </c>
      <c r="M16" s="1255" t="e">
        <f>#REF!+#REF!</f>
        <v>#REF!</v>
      </c>
      <c r="N16" s="1256" t="e">
        <f t="shared" si="1"/>
        <v>#REF!</v>
      </c>
      <c r="O16" s="1026"/>
    </row>
    <row r="17" spans="2:15" ht="12.75" customHeight="1">
      <c r="B17" s="815" t="s">
        <v>297</v>
      </c>
      <c r="C17" s="811"/>
      <c r="D17" s="811"/>
      <c r="E17" s="812" t="s">
        <v>115</v>
      </c>
      <c r="F17" s="1255">
        <f>板野町!$Z$17+板野町!$Z$38</f>
        <v>285</v>
      </c>
      <c r="G17" s="1255">
        <f>板野町!$Z$26+板野町!$Z$47</f>
        <v>1307.97</v>
      </c>
      <c r="H17" s="1255">
        <f t="shared" si="2"/>
        <v>1592.97</v>
      </c>
      <c r="I17" s="1255">
        <f>板野町!$Z$18+板野町!$Z$39</f>
        <v>50522</v>
      </c>
      <c r="J17" s="1255">
        <f>板野町!$Z$27+板野町!$Z$48</f>
        <v>84058</v>
      </c>
      <c r="K17" s="1255">
        <f t="shared" si="0"/>
        <v>134580</v>
      </c>
      <c r="L17" s="1255">
        <f>板野町!$Z$19+板野町!$Z$40</f>
        <v>628</v>
      </c>
      <c r="M17" s="1255">
        <f>板野町!$Z$28+板野町!$Z$49</f>
        <v>1668</v>
      </c>
      <c r="N17" s="1256">
        <f t="shared" si="1"/>
        <v>2296</v>
      </c>
      <c r="O17" s="1026"/>
    </row>
    <row r="18" spans="2:15" ht="12.75" customHeight="1">
      <c r="B18" s="810"/>
      <c r="C18" s="811"/>
      <c r="D18" s="811"/>
      <c r="E18" s="812" t="s">
        <v>116</v>
      </c>
      <c r="F18" s="1255">
        <f>上板町!$Z$17+上板町!$Z$38</f>
        <v>197.24</v>
      </c>
      <c r="G18" s="1255">
        <f>上板町!$Z$26+上板町!$Z$47</f>
        <v>968.9</v>
      </c>
      <c r="H18" s="1255">
        <f t="shared" si="2"/>
        <v>1166.1399999999999</v>
      </c>
      <c r="I18" s="1255">
        <f>上板町!$Z$18+上板町!$Z$39</f>
        <v>30922</v>
      </c>
      <c r="J18" s="1255">
        <f>上板町!$Z$27+上板町!$Z$48</f>
        <v>56301</v>
      </c>
      <c r="K18" s="1255">
        <f t="shared" si="0"/>
        <v>87223</v>
      </c>
      <c r="L18" s="1255">
        <f>上板町!$Z$19+上板町!$Z$40</f>
        <v>749</v>
      </c>
      <c r="M18" s="1255">
        <f>上板町!$Z$28+上板町!$Z$49</f>
        <v>1693</v>
      </c>
      <c r="N18" s="1256">
        <f t="shared" si="1"/>
        <v>2442</v>
      </c>
      <c r="O18" s="1026"/>
    </row>
    <row r="19" spans="2:15" ht="12.75" customHeight="1">
      <c r="B19" s="810"/>
      <c r="C19" s="811"/>
      <c r="D19" s="816"/>
      <c r="E19" s="817" t="s">
        <v>117</v>
      </c>
      <c r="F19" s="1255" t="e">
        <f>SUM(F6:F18)</f>
        <v>#REF!</v>
      </c>
      <c r="G19" s="1255" t="e">
        <f t="shared" ref="G19:N19" si="3">SUM(G6:G18)</f>
        <v>#REF!</v>
      </c>
      <c r="H19" s="1255" t="e">
        <f t="shared" si="3"/>
        <v>#REF!</v>
      </c>
      <c r="I19" s="1255" t="e">
        <f t="shared" si="3"/>
        <v>#REF!</v>
      </c>
      <c r="J19" s="1255" t="e">
        <f t="shared" si="3"/>
        <v>#REF!</v>
      </c>
      <c r="K19" s="1255" t="e">
        <f t="shared" si="3"/>
        <v>#REF!</v>
      </c>
      <c r="L19" s="1255" t="e">
        <f t="shared" si="3"/>
        <v>#REF!</v>
      </c>
      <c r="M19" s="1255" t="e">
        <f t="shared" si="3"/>
        <v>#REF!</v>
      </c>
      <c r="N19" s="1256" t="e">
        <f t="shared" si="3"/>
        <v>#REF!</v>
      </c>
      <c r="O19" s="1026"/>
    </row>
    <row r="20" spans="2:15" ht="12.75" customHeight="1">
      <c r="B20" s="810"/>
      <c r="C20" s="811"/>
      <c r="D20" s="813" t="s">
        <v>118</v>
      </c>
      <c r="E20" s="812" t="s">
        <v>119</v>
      </c>
      <c r="F20" s="1255">
        <f>阿波市!$Z$17+阿波市!$Z$38</f>
        <v>4837.53</v>
      </c>
      <c r="G20" s="1255">
        <f>阿波市!$Z$26+阿波市!$Z$47</f>
        <v>4888.78</v>
      </c>
      <c r="H20" s="1255">
        <f>F20+G20</f>
        <v>9726.31</v>
      </c>
      <c r="I20" s="1255">
        <f>阿波市!$Z$18+阿波市!$Z$39</f>
        <v>959552</v>
      </c>
      <c r="J20" s="1255">
        <f>阿波市!$Z$27+阿波市!$Z$48</f>
        <v>367214</v>
      </c>
      <c r="K20" s="1255">
        <f>I20+J20</f>
        <v>1326766</v>
      </c>
      <c r="L20" s="1255">
        <f>阿波市!$Z$19+阿波市!$Z$40</f>
        <v>20930</v>
      </c>
      <c r="M20" s="1255">
        <f>阿波市!$Z$28+阿波市!$Z$49</f>
        <v>7103</v>
      </c>
      <c r="N20" s="1256">
        <f>L20+M20</f>
        <v>28033</v>
      </c>
      <c r="O20" s="1026"/>
    </row>
    <row r="21" spans="2:15" ht="12.75" customHeight="1" thickBot="1">
      <c r="B21" s="810"/>
      <c r="C21" s="1023"/>
      <c r="D21" s="819" t="s">
        <v>120</v>
      </c>
      <c r="E21" s="820"/>
      <c r="F21" s="1276" t="e">
        <f>F19+F20</f>
        <v>#REF!</v>
      </c>
      <c r="G21" s="1276" t="e">
        <f t="shared" ref="G21:N21" si="4">G19+G20</f>
        <v>#REF!</v>
      </c>
      <c r="H21" s="1276" t="e">
        <f t="shared" si="4"/>
        <v>#REF!</v>
      </c>
      <c r="I21" s="1276" t="e">
        <f t="shared" si="4"/>
        <v>#REF!</v>
      </c>
      <c r="J21" s="1276" t="e">
        <f t="shared" si="4"/>
        <v>#REF!</v>
      </c>
      <c r="K21" s="1276" t="e">
        <f t="shared" si="4"/>
        <v>#REF!</v>
      </c>
      <c r="L21" s="1276" t="e">
        <f t="shared" si="4"/>
        <v>#REF!</v>
      </c>
      <c r="M21" s="1276" t="e">
        <f t="shared" si="4"/>
        <v>#REF!</v>
      </c>
      <c r="N21" s="1277" t="e">
        <f t="shared" si="4"/>
        <v>#REF!</v>
      </c>
      <c r="O21" s="1026"/>
    </row>
    <row r="22" spans="2:15" ht="12.75" customHeight="1">
      <c r="B22" s="810"/>
      <c r="C22" s="806"/>
      <c r="D22" s="823"/>
      <c r="E22" s="1054" t="s">
        <v>121</v>
      </c>
      <c r="F22" s="1259">
        <f>吉野川市!$Z$17+吉野川市!$Z$38</f>
        <v>5599.06</v>
      </c>
      <c r="G22" s="1259">
        <f>吉野川市!$Z$26+吉野川市!$Z$47</f>
        <v>2408.8199999999997</v>
      </c>
      <c r="H22" s="1259">
        <f>F22+G22</f>
        <v>8007.88</v>
      </c>
      <c r="I22" s="1259">
        <f>吉野川市!$Z$18+吉野川市!$Z$39</f>
        <v>1909700</v>
      </c>
      <c r="J22" s="1259">
        <f>吉野川市!$Z$27+吉野川市!$Z$48</f>
        <v>261714</v>
      </c>
      <c r="K22" s="1255">
        <f>I22+J22</f>
        <v>2171414</v>
      </c>
      <c r="L22" s="1259">
        <f>吉野川市!$Z$19+吉野川市!$Z$40</f>
        <v>24280</v>
      </c>
      <c r="M22" s="1259">
        <f>吉野川市!$Z$28+吉野川市!$Z$49</f>
        <v>5323</v>
      </c>
      <c r="N22" s="1256">
        <f>L22+M22</f>
        <v>29603</v>
      </c>
      <c r="O22" s="1026"/>
    </row>
    <row r="23" spans="2:15" ht="12.75" customHeight="1">
      <c r="B23" s="810"/>
      <c r="C23" s="811"/>
      <c r="D23" s="816"/>
      <c r="E23" s="1055" t="s">
        <v>117</v>
      </c>
      <c r="F23" s="1255">
        <f>F20+F22</f>
        <v>10436.59</v>
      </c>
      <c r="G23" s="1255">
        <f t="shared" ref="G23:N23" si="5">G20+G22</f>
        <v>7297.5999999999995</v>
      </c>
      <c r="H23" s="1255">
        <f t="shared" si="5"/>
        <v>17734.189999999999</v>
      </c>
      <c r="I23" s="1255">
        <f t="shared" si="5"/>
        <v>2869252</v>
      </c>
      <c r="J23" s="1255">
        <f t="shared" si="5"/>
        <v>628928</v>
      </c>
      <c r="K23" s="1255">
        <f t="shared" si="5"/>
        <v>3498180</v>
      </c>
      <c r="L23" s="1255">
        <f t="shared" si="5"/>
        <v>45210</v>
      </c>
      <c r="M23" s="1255">
        <f t="shared" si="5"/>
        <v>12426</v>
      </c>
      <c r="N23" s="1256">
        <f t="shared" si="5"/>
        <v>57636</v>
      </c>
      <c r="O23" s="1026"/>
    </row>
    <row r="24" spans="2:15" ht="12.75" customHeight="1">
      <c r="B24" s="810"/>
      <c r="C24" s="811" t="s">
        <v>122</v>
      </c>
      <c r="D24" s="811"/>
      <c r="E24" s="1056" t="s">
        <v>123</v>
      </c>
      <c r="F24" s="1255">
        <f>美馬市!$Z$17+美馬市!$Z$38</f>
        <v>16815.330000000002</v>
      </c>
      <c r="G24" s="1255">
        <f>美馬市!$Z$26+美馬市!$Z$47</f>
        <v>10825.3</v>
      </c>
      <c r="H24" s="1255">
        <f>F24+G24</f>
        <v>27640.63</v>
      </c>
      <c r="I24" s="1255">
        <f>美馬市!$Z$18+美馬市!$Z$39</f>
        <v>6322192</v>
      </c>
      <c r="J24" s="1255">
        <f>美馬市!$Z$27+美馬市!$Z$48</f>
        <v>1275282</v>
      </c>
      <c r="K24" s="1255">
        <f t="shared" ref="K24:K25" si="6">I24+J24</f>
        <v>7597474</v>
      </c>
      <c r="L24" s="1255">
        <f>美馬市!$Z$19+美馬市!$Z$40</f>
        <v>99044</v>
      </c>
      <c r="M24" s="1255">
        <f>美馬市!$Z$28+美馬市!$Z$49</f>
        <v>20261</v>
      </c>
      <c r="N24" s="1256">
        <f t="shared" ref="N24:N25" si="7">L24+M24</f>
        <v>119305</v>
      </c>
    </row>
    <row r="25" spans="2:15" ht="12.75" customHeight="1">
      <c r="B25" s="810"/>
      <c r="C25" s="811" t="s">
        <v>298</v>
      </c>
      <c r="D25" s="813" t="s">
        <v>124</v>
      </c>
      <c r="E25" s="1057" t="s">
        <v>125</v>
      </c>
      <c r="F25" s="1255">
        <f>つるぎ町!$Z$17+つるぎ町!$Z$38</f>
        <v>9721.27</v>
      </c>
      <c r="G25" s="1255">
        <f>つるぎ町!$Z$26+つるぎ町!$Z$47</f>
        <v>5036.9299999999994</v>
      </c>
      <c r="H25" s="1255">
        <f>F25+G25</f>
        <v>14758.2</v>
      </c>
      <c r="I25" s="1255">
        <f>つるぎ町!$Z$18+つるぎ町!$Z$39</f>
        <v>4264067</v>
      </c>
      <c r="J25" s="1255">
        <f>つるぎ町!$Z$27+つるぎ町!$Z$48</f>
        <v>639390</v>
      </c>
      <c r="K25" s="1255">
        <f t="shared" si="6"/>
        <v>4903457</v>
      </c>
      <c r="L25" s="1255">
        <f>つるぎ町!$Z$19+つるぎ町!$Z$40</f>
        <v>60794</v>
      </c>
      <c r="M25" s="1255">
        <f>つるぎ町!$Z$28+つるぎ町!$Z$49</f>
        <v>9824</v>
      </c>
      <c r="N25" s="1256">
        <f t="shared" si="7"/>
        <v>70618</v>
      </c>
    </row>
    <row r="26" spans="2:15" ht="12.75" customHeight="1">
      <c r="B26" s="810"/>
      <c r="C26" s="811"/>
      <c r="D26" s="811"/>
      <c r="E26" s="827" t="s">
        <v>117</v>
      </c>
      <c r="F26" s="1255">
        <f>F24+F25</f>
        <v>26536.600000000002</v>
      </c>
      <c r="G26" s="1255">
        <f t="shared" ref="G26:N26" si="8">G24+G25</f>
        <v>15862.23</v>
      </c>
      <c r="H26" s="1255">
        <f t="shared" si="8"/>
        <v>42398.83</v>
      </c>
      <c r="I26" s="1255">
        <f t="shared" si="8"/>
        <v>10586259</v>
      </c>
      <c r="J26" s="1255">
        <f t="shared" si="8"/>
        <v>1914672</v>
      </c>
      <c r="K26" s="1255">
        <f t="shared" si="8"/>
        <v>12500931</v>
      </c>
      <c r="L26" s="1255">
        <f t="shared" si="8"/>
        <v>159838</v>
      </c>
      <c r="M26" s="1255">
        <f t="shared" si="8"/>
        <v>30085</v>
      </c>
      <c r="N26" s="1256">
        <f t="shared" si="8"/>
        <v>189923</v>
      </c>
      <c r="O26" s="1026"/>
    </row>
    <row r="27" spans="2:15" ht="12.75" customHeight="1" thickBot="1">
      <c r="B27" s="810"/>
      <c r="C27" s="831"/>
      <c r="D27" s="832" t="s">
        <v>120</v>
      </c>
      <c r="E27" s="1115"/>
      <c r="F27" s="1276">
        <f>F22+F26</f>
        <v>32135.660000000003</v>
      </c>
      <c r="G27" s="1276">
        <f t="shared" ref="G27:N27" si="9">G22+G26</f>
        <v>18271.05</v>
      </c>
      <c r="H27" s="1276">
        <f t="shared" si="9"/>
        <v>50406.71</v>
      </c>
      <c r="I27" s="1276">
        <f t="shared" si="9"/>
        <v>12495959</v>
      </c>
      <c r="J27" s="1276">
        <f t="shared" si="9"/>
        <v>2176386</v>
      </c>
      <c r="K27" s="1276">
        <f t="shared" si="9"/>
        <v>14672345</v>
      </c>
      <c r="L27" s="1276">
        <f t="shared" si="9"/>
        <v>184118</v>
      </c>
      <c r="M27" s="1276">
        <f t="shared" si="9"/>
        <v>35408</v>
      </c>
      <c r="N27" s="1277">
        <f t="shared" si="9"/>
        <v>219526</v>
      </c>
      <c r="O27" s="1026"/>
    </row>
    <row r="28" spans="2:15" ht="12.75" customHeight="1">
      <c r="B28" s="810"/>
      <c r="C28" s="811" t="s">
        <v>126</v>
      </c>
      <c r="D28" s="813" t="s">
        <v>127</v>
      </c>
      <c r="E28" s="829" t="s">
        <v>128</v>
      </c>
      <c r="F28" s="1258">
        <f>三好市!$Z$17+三好市!$Z$38</f>
        <v>33142.26</v>
      </c>
      <c r="G28" s="1258">
        <f>三好市!$Z$26+三好市!$Z$47</f>
        <v>20099.339999999997</v>
      </c>
      <c r="H28" s="1258">
        <f t="shared" ref="H28:H29" si="10">F28+G28</f>
        <v>53241.599999999999</v>
      </c>
      <c r="I28" s="1258">
        <f>三好市!$Z$18+三好市!$Z$39</f>
        <v>13741505</v>
      </c>
      <c r="J28" s="1258">
        <f>三好市!$Z$27+三好市!$Z$48</f>
        <v>2434845</v>
      </c>
      <c r="K28" s="1258">
        <f t="shared" ref="K28:K29" si="11">I28+J28</f>
        <v>16176350</v>
      </c>
      <c r="L28" s="1258">
        <f>三好市!$Z$19+三好市!$Z$40</f>
        <v>221900</v>
      </c>
      <c r="M28" s="1258">
        <f>三好市!$Z$28+三好市!$Z$49</f>
        <v>32413</v>
      </c>
      <c r="N28" s="1273">
        <f t="shared" ref="N28:N29" si="12">L28+M28</f>
        <v>254313</v>
      </c>
      <c r="O28" s="1026"/>
    </row>
    <row r="29" spans="2:15" ht="12.75" customHeight="1">
      <c r="B29" s="810"/>
      <c r="C29" s="811" t="s">
        <v>297</v>
      </c>
      <c r="D29" s="811"/>
      <c r="E29" s="1057" t="s">
        <v>130</v>
      </c>
      <c r="F29" s="1255">
        <f>東みよし町!$Z$17+東みよし町!$Z$38</f>
        <v>5380.9699999999993</v>
      </c>
      <c r="G29" s="1255">
        <f>東みよし町!$Z$26+東みよし町!$Z$47</f>
        <v>4021.26</v>
      </c>
      <c r="H29" s="1255">
        <f t="shared" si="10"/>
        <v>9402.23</v>
      </c>
      <c r="I29" s="1255">
        <f>東みよし町!$Z$18+東みよし町!$Z$39</f>
        <v>1691153</v>
      </c>
      <c r="J29" s="1255">
        <f>東みよし町!$Z$27+東みよし町!$Z$48</f>
        <v>445406</v>
      </c>
      <c r="K29" s="1255">
        <f t="shared" si="11"/>
        <v>2136559</v>
      </c>
      <c r="L29" s="1255">
        <f>東みよし町!$Z$19+東みよし町!$Z$40</f>
        <v>27835</v>
      </c>
      <c r="M29" s="1255">
        <f>東みよし町!$Z$28+東みよし町!$Z$49</f>
        <v>5265</v>
      </c>
      <c r="N29" s="1256">
        <f t="shared" si="12"/>
        <v>33100</v>
      </c>
      <c r="O29" s="1026"/>
    </row>
    <row r="30" spans="2:15" ht="12.75" customHeight="1" thickBot="1">
      <c r="B30" s="810"/>
      <c r="C30" s="1023"/>
      <c r="D30" s="837" t="s">
        <v>120</v>
      </c>
      <c r="E30" s="820"/>
      <c r="F30" s="1276">
        <f>F28+F29</f>
        <v>38523.230000000003</v>
      </c>
      <c r="G30" s="1276">
        <f t="shared" ref="G30:N30" si="13">G28+G29</f>
        <v>24120.6</v>
      </c>
      <c r="H30" s="1276">
        <f t="shared" si="13"/>
        <v>62643.83</v>
      </c>
      <c r="I30" s="1276">
        <f t="shared" si="13"/>
        <v>15432658</v>
      </c>
      <c r="J30" s="1276">
        <f t="shared" si="13"/>
        <v>2880251</v>
      </c>
      <c r="K30" s="1276">
        <f t="shared" si="13"/>
        <v>18312909</v>
      </c>
      <c r="L30" s="1276">
        <f t="shared" si="13"/>
        <v>249735</v>
      </c>
      <c r="M30" s="1276">
        <f t="shared" si="13"/>
        <v>37678</v>
      </c>
      <c r="N30" s="1277">
        <f t="shared" si="13"/>
        <v>287413</v>
      </c>
      <c r="O30" s="929" t="s">
        <v>148</v>
      </c>
    </row>
    <row r="31" spans="2:15" ht="12.75" customHeight="1" thickBot="1">
      <c r="B31" s="838"/>
      <c r="C31" s="839" t="s">
        <v>131</v>
      </c>
      <c r="D31" s="840"/>
      <c r="E31" s="856"/>
      <c r="F31" s="1276" t="e">
        <f>F21+F27+F30</f>
        <v>#REF!</v>
      </c>
      <c r="G31" s="1276" t="e">
        <f t="shared" ref="G31:N31" si="14">G21+G27+G30</f>
        <v>#REF!</v>
      </c>
      <c r="H31" s="1276" t="e">
        <f t="shared" si="14"/>
        <v>#REF!</v>
      </c>
      <c r="I31" s="1276" t="e">
        <f t="shared" si="14"/>
        <v>#REF!</v>
      </c>
      <c r="J31" s="1276" t="e">
        <f t="shared" si="14"/>
        <v>#REF!</v>
      </c>
      <c r="K31" s="1276" t="e">
        <f t="shared" si="14"/>
        <v>#REF!</v>
      </c>
      <c r="L31" s="1276" t="e">
        <f t="shared" si="14"/>
        <v>#REF!</v>
      </c>
      <c r="M31" s="1276" t="e">
        <f t="shared" si="14"/>
        <v>#REF!</v>
      </c>
      <c r="N31" s="1277" t="e">
        <f t="shared" si="14"/>
        <v>#REF!</v>
      </c>
      <c r="O31" s="1026"/>
    </row>
    <row r="32" spans="2:15" ht="12.75" customHeight="1">
      <c r="B32" s="843"/>
      <c r="C32" s="844" t="s">
        <v>132</v>
      </c>
      <c r="D32" s="1022"/>
      <c r="E32" s="1116" t="s">
        <v>133</v>
      </c>
      <c r="F32" s="1279">
        <f>那賀町!$Z$17+那賀町!$Z$38</f>
        <v>46766.810000000005</v>
      </c>
      <c r="G32" s="1279">
        <f>那賀町!$Z$26+那賀町!$Z$47</f>
        <v>13625.039999999999</v>
      </c>
      <c r="H32" s="1279">
        <f>F32+G32</f>
        <v>60391.850000000006</v>
      </c>
      <c r="I32" s="1279">
        <f>那賀町!$Z$18+那賀町!$Z$39</f>
        <v>24533395</v>
      </c>
      <c r="J32" s="1279">
        <f>那賀町!$Z$27+那賀町!$Z$48</f>
        <v>1933702</v>
      </c>
      <c r="K32" s="1279">
        <f>I32+J32</f>
        <v>26467097</v>
      </c>
      <c r="L32" s="1279">
        <f>那賀町!$Z$19+那賀町!$Z$40</f>
        <v>346679</v>
      </c>
      <c r="M32" s="1279">
        <f>那賀町!$Z$28+那賀町!$Z$49</f>
        <v>21800</v>
      </c>
      <c r="N32" s="1280">
        <f>L32+M32</f>
        <v>368479</v>
      </c>
      <c r="O32" s="1117"/>
    </row>
    <row r="33" spans="2:15" ht="12.75" customHeight="1" thickBot="1">
      <c r="B33" s="810"/>
      <c r="C33" s="811" t="s">
        <v>299</v>
      </c>
      <c r="D33" s="819" t="s">
        <v>120</v>
      </c>
      <c r="E33" s="820"/>
      <c r="F33" s="1276">
        <f>F32</f>
        <v>46766.810000000005</v>
      </c>
      <c r="G33" s="1276">
        <f t="shared" ref="G33:N33" si="15">G32</f>
        <v>13625.039999999999</v>
      </c>
      <c r="H33" s="1276">
        <f t="shared" si="15"/>
        <v>60391.850000000006</v>
      </c>
      <c r="I33" s="1276">
        <f t="shared" si="15"/>
        <v>24533395</v>
      </c>
      <c r="J33" s="1276">
        <f t="shared" si="15"/>
        <v>1933702</v>
      </c>
      <c r="K33" s="1276">
        <f t="shared" si="15"/>
        <v>26467097</v>
      </c>
      <c r="L33" s="1276">
        <f t="shared" si="15"/>
        <v>346679</v>
      </c>
      <c r="M33" s="1276">
        <f t="shared" si="15"/>
        <v>21800</v>
      </c>
      <c r="N33" s="1277">
        <f t="shared" si="15"/>
        <v>368479</v>
      </c>
      <c r="O33" s="1026"/>
    </row>
    <row r="34" spans="2:15" ht="12.75" customHeight="1">
      <c r="B34" s="810" t="s">
        <v>135</v>
      </c>
      <c r="C34" s="806"/>
      <c r="D34" s="846" t="s">
        <v>136</v>
      </c>
      <c r="E34" s="807" t="s">
        <v>137</v>
      </c>
      <c r="F34" s="1255">
        <f>阿南市!$Z$17+阿南市!$Z$38</f>
        <v>7484.41</v>
      </c>
      <c r="G34" s="1255">
        <f>阿南市!$Z$26+阿南市!$Z$47</f>
        <v>5810.3099999999995</v>
      </c>
      <c r="H34" s="1259">
        <f>F34+G34</f>
        <v>13294.72</v>
      </c>
      <c r="I34" s="1255">
        <f>阿南市!$Z$18+阿南市!$Z$39</f>
        <v>3202346</v>
      </c>
      <c r="J34" s="1255">
        <f>阿南市!$Z$27+阿南市!$Z$48</f>
        <v>479721</v>
      </c>
      <c r="K34" s="1255">
        <f>I34+J34</f>
        <v>3682067</v>
      </c>
      <c r="L34" s="1259">
        <f>阿南市!$Z$19+阿南市!$Z$40</f>
        <v>35669</v>
      </c>
      <c r="M34" s="1259">
        <f>阿南市!$Z$28+阿南市!$Z$49</f>
        <v>1931</v>
      </c>
      <c r="N34" s="1256">
        <f>L34+M34</f>
        <v>37600</v>
      </c>
      <c r="O34" s="1117"/>
    </row>
    <row r="35" spans="2:15" ht="12.75" customHeight="1">
      <c r="B35" s="810" t="s">
        <v>138</v>
      </c>
      <c r="C35" s="811"/>
      <c r="D35" s="816"/>
      <c r="E35" s="827" t="s">
        <v>117</v>
      </c>
      <c r="F35" s="1255">
        <f>F32+F34</f>
        <v>54251.22</v>
      </c>
      <c r="G35" s="1255">
        <f t="shared" ref="G35:N35" si="16">G32+G34</f>
        <v>19435.349999999999</v>
      </c>
      <c r="H35" s="1255">
        <f t="shared" si="16"/>
        <v>73686.570000000007</v>
      </c>
      <c r="I35" s="1255">
        <f t="shared" si="16"/>
        <v>27735741</v>
      </c>
      <c r="J35" s="1255">
        <f t="shared" si="16"/>
        <v>2413423</v>
      </c>
      <c r="K35" s="1255">
        <f t="shared" si="16"/>
        <v>30149164</v>
      </c>
      <c r="L35" s="1255">
        <f t="shared" si="16"/>
        <v>382348</v>
      </c>
      <c r="M35" s="1255">
        <f t="shared" si="16"/>
        <v>23731</v>
      </c>
      <c r="N35" s="1256">
        <f t="shared" si="16"/>
        <v>406079</v>
      </c>
      <c r="O35" s="1026"/>
    </row>
    <row r="36" spans="2:15" ht="12.75" customHeight="1">
      <c r="B36" s="810"/>
      <c r="C36" s="811" t="s">
        <v>139</v>
      </c>
      <c r="D36" s="847"/>
      <c r="E36" s="808" t="s">
        <v>140</v>
      </c>
      <c r="F36" s="1255">
        <f>牟岐町!$Z$17+牟岐町!$Z$38</f>
        <v>3066.85</v>
      </c>
      <c r="G36" s="1255">
        <f>牟岐町!$Z$26+牟岐町!$Z$47</f>
        <v>1815.23</v>
      </c>
      <c r="H36" s="1255">
        <f>F36+G36</f>
        <v>4882.08</v>
      </c>
      <c r="I36" s="1255">
        <f>牟岐町!$Z$18+牟岐町!$Z$39</f>
        <v>1241641</v>
      </c>
      <c r="J36" s="1255">
        <f>牟岐町!$Z$27+牟岐町!$Z$48</f>
        <v>140828</v>
      </c>
      <c r="K36" s="1255">
        <f t="shared" ref="K36:K38" si="17">I36+J36</f>
        <v>1382469</v>
      </c>
      <c r="L36" s="1255">
        <f>牟岐町!$Z$19+牟岐町!$Z$40</f>
        <v>18178</v>
      </c>
      <c r="M36" s="1255">
        <f>牟岐町!$Z$28+牟岐町!$Z$49</f>
        <v>1367</v>
      </c>
      <c r="N36" s="1256">
        <f t="shared" ref="N36:N38" si="18">L36+M36</f>
        <v>19545</v>
      </c>
      <c r="O36" s="1117"/>
    </row>
    <row r="37" spans="2:15" ht="12.75" customHeight="1">
      <c r="B37" s="810" t="s">
        <v>300</v>
      </c>
      <c r="C37" s="811" t="s">
        <v>300</v>
      </c>
      <c r="D37" s="813" t="s">
        <v>141</v>
      </c>
      <c r="E37" s="830" t="s">
        <v>142</v>
      </c>
      <c r="F37" s="1255">
        <f>美波町!$Z$17+美波町!$Z$38</f>
        <v>6910.2800000000007</v>
      </c>
      <c r="G37" s="1255">
        <f>美波町!$Z$26+美波町!$Z$47</f>
        <v>5298.86</v>
      </c>
      <c r="H37" s="1255">
        <f t="shared" ref="H37:H38" si="19">F37+G37</f>
        <v>12209.14</v>
      </c>
      <c r="I37" s="1255">
        <f>美波町!$Z$18+美波町!$Z$39</f>
        <v>2771480</v>
      </c>
      <c r="J37" s="1255">
        <f>美波町!$Z$27+美波町!$Z$48</f>
        <v>416797</v>
      </c>
      <c r="K37" s="1255">
        <f t="shared" si="17"/>
        <v>3188277</v>
      </c>
      <c r="L37" s="1255">
        <f>美波町!$Z$19+美波町!$Z$40</f>
        <v>36781</v>
      </c>
      <c r="M37" s="1255">
        <f>美波町!$Z$28+美波町!$Z$49</f>
        <v>3298</v>
      </c>
      <c r="N37" s="1256">
        <f t="shared" si="18"/>
        <v>40079</v>
      </c>
      <c r="O37" s="1117"/>
    </row>
    <row r="38" spans="2:15" ht="12.75" customHeight="1">
      <c r="B38" s="810"/>
      <c r="C38" s="811"/>
      <c r="D38" s="811"/>
      <c r="E38" s="830" t="s">
        <v>143</v>
      </c>
      <c r="F38" s="1255">
        <f>海陽町!$Z$17+海陽町!$Z$38</f>
        <v>21736.91</v>
      </c>
      <c r="G38" s="1255">
        <f>海陽町!$Z$26+海陽町!$Z$47</f>
        <v>6770.7300000000005</v>
      </c>
      <c r="H38" s="1255">
        <f t="shared" si="19"/>
        <v>28507.64</v>
      </c>
      <c r="I38" s="1255">
        <f>海陽町!$Z$18+海陽町!$Z$39</f>
        <v>10194727</v>
      </c>
      <c r="J38" s="1255">
        <f>海陽町!$Z$27+海陽町!$Z$48</f>
        <v>584121</v>
      </c>
      <c r="K38" s="1255">
        <f t="shared" si="17"/>
        <v>10778848</v>
      </c>
      <c r="L38" s="1255">
        <f>海陽町!$Z$19+海陽町!$Z$40</f>
        <v>118308</v>
      </c>
      <c r="M38" s="1255">
        <f>海陽町!$Z$28+海陽町!$Z$49</f>
        <v>3808</v>
      </c>
      <c r="N38" s="1256">
        <f t="shared" si="18"/>
        <v>122116</v>
      </c>
      <c r="O38" s="1117"/>
    </row>
    <row r="39" spans="2:15" ht="12.75" customHeight="1">
      <c r="B39" s="810"/>
      <c r="C39" s="811"/>
      <c r="D39" s="816"/>
      <c r="E39" s="827" t="s">
        <v>117</v>
      </c>
      <c r="F39" s="1255">
        <f>F36+F37+F38</f>
        <v>31714.04</v>
      </c>
      <c r="G39" s="1255">
        <f t="shared" ref="G39:N39" si="20">G36+G37+G38</f>
        <v>13884.82</v>
      </c>
      <c r="H39" s="1255">
        <f t="shared" si="20"/>
        <v>45598.86</v>
      </c>
      <c r="I39" s="1255">
        <f t="shared" si="20"/>
        <v>14207848</v>
      </c>
      <c r="J39" s="1255">
        <f t="shared" si="20"/>
        <v>1141746</v>
      </c>
      <c r="K39" s="1255">
        <f t="shared" si="20"/>
        <v>15349594</v>
      </c>
      <c r="L39" s="1255">
        <f t="shared" si="20"/>
        <v>173267</v>
      </c>
      <c r="M39" s="1255">
        <f t="shared" si="20"/>
        <v>8473</v>
      </c>
      <c r="N39" s="1256">
        <f t="shared" si="20"/>
        <v>181740</v>
      </c>
      <c r="O39" s="1026"/>
    </row>
    <row r="40" spans="2:15" ht="12.75" customHeight="1" thickBot="1">
      <c r="B40" s="848"/>
      <c r="C40" s="849"/>
      <c r="D40" s="837" t="s">
        <v>120</v>
      </c>
      <c r="E40" s="820"/>
      <c r="F40" s="1276">
        <f>F34+F39</f>
        <v>39198.449999999997</v>
      </c>
      <c r="G40" s="1276">
        <f t="shared" ref="G40:N40" si="21">G34+G39</f>
        <v>19695.129999999997</v>
      </c>
      <c r="H40" s="1276">
        <f t="shared" si="21"/>
        <v>58893.58</v>
      </c>
      <c r="I40" s="1276">
        <f t="shared" si="21"/>
        <v>17410194</v>
      </c>
      <c r="J40" s="1276">
        <f t="shared" si="21"/>
        <v>1621467</v>
      </c>
      <c r="K40" s="1276">
        <f t="shared" si="21"/>
        <v>19031661</v>
      </c>
      <c r="L40" s="1276">
        <f t="shared" si="21"/>
        <v>208936</v>
      </c>
      <c r="M40" s="1276">
        <f t="shared" si="21"/>
        <v>10404</v>
      </c>
      <c r="N40" s="1277">
        <f t="shared" si="21"/>
        <v>219340</v>
      </c>
      <c r="O40" s="1026"/>
    </row>
    <row r="41" spans="2:15" ht="12.75" customHeight="1" thickBot="1">
      <c r="B41" s="850"/>
      <c r="C41" s="851" t="s">
        <v>131</v>
      </c>
      <c r="D41" s="852"/>
      <c r="E41" s="841"/>
      <c r="F41" s="1276">
        <f>F32+F40</f>
        <v>85965.260000000009</v>
      </c>
      <c r="G41" s="1276">
        <f t="shared" ref="G41:N41" si="22">G32+G40</f>
        <v>33320.17</v>
      </c>
      <c r="H41" s="1276">
        <f t="shared" si="22"/>
        <v>119285.43000000001</v>
      </c>
      <c r="I41" s="1276">
        <f t="shared" si="22"/>
        <v>41943589</v>
      </c>
      <c r="J41" s="1276">
        <f t="shared" si="22"/>
        <v>3555169</v>
      </c>
      <c r="K41" s="1276">
        <f t="shared" si="22"/>
        <v>45498758</v>
      </c>
      <c r="L41" s="1276">
        <f t="shared" si="22"/>
        <v>555615</v>
      </c>
      <c r="M41" s="1276">
        <f t="shared" si="22"/>
        <v>32204</v>
      </c>
      <c r="N41" s="1277">
        <f t="shared" si="22"/>
        <v>587819</v>
      </c>
      <c r="O41" s="1026"/>
    </row>
    <row r="42" spans="2:15" ht="12.75" customHeight="1" thickBot="1">
      <c r="B42" s="855" t="s">
        <v>144</v>
      </c>
      <c r="C42" s="840"/>
      <c r="D42" s="840"/>
      <c r="E42" s="856"/>
      <c r="F42" s="1276" t="e">
        <f>F41+F31</f>
        <v>#REF!</v>
      </c>
      <c r="G42" s="1276" t="e">
        <f t="shared" ref="G42:N42" si="23">G41+G31</f>
        <v>#REF!</v>
      </c>
      <c r="H42" s="1276" t="e">
        <f t="shared" si="23"/>
        <v>#REF!</v>
      </c>
      <c r="I42" s="1276" t="e">
        <f t="shared" si="23"/>
        <v>#REF!</v>
      </c>
      <c r="J42" s="1276" t="e">
        <f t="shared" si="23"/>
        <v>#REF!</v>
      </c>
      <c r="K42" s="1276" t="e">
        <f t="shared" si="23"/>
        <v>#REF!</v>
      </c>
      <c r="L42" s="1276" t="e">
        <f t="shared" si="23"/>
        <v>#REF!</v>
      </c>
      <c r="M42" s="1276" t="e">
        <f t="shared" si="23"/>
        <v>#REF!</v>
      </c>
      <c r="N42" s="1277" t="e">
        <f t="shared" si="23"/>
        <v>#REF!</v>
      </c>
      <c r="O42" s="1026"/>
    </row>
    <row r="43" spans="2:15" ht="14.25" customHeight="1">
      <c r="F43" s="1281"/>
      <c r="G43" s="1281"/>
      <c r="H43" s="1281"/>
      <c r="I43" s="1281"/>
      <c r="J43" s="1281"/>
      <c r="K43" s="1281"/>
      <c r="L43" s="1281"/>
      <c r="M43" s="1281"/>
      <c r="N43" s="1281"/>
    </row>
  </sheetData>
  <mergeCells count="1">
    <mergeCell ref="E4:E5"/>
  </mergeCells>
  <phoneticPr fontId="24"/>
  <pageMargins left="0.70866141732283472" right="0.39370078740157483" top="0.70866141732283472" bottom="0.7086614173228347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workbookViewId="0">
      <selection activeCell="Y3" sqref="Y3"/>
    </sheetView>
  </sheetViews>
  <sheetFormatPr defaultColWidth="6.125" defaultRowHeight="12" customHeight="1"/>
  <cols>
    <col min="1" max="1" width="1" style="859" customWidth="1"/>
    <col min="2" max="4" width="6.125" style="859" customWidth="1"/>
    <col min="5" max="5" width="8.75" style="859" customWidth="1"/>
    <col min="6" max="6" width="6.75" style="859" customWidth="1"/>
    <col min="7" max="7" width="7" style="859" bestFit="1" customWidth="1"/>
    <col min="8" max="8" width="6.25" style="859" bestFit="1" customWidth="1"/>
    <col min="9" max="9" width="7.125" style="859" bestFit="1" customWidth="1"/>
    <col min="10" max="10" width="7.75" style="859" bestFit="1" customWidth="1"/>
    <col min="11" max="11" width="6.25" style="859" bestFit="1" customWidth="1"/>
    <col min="12" max="12" width="5" style="859" bestFit="1" customWidth="1"/>
    <col min="13" max="13" width="6.25" style="859" bestFit="1" customWidth="1"/>
    <col min="14" max="14" width="7.25" style="859" customWidth="1"/>
    <col min="15" max="15" width="6.25" style="859" bestFit="1" customWidth="1"/>
    <col min="16" max="16" width="5" style="859" bestFit="1" customWidth="1"/>
    <col min="17" max="17" width="6.25" style="859" bestFit="1" customWidth="1"/>
    <col min="18" max="18" width="5" style="859" customWidth="1"/>
    <col min="19" max="21" width="7" style="859" bestFit="1" customWidth="1"/>
    <col min="22" max="22" width="7.25" style="859" bestFit="1" customWidth="1"/>
    <col min="23" max="23" width="1.75" style="859" customWidth="1"/>
    <col min="24" max="24" width="6.125" style="1092" customWidth="1"/>
    <col min="25" max="16384" width="6.125" style="859"/>
  </cols>
  <sheetData>
    <row r="1" spans="2:24" ht="17.25" customHeight="1">
      <c r="D1" s="794"/>
    </row>
    <row r="2" spans="2:24" ht="15" customHeight="1">
      <c r="B2" s="1025" t="s">
        <v>273</v>
      </c>
    </row>
    <row r="3" spans="2:24" ht="12" customHeight="1" thickBot="1"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  <c r="M3" s="1026"/>
      <c r="N3" s="1026"/>
      <c r="O3" s="1026"/>
      <c r="P3" s="1026"/>
      <c r="Q3" s="1026"/>
      <c r="R3" s="1026"/>
      <c r="S3" s="1026"/>
      <c r="T3" s="1026"/>
      <c r="U3" s="1093"/>
      <c r="V3" s="1094" t="s">
        <v>91</v>
      </c>
    </row>
    <row r="4" spans="2:24" ht="11.25">
      <c r="B4" s="796" t="s">
        <v>92</v>
      </c>
      <c r="C4" s="797" t="s">
        <v>92</v>
      </c>
      <c r="D4" s="797" t="s">
        <v>93</v>
      </c>
      <c r="E4" s="797"/>
      <c r="F4" s="1095" t="s">
        <v>274</v>
      </c>
      <c r="G4" s="1076"/>
      <c r="H4" s="1076"/>
      <c r="I4" s="1076"/>
      <c r="J4" s="1076"/>
      <c r="K4" s="1076"/>
      <c r="L4" s="1076"/>
      <c r="M4" s="1076"/>
      <c r="N4" s="1077"/>
      <c r="O4" s="1075" t="s">
        <v>275</v>
      </c>
      <c r="P4" s="1076"/>
      <c r="Q4" s="1076"/>
      <c r="R4" s="1076"/>
      <c r="S4" s="1076"/>
      <c r="T4" s="1076"/>
      <c r="U4" s="1077"/>
      <c r="V4" s="1096"/>
      <c r="W4" s="1026"/>
    </row>
    <row r="5" spans="2:24" ht="11.25">
      <c r="B5" s="1032"/>
      <c r="C5" s="1079"/>
      <c r="D5" s="1079"/>
      <c r="E5" s="1079" t="s">
        <v>194</v>
      </c>
      <c r="F5" s="1097" t="s">
        <v>276</v>
      </c>
      <c r="G5" s="1098"/>
      <c r="H5" s="1099"/>
      <c r="I5" s="1099"/>
      <c r="J5" s="1100"/>
      <c r="K5" s="1097" t="s">
        <v>258</v>
      </c>
      <c r="L5" s="1099"/>
      <c r="M5" s="1100"/>
      <c r="N5" s="1101" t="s">
        <v>99</v>
      </c>
      <c r="O5" s="1102" t="s">
        <v>277</v>
      </c>
      <c r="P5" s="1099"/>
      <c r="Q5" s="1100"/>
      <c r="R5" s="1097" t="s">
        <v>258</v>
      </c>
      <c r="S5" s="1099"/>
      <c r="T5" s="1100"/>
      <c r="U5" s="1101" t="s">
        <v>99</v>
      </c>
      <c r="V5" s="1103" t="s">
        <v>278</v>
      </c>
      <c r="W5" s="1026"/>
    </row>
    <row r="6" spans="2:24" thickBot="1">
      <c r="B6" s="801" t="s">
        <v>96</v>
      </c>
      <c r="C6" s="802" t="s">
        <v>97</v>
      </c>
      <c r="D6" s="802" t="s">
        <v>98</v>
      </c>
      <c r="E6" s="1104"/>
      <c r="F6" s="1105" t="s">
        <v>279</v>
      </c>
      <c r="G6" s="1105" t="s">
        <v>52</v>
      </c>
      <c r="H6" s="1105" t="s">
        <v>280</v>
      </c>
      <c r="I6" s="1105" t="s">
        <v>281</v>
      </c>
      <c r="J6" s="1105" t="s">
        <v>282</v>
      </c>
      <c r="K6" s="1105" t="s">
        <v>280</v>
      </c>
      <c r="L6" s="1106" t="s">
        <v>283</v>
      </c>
      <c r="M6" s="1105" t="s">
        <v>117</v>
      </c>
      <c r="N6" s="802"/>
      <c r="O6" s="1106" t="s">
        <v>55</v>
      </c>
      <c r="P6" s="1106" t="s">
        <v>284</v>
      </c>
      <c r="Q6" s="1105" t="s">
        <v>285</v>
      </c>
      <c r="R6" s="1106" t="s">
        <v>286</v>
      </c>
      <c r="S6" s="1105" t="s">
        <v>287</v>
      </c>
      <c r="T6" s="1105" t="s">
        <v>285</v>
      </c>
      <c r="U6" s="1104" t="s">
        <v>110</v>
      </c>
      <c r="V6" s="1107"/>
      <c r="W6" s="1108"/>
      <c r="X6" s="1109"/>
    </row>
    <row r="7" spans="2:24" ht="12.75" customHeight="1">
      <c r="B7" s="805"/>
      <c r="C7" s="806"/>
      <c r="D7" s="806"/>
      <c r="E7" s="1043" t="s">
        <v>101</v>
      </c>
      <c r="F7" s="1255">
        <v>560.00999999999885</v>
      </c>
      <c r="G7" s="1255">
        <v>311.58000000000021</v>
      </c>
      <c r="H7" s="1255">
        <v>91.760000000000019</v>
      </c>
      <c r="I7" s="1255">
        <v>20.210000000000004</v>
      </c>
      <c r="J7" s="1255">
        <f>SUM(F7:I7)</f>
        <v>983.55999999999904</v>
      </c>
      <c r="K7" s="1255">
        <v>519.8000000000003</v>
      </c>
      <c r="L7" s="1255">
        <v>0</v>
      </c>
      <c r="M7" s="1255">
        <f>SUM(K7:L7)</f>
        <v>519.8000000000003</v>
      </c>
      <c r="N7" s="1255">
        <f>J7+M7</f>
        <v>1503.3599999999992</v>
      </c>
      <c r="O7" s="1255">
        <v>15.849999999999994</v>
      </c>
      <c r="P7" s="1255">
        <v>0.04</v>
      </c>
      <c r="Q7" s="1255">
        <f t="shared" ref="Q7:Q19" si="0">SUM(O7:P7)</f>
        <v>15.889999999999993</v>
      </c>
      <c r="R7" s="1255">
        <v>31.160000000000029</v>
      </c>
      <c r="S7" s="1255">
        <v>3213.9499999999798</v>
      </c>
      <c r="T7" s="1255">
        <f t="shared" ref="T7:T19" si="1">SUM(R7:S7)</f>
        <v>3245.1099999999797</v>
      </c>
      <c r="U7" s="1255">
        <f>Q7+T7</f>
        <v>3260.9999999999795</v>
      </c>
      <c r="V7" s="1256">
        <f>N7+U7</f>
        <v>4764.3599999999788</v>
      </c>
      <c r="W7" s="1086"/>
      <c r="X7" s="1110"/>
    </row>
    <row r="8" spans="2:24" ht="12.75" customHeight="1">
      <c r="B8" s="810"/>
      <c r="C8" s="811"/>
      <c r="D8" s="811"/>
      <c r="E8" s="1045" t="s">
        <v>102</v>
      </c>
      <c r="F8" s="1255">
        <v>34.78</v>
      </c>
      <c r="G8" s="1255">
        <v>140.26999999999998</v>
      </c>
      <c r="H8" s="1255">
        <v>514.66000000000076</v>
      </c>
      <c r="I8" s="1255">
        <v>27.36</v>
      </c>
      <c r="J8" s="1255">
        <f t="shared" ref="J8:J19" si="2">SUM(F8:I8)</f>
        <v>717.07000000000073</v>
      </c>
      <c r="K8" s="1255">
        <v>605.86000000000104</v>
      </c>
      <c r="L8" s="1255">
        <v>0</v>
      </c>
      <c r="M8" s="1255">
        <f t="shared" ref="M8:M19" si="3">SUM(K8:L8)</f>
        <v>605.86000000000104</v>
      </c>
      <c r="N8" s="1255">
        <f t="shared" ref="N8:N19" si="4">J8+M8</f>
        <v>1322.9300000000017</v>
      </c>
      <c r="O8" s="1255">
        <v>127.07</v>
      </c>
      <c r="P8" s="1255">
        <v>3.8</v>
      </c>
      <c r="Q8" s="1255">
        <f t="shared" si="0"/>
        <v>130.87</v>
      </c>
      <c r="R8" s="1255">
        <v>77.05</v>
      </c>
      <c r="S8" s="1255">
        <v>5339.5499999999893</v>
      </c>
      <c r="T8" s="1255">
        <f t="shared" si="1"/>
        <v>5416.5999999999894</v>
      </c>
      <c r="U8" s="1255">
        <f t="shared" ref="U8:U19" si="5">Q8+T8</f>
        <v>5547.4699999999893</v>
      </c>
      <c r="V8" s="1256">
        <f t="shared" ref="V8:V19" si="6">N8+U8</f>
        <v>6870.3999999999905</v>
      </c>
      <c r="W8" s="1086"/>
      <c r="X8" s="1110"/>
    </row>
    <row r="9" spans="2:24" ht="12.75" customHeight="1">
      <c r="B9" s="810"/>
      <c r="C9" s="811"/>
      <c r="D9" s="811"/>
      <c r="E9" s="828" t="s">
        <v>57</v>
      </c>
      <c r="F9" s="1255">
        <v>22.849999999999991</v>
      </c>
      <c r="G9" s="1255">
        <v>22.76</v>
      </c>
      <c r="H9" s="1255">
        <v>3.04</v>
      </c>
      <c r="I9" s="1255">
        <v>1.4100000000000001</v>
      </c>
      <c r="J9" s="1255">
        <f t="shared" si="2"/>
        <v>50.059999999999988</v>
      </c>
      <c r="K9" s="1255">
        <v>12.460000000000003</v>
      </c>
      <c r="L9" s="1255">
        <v>0</v>
      </c>
      <c r="M9" s="1255">
        <f t="shared" si="3"/>
        <v>12.460000000000003</v>
      </c>
      <c r="N9" s="1255">
        <f t="shared" si="4"/>
        <v>62.519999999999989</v>
      </c>
      <c r="O9" s="1255">
        <v>0</v>
      </c>
      <c r="P9" s="1255">
        <v>0</v>
      </c>
      <c r="Q9" s="1255">
        <f t="shared" si="0"/>
        <v>0</v>
      </c>
      <c r="R9" s="1255">
        <v>6.72</v>
      </c>
      <c r="S9" s="1255">
        <v>331.3499999999998</v>
      </c>
      <c r="T9" s="1255">
        <f t="shared" si="1"/>
        <v>338.06999999999982</v>
      </c>
      <c r="U9" s="1255">
        <f t="shared" si="5"/>
        <v>338.06999999999982</v>
      </c>
      <c r="V9" s="1256">
        <f t="shared" si="6"/>
        <v>400.5899999999998</v>
      </c>
      <c r="W9" s="1086"/>
      <c r="X9" s="1110"/>
    </row>
    <row r="10" spans="2:24" ht="12.75" customHeight="1">
      <c r="B10" s="810"/>
      <c r="C10" s="811"/>
      <c r="D10" s="811"/>
      <c r="E10" s="1045" t="s">
        <v>103</v>
      </c>
      <c r="F10" s="1255">
        <v>2373.7599999999998</v>
      </c>
      <c r="G10" s="1255">
        <v>863.1400000000001</v>
      </c>
      <c r="H10" s="1255">
        <v>85.269999999999982</v>
      </c>
      <c r="I10" s="1255">
        <v>8.5100000000000016</v>
      </c>
      <c r="J10" s="1255">
        <f t="shared" si="2"/>
        <v>3330.68</v>
      </c>
      <c r="K10" s="1255">
        <v>229.21000000000012</v>
      </c>
      <c r="L10" s="1255">
        <v>21.409999999999997</v>
      </c>
      <c r="M10" s="1255">
        <f t="shared" si="3"/>
        <v>250.62000000000012</v>
      </c>
      <c r="N10" s="1255">
        <f t="shared" si="4"/>
        <v>3581.3</v>
      </c>
      <c r="O10" s="1255">
        <v>19.66</v>
      </c>
      <c r="P10" s="1255">
        <v>0.4</v>
      </c>
      <c r="Q10" s="1255">
        <f t="shared" si="0"/>
        <v>20.059999999999999</v>
      </c>
      <c r="R10" s="1255">
        <v>1.17</v>
      </c>
      <c r="S10" s="1255">
        <v>1053.6399999999999</v>
      </c>
      <c r="T10" s="1255">
        <f t="shared" si="1"/>
        <v>1054.81</v>
      </c>
      <c r="U10" s="1255">
        <f t="shared" si="5"/>
        <v>1074.8699999999999</v>
      </c>
      <c r="V10" s="1256">
        <f t="shared" si="6"/>
        <v>4656.17</v>
      </c>
      <c r="W10" s="1086"/>
      <c r="X10" s="1110"/>
    </row>
    <row r="11" spans="2:24" ht="12.75" customHeight="1">
      <c r="B11" s="810"/>
      <c r="C11" s="811"/>
      <c r="D11" s="811"/>
      <c r="E11" s="1045" t="s">
        <v>104</v>
      </c>
      <c r="F11" s="1255">
        <v>6786.3000000000184</v>
      </c>
      <c r="G11" s="1255">
        <v>769.75000000000011</v>
      </c>
      <c r="H11" s="1255">
        <v>69.44</v>
      </c>
      <c r="I11" s="1255">
        <v>13</v>
      </c>
      <c r="J11" s="1255">
        <f t="shared" si="2"/>
        <v>7638.490000000018</v>
      </c>
      <c r="K11" s="1255">
        <v>107.35000000000001</v>
      </c>
      <c r="L11" s="1255">
        <v>12.030000000000003</v>
      </c>
      <c r="M11" s="1255">
        <f t="shared" si="3"/>
        <v>119.38000000000001</v>
      </c>
      <c r="N11" s="1255">
        <f t="shared" si="4"/>
        <v>7757.8700000000181</v>
      </c>
      <c r="O11" s="1255">
        <v>35.9</v>
      </c>
      <c r="P11" s="1255">
        <v>64.12</v>
      </c>
      <c r="Q11" s="1255">
        <f t="shared" si="0"/>
        <v>100.02000000000001</v>
      </c>
      <c r="R11" s="1255">
        <v>4.9000000000000004</v>
      </c>
      <c r="S11" s="1255">
        <f>1692</f>
        <v>1692</v>
      </c>
      <c r="T11" s="1255">
        <f>SUM(R11:S11)</f>
        <v>1696.9</v>
      </c>
      <c r="U11" s="1255">
        <f t="shared" si="5"/>
        <v>1796.92</v>
      </c>
      <c r="V11" s="1256">
        <f t="shared" si="6"/>
        <v>9554.7900000000191</v>
      </c>
      <c r="W11" s="1086"/>
      <c r="X11" s="1110"/>
    </row>
    <row r="12" spans="2:24" ht="12.75" customHeight="1">
      <c r="B12" s="810"/>
      <c r="C12" s="811"/>
      <c r="D12" s="811"/>
      <c r="E12" s="828" t="s">
        <v>65</v>
      </c>
      <c r="F12" s="1255">
        <v>578.27999999999952</v>
      </c>
      <c r="G12" s="1255">
        <v>259.85000000000014</v>
      </c>
      <c r="H12" s="1255">
        <v>12.489999999999998</v>
      </c>
      <c r="I12" s="1255">
        <v>1.46</v>
      </c>
      <c r="J12" s="1255">
        <f t="shared" si="2"/>
        <v>852.0799999999997</v>
      </c>
      <c r="K12" s="1255">
        <v>215.1700000000001</v>
      </c>
      <c r="L12" s="1255">
        <v>0</v>
      </c>
      <c r="M12" s="1255">
        <f t="shared" si="3"/>
        <v>215.1700000000001</v>
      </c>
      <c r="N12" s="1255">
        <f t="shared" si="4"/>
        <v>1067.2499999999998</v>
      </c>
      <c r="O12" s="1255">
        <v>10.529999999999998</v>
      </c>
      <c r="P12" s="1255">
        <v>0</v>
      </c>
      <c r="Q12" s="1255">
        <f t="shared" si="0"/>
        <v>10.529999999999998</v>
      </c>
      <c r="R12" s="1255">
        <v>13.89</v>
      </c>
      <c r="S12" s="1255">
        <v>1752.3900000000028</v>
      </c>
      <c r="T12" s="1255">
        <f t="shared" si="1"/>
        <v>1766.2800000000029</v>
      </c>
      <c r="U12" s="1255">
        <f t="shared" si="5"/>
        <v>1776.8100000000029</v>
      </c>
      <c r="V12" s="1256">
        <f t="shared" si="6"/>
        <v>2844.0600000000027</v>
      </c>
      <c r="W12" s="1086"/>
      <c r="X12" s="1110"/>
    </row>
    <row r="13" spans="2:24" ht="12.75" customHeight="1">
      <c r="B13" s="810"/>
      <c r="C13" s="811"/>
      <c r="D13" s="811"/>
      <c r="E13" s="1045" t="s">
        <v>105</v>
      </c>
      <c r="F13" s="1255">
        <v>5.9499999999999993</v>
      </c>
      <c r="G13" s="1255">
        <v>11.98</v>
      </c>
      <c r="H13" s="1255">
        <v>0</v>
      </c>
      <c r="I13" s="1255">
        <v>0</v>
      </c>
      <c r="J13" s="1255">
        <f t="shared" si="2"/>
        <v>17.93</v>
      </c>
      <c r="K13" s="1255">
        <v>51.590000000000053</v>
      </c>
      <c r="L13" s="1255">
        <v>0</v>
      </c>
      <c r="M13" s="1255">
        <f t="shared" si="3"/>
        <v>51.590000000000053</v>
      </c>
      <c r="N13" s="1255">
        <f t="shared" si="4"/>
        <v>69.520000000000053</v>
      </c>
      <c r="O13" s="1255">
        <v>0.14000000000000001</v>
      </c>
      <c r="P13" s="1255">
        <v>0</v>
      </c>
      <c r="Q13" s="1255">
        <f t="shared" si="0"/>
        <v>0.14000000000000001</v>
      </c>
      <c r="R13" s="1255">
        <v>0.45999999999999996</v>
      </c>
      <c r="S13" s="1255">
        <v>215.39</v>
      </c>
      <c r="T13" s="1255">
        <f t="shared" si="1"/>
        <v>215.85</v>
      </c>
      <c r="U13" s="1255">
        <f t="shared" si="5"/>
        <v>215.98999999999998</v>
      </c>
      <c r="V13" s="1256">
        <f t="shared" si="6"/>
        <v>285.51000000000005</v>
      </c>
      <c r="W13" s="1086"/>
      <c r="X13" s="1110"/>
    </row>
    <row r="14" spans="2:24" ht="12.75" customHeight="1">
      <c r="B14" s="810"/>
      <c r="C14" s="811" t="s">
        <v>106</v>
      </c>
      <c r="D14" s="813" t="s">
        <v>107</v>
      </c>
      <c r="E14" s="1045" t="s">
        <v>108</v>
      </c>
      <c r="F14" s="1255">
        <v>7784.2599999999929</v>
      </c>
      <c r="G14" s="1255">
        <v>1706.0800000000008</v>
      </c>
      <c r="H14" s="1255">
        <v>687.87999999999818</v>
      </c>
      <c r="I14" s="1255">
        <v>8.16</v>
      </c>
      <c r="J14" s="1255">
        <f t="shared" si="2"/>
        <v>10186.37999999999</v>
      </c>
      <c r="K14" s="1255">
        <v>1094.2799999999909</v>
      </c>
      <c r="L14" s="1255">
        <v>2.87</v>
      </c>
      <c r="M14" s="1255">
        <f t="shared" si="3"/>
        <v>1097.1499999999908</v>
      </c>
      <c r="N14" s="1255">
        <f t="shared" si="4"/>
        <v>11283.529999999981</v>
      </c>
      <c r="O14" s="1255">
        <v>44.670000000000009</v>
      </c>
      <c r="P14" s="1255">
        <v>3.4699999999999998</v>
      </c>
      <c r="Q14" s="1255">
        <f t="shared" si="0"/>
        <v>48.140000000000008</v>
      </c>
      <c r="R14" s="1255">
        <v>116.41</v>
      </c>
      <c r="S14" s="1255">
        <v>2756.0199999999927</v>
      </c>
      <c r="T14" s="1255">
        <f t="shared" si="1"/>
        <v>2872.4299999999926</v>
      </c>
      <c r="U14" s="1255">
        <f t="shared" si="5"/>
        <v>2920.5699999999924</v>
      </c>
      <c r="V14" s="1256">
        <f t="shared" si="6"/>
        <v>14204.099999999973</v>
      </c>
      <c r="W14" s="1086"/>
      <c r="X14" s="1110"/>
    </row>
    <row r="15" spans="2:24" ht="12.75" customHeight="1">
      <c r="B15" s="810"/>
      <c r="C15" s="811" t="s">
        <v>109</v>
      </c>
      <c r="D15" s="811" t="s">
        <v>110</v>
      </c>
      <c r="E15" s="1045" t="s">
        <v>111</v>
      </c>
      <c r="F15" s="1255">
        <v>0</v>
      </c>
      <c r="G15" s="1255">
        <v>0</v>
      </c>
      <c r="H15" s="1255">
        <v>2.88</v>
      </c>
      <c r="I15" s="1255">
        <v>0</v>
      </c>
      <c r="J15" s="1255">
        <f t="shared" si="2"/>
        <v>2.88</v>
      </c>
      <c r="K15" s="1255">
        <v>0</v>
      </c>
      <c r="L15" s="1255">
        <v>0</v>
      </c>
      <c r="M15" s="1255">
        <f t="shared" si="3"/>
        <v>0</v>
      </c>
      <c r="N15" s="1255">
        <f t="shared" si="4"/>
        <v>2.88</v>
      </c>
      <c r="O15" s="1255">
        <v>0</v>
      </c>
      <c r="P15" s="1255">
        <v>0</v>
      </c>
      <c r="Q15" s="1255">
        <f t="shared" si="0"/>
        <v>0</v>
      </c>
      <c r="R15" s="1255">
        <v>0</v>
      </c>
      <c r="S15" s="1255">
        <v>0.32</v>
      </c>
      <c r="T15" s="1255">
        <f t="shared" si="1"/>
        <v>0.32</v>
      </c>
      <c r="U15" s="1255">
        <f t="shared" si="5"/>
        <v>0.32</v>
      </c>
      <c r="V15" s="1256">
        <f t="shared" si="6"/>
        <v>3.1999999999999997</v>
      </c>
      <c r="W15" s="1086"/>
      <c r="X15" s="1110"/>
    </row>
    <row r="16" spans="2:24" ht="12.75" customHeight="1">
      <c r="B16" s="810" t="s">
        <v>112</v>
      </c>
      <c r="C16" s="814" t="s">
        <v>413</v>
      </c>
      <c r="D16" s="811"/>
      <c r="E16" s="1045" t="s">
        <v>113</v>
      </c>
      <c r="F16" s="1255">
        <v>0</v>
      </c>
      <c r="G16" s="1255">
        <v>0</v>
      </c>
      <c r="H16" s="1255">
        <v>0</v>
      </c>
      <c r="I16" s="1255">
        <v>0</v>
      </c>
      <c r="J16" s="1255">
        <f t="shared" si="2"/>
        <v>0</v>
      </c>
      <c r="K16" s="1255">
        <v>0</v>
      </c>
      <c r="L16" s="1255">
        <v>0</v>
      </c>
      <c r="M16" s="1255">
        <f t="shared" si="3"/>
        <v>0</v>
      </c>
      <c r="N16" s="1255">
        <f t="shared" si="4"/>
        <v>0</v>
      </c>
      <c r="O16" s="1255">
        <v>0</v>
      </c>
      <c r="P16" s="1255">
        <v>0</v>
      </c>
      <c r="Q16" s="1255">
        <f t="shared" si="0"/>
        <v>0</v>
      </c>
      <c r="R16" s="1255">
        <v>0</v>
      </c>
      <c r="S16" s="1255">
        <v>0</v>
      </c>
      <c r="T16" s="1255">
        <f t="shared" si="1"/>
        <v>0</v>
      </c>
      <c r="U16" s="1255">
        <f t="shared" si="5"/>
        <v>0</v>
      </c>
      <c r="V16" s="1256">
        <f t="shared" si="6"/>
        <v>0</v>
      </c>
      <c r="W16" s="1086"/>
      <c r="X16" s="1110"/>
    </row>
    <row r="17" spans="2:24" ht="12.75" customHeight="1">
      <c r="B17" s="810"/>
      <c r="C17" s="811"/>
      <c r="D17" s="811"/>
      <c r="E17" s="1045" t="s">
        <v>114</v>
      </c>
      <c r="F17" s="1255">
        <v>0</v>
      </c>
      <c r="G17" s="1255">
        <v>0</v>
      </c>
      <c r="H17" s="1255">
        <v>0</v>
      </c>
      <c r="I17" s="1255">
        <v>0</v>
      </c>
      <c r="J17" s="1255">
        <f t="shared" si="2"/>
        <v>0</v>
      </c>
      <c r="K17" s="1255">
        <v>0</v>
      </c>
      <c r="L17" s="1255">
        <v>0</v>
      </c>
      <c r="M17" s="1255">
        <f t="shared" si="3"/>
        <v>0</v>
      </c>
      <c r="N17" s="1255">
        <f t="shared" si="4"/>
        <v>0</v>
      </c>
      <c r="O17" s="1255">
        <v>0</v>
      </c>
      <c r="P17" s="1255">
        <v>0</v>
      </c>
      <c r="Q17" s="1255">
        <f t="shared" si="0"/>
        <v>0</v>
      </c>
      <c r="R17" s="1255">
        <v>0</v>
      </c>
      <c r="S17" s="1255">
        <v>0</v>
      </c>
      <c r="T17" s="1255">
        <f t="shared" si="1"/>
        <v>0</v>
      </c>
      <c r="U17" s="1255">
        <f t="shared" si="5"/>
        <v>0</v>
      </c>
      <c r="V17" s="1256">
        <f t="shared" si="6"/>
        <v>0</v>
      </c>
      <c r="W17" s="1086"/>
      <c r="X17" s="1110"/>
    </row>
    <row r="18" spans="2:24" ht="12.75" customHeight="1">
      <c r="B18" s="815" t="s">
        <v>288</v>
      </c>
      <c r="C18" s="811"/>
      <c r="D18" s="811"/>
      <c r="E18" s="1045" t="s">
        <v>115</v>
      </c>
      <c r="F18" s="1255">
        <v>3.6599999999999997</v>
      </c>
      <c r="G18" s="1255">
        <v>55.780000000000008</v>
      </c>
      <c r="H18" s="1255">
        <v>116.44999999999997</v>
      </c>
      <c r="I18" s="1255">
        <v>2.9099999999999997</v>
      </c>
      <c r="J18" s="1255">
        <f t="shared" si="2"/>
        <v>178.79999999999998</v>
      </c>
      <c r="K18" s="1255">
        <v>106.2</v>
      </c>
      <c r="L18" s="1255">
        <v>0</v>
      </c>
      <c r="M18" s="1255">
        <f t="shared" si="3"/>
        <v>106.2</v>
      </c>
      <c r="N18" s="1255">
        <f t="shared" si="4"/>
        <v>285</v>
      </c>
      <c r="O18" s="1255">
        <v>21.27</v>
      </c>
      <c r="P18" s="1255">
        <v>12.690000000000001</v>
      </c>
      <c r="Q18" s="1255">
        <f t="shared" si="0"/>
        <v>33.96</v>
      </c>
      <c r="R18" s="1255">
        <v>25.64</v>
      </c>
      <c r="S18" s="1255">
        <v>1248.3700000000001</v>
      </c>
      <c r="T18" s="1255">
        <f t="shared" si="1"/>
        <v>1274.0100000000002</v>
      </c>
      <c r="U18" s="1255">
        <f t="shared" si="5"/>
        <v>1307.9700000000003</v>
      </c>
      <c r="V18" s="1256">
        <f t="shared" si="6"/>
        <v>1592.9700000000003</v>
      </c>
      <c r="W18" s="1086"/>
      <c r="X18" s="1110"/>
    </row>
    <row r="19" spans="2:24" ht="12.75" customHeight="1">
      <c r="B19" s="810"/>
      <c r="C19" s="811"/>
      <c r="D19" s="811"/>
      <c r="E19" s="1045" t="s">
        <v>116</v>
      </c>
      <c r="F19" s="1255">
        <v>5.14</v>
      </c>
      <c r="G19" s="1255">
        <v>115.67999999999996</v>
      </c>
      <c r="H19" s="1255">
        <v>13.650000000000002</v>
      </c>
      <c r="I19" s="1255">
        <v>0.66</v>
      </c>
      <c r="J19" s="1255">
        <f t="shared" si="2"/>
        <v>135.12999999999997</v>
      </c>
      <c r="K19" s="1255">
        <v>62.110000000000042</v>
      </c>
      <c r="L19" s="1255">
        <v>0</v>
      </c>
      <c r="M19" s="1255">
        <f t="shared" si="3"/>
        <v>62.110000000000042</v>
      </c>
      <c r="N19" s="1255">
        <f t="shared" si="4"/>
        <v>197.24</v>
      </c>
      <c r="O19" s="1255">
        <v>0.88</v>
      </c>
      <c r="P19" s="1255">
        <v>0</v>
      </c>
      <c r="Q19" s="1255">
        <f t="shared" si="0"/>
        <v>0.88</v>
      </c>
      <c r="R19" s="1255">
        <v>0</v>
      </c>
      <c r="S19" s="1255">
        <v>968.02000000000044</v>
      </c>
      <c r="T19" s="1255">
        <f t="shared" si="1"/>
        <v>968.02000000000044</v>
      </c>
      <c r="U19" s="1255">
        <f t="shared" si="5"/>
        <v>968.90000000000043</v>
      </c>
      <c r="V19" s="1256">
        <f t="shared" si="6"/>
        <v>1166.1400000000003</v>
      </c>
      <c r="W19" s="1086"/>
      <c r="X19" s="1110"/>
    </row>
    <row r="20" spans="2:24" ht="12.75" customHeight="1">
      <c r="B20" s="810"/>
      <c r="C20" s="811"/>
      <c r="D20" s="816"/>
      <c r="E20" s="1049" t="s">
        <v>117</v>
      </c>
      <c r="F20" s="1255">
        <f>SUM(F7:F19)</f>
        <v>18154.990000000009</v>
      </c>
      <c r="G20" s="1255">
        <f t="shared" ref="G20:V20" si="7">SUM(G7:G19)</f>
        <v>4256.8700000000017</v>
      </c>
      <c r="H20" s="1255">
        <f t="shared" si="7"/>
        <v>1597.5199999999993</v>
      </c>
      <c r="I20" s="1255">
        <f t="shared" si="7"/>
        <v>83.679999999999993</v>
      </c>
      <c r="J20" s="1255">
        <f t="shared" si="7"/>
        <v>24093.060000000009</v>
      </c>
      <c r="K20" s="1255">
        <f t="shared" si="7"/>
        <v>3004.029999999992</v>
      </c>
      <c r="L20" s="1255">
        <f t="shared" si="7"/>
        <v>36.309999999999995</v>
      </c>
      <c r="M20" s="1255">
        <f t="shared" si="7"/>
        <v>3040.3399999999924</v>
      </c>
      <c r="N20" s="1255">
        <f t="shared" si="7"/>
        <v>27133.4</v>
      </c>
      <c r="O20" s="1255">
        <f t="shared" si="7"/>
        <v>275.96999999999997</v>
      </c>
      <c r="P20" s="1255">
        <f t="shared" si="7"/>
        <v>84.52</v>
      </c>
      <c r="Q20" s="1255">
        <f t="shared" si="7"/>
        <v>360.48999999999995</v>
      </c>
      <c r="R20" s="1255">
        <f t="shared" si="7"/>
        <v>277.40000000000003</v>
      </c>
      <c r="S20" s="1255">
        <f t="shared" si="7"/>
        <v>18570.999999999964</v>
      </c>
      <c r="T20" s="1255">
        <f t="shared" si="7"/>
        <v>18848.399999999961</v>
      </c>
      <c r="U20" s="1255">
        <f t="shared" si="7"/>
        <v>19208.889999999963</v>
      </c>
      <c r="V20" s="1256">
        <f t="shared" si="7"/>
        <v>46342.289999999957</v>
      </c>
      <c r="W20" s="1086"/>
      <c r="X20" s="1110"/>
    </row>
    <row r="21" spans="2:24" ht="12.75" customHeight="1">
      <c r="B21" s="810"/>
      <c r="C21" s="811"/>
      <c r="D21" s="813" t="s">
        <v>118</v>
      </c>
      <c r="E21" s="1045" t="s">
        <v>119</v>
      </c>
      <c r="F21" s="1255">
        <v>384.00000000000051</v>
      </c>
      <c r="G21" s="1255">
        <v>2217.2299999999996</v>
      </c>
      <c r="H21" s="1255">
        <v>1082.2300000000002</v>
      </c>
      <c r="I21" s="1255">
        <v>400.44999999999993</v>
      </c>
      <c r="J21" s="1255">
        <f>SUM(F21:I21)</f>
        <v>4083.91</v>
      </c>
      <c r="K21" s="1255">
        <v>753.61999999999955</v>
      </c>
      <c r="L21" s="1255">
        <v>0</v>
      </c>
      <c r="M21" s="1255">
        <f>SUM(K21:L21)</f>
        <v>753.61999999999955</v>
      </c>
      <c r="N21" s="1255">
        <f>J21+M21</f>
        <v>4837.53</v>
      </c>
      <c r="O21" s="1255">
        <v>40.739999999999995</v>
      </c>
      <c r="P21" s="1255">
        <v>28.520000000000003</v>
      </c>
      <c r="Q21" s="1255">
        <f>SUM(O21:P21)</f>
        <v>69.259999999999991</v>
      </c>
      <c r="R21" s="1255">
        <v>88.120000000000047</v>
      </c>
      <c r="S21" s="1255">
        <v>4731.3999999999915</v>
      </c>
      <c r="T21" s="1255">
        <f>SUM(R21:S21)</f>
        <v>4819.5199999999913</v>
      </c>
      <c r="U21" s="1255">
        <f>Q21+T21</f>
        <v>4888.7799999999916</v>
      </c>
      <c r="V21" s="1256">
        <f>N21+U21</f>
        <v>9726.3099999999904</v>
      </c>
      <c r="W21" s="1086"/>
      <c r="X21" s="1110"/>
    </row>
    <row r="22" spans="2:24" ht="12.75" customHeight="1" thickBot="1">
      <c r="B22" s="810"/>
      <c r="C22" s="1023"/>
      <c r="D22" s="819" t="s">
        <v>120</v>
      </c>
      <c r="E22" s="1060"/>
      <c r="F22" s="1262">
        <f>F20+F21</f>
        <v>18538.990000000009</v>
      </c>
      <c r="G22" s="1262">
        <f t="shared" ref="G22:V22" si="8">G20+G21</f>
        <v>6474.1000000000013</v>
      </c>
      <c r="H22" s="1262">
        <f t="shared" si="8"/>
        <v>2679.7499999999995</v>
      </c>
      <c r="I22" s="1262">
        <f t="shared" si="8"/>
        <v>484.12999999999994</v>
      </c>
      <c r="J22" s="1262">
        <f t="shared" si="8"/>
        <v>28176.970000000008</v>
      </c>
      <c r="K22" s="1262">
        <f t="shared" si="8"/>
        <v>3757.6499999999915</v>
      </c>
      <c r="L22" s="1262">
        <f t="shared" si="8"/>
        <v>36.309999999999995</v>
      </c>
      <c r="M22" s="1262">
        <f t="shared" si="8"/>
        <v>3793.9599999999919</v>
      </c>
      <c r="N22" s="1262">
        <f t="shared" si="8"/>
        <v>31970.93</v>
      </c>
      <c r="O22" s="1262">
        <f t="shared" si="8"/>
        <v>316.70999999999998</v>
      </c>
      <c r="P22" s="1262">
        <f t="shared" si="8"/>
        <v>113.03999999999999</v>
      </c>
      <c r="Q22" s="1262">
        <f t="shared" si="8"/>
        <v>429.74999999999994</v>
      </c>
      <c r="R22" s="1262">
        <f t="shared" si="8"/>
        <v>365.5200000000001</v>
      </c>
      <c r="S22" s="1262">
        <f t="shared" si="8"/>
        <v>23302.399999999954</v>
      </c>
      <c r="T22" s="1262">
        <f t="shared" si="8"/>
        <v>23667.919999999955</v>
      </c>
      <c r="U22" s="1262">
        <f t="shared" si="8"/>
        <v>24097.669999999955</v>
      </c>
      <c r="V22" s="1263">
        <f t="shared" si="8"/>
        <v>56068.599999999948</v>
      </c>
      <c r="W22" s="1086"/>
      <c r="X22" s="1110"/>
    </row>
    <row r="23" spans="2:24" ht="12.75" customHeight="1">
      <c r="B23" s="810"/>
      <c r="C23" s="806"/>
      <c r="D23" s="823"/>
      <c r="E23" s="1054" t="s">
        <v>211</v>
      </c>
      <c r="F23" s="1259">
        <v>2394.7499999999873</v>
      </c>
      <c r="G23" s="1259">
        <v>1102.9700000000009</v>
      </c>
      <c r="H23" s="1259">
        <v>749.24000000000035</v>
      </c>
      <c r="I23" s="1259">
        <v>10.129999999999999</v>
      </c>
      <c r="J23" s="1255">
        <f>SUM(F23:I23)</f>
        <v>4257.0899999999892</v>
      </c>
      <c r="K23" s="1259">
        <v>1341.9699999999943</v>
      </c>
      <c r="L23" s="1259">
        <v>0</v>
      </c>
      <c r="M23" s="1255">
        <f>SUM(K23:L23)</f>
        <v>1341.9699999999943</v>
      </c>
      <c r="N23" s="1255">
        <f>J23+M23</f>
        <v>5599.0599999999831</v>
      </c>
      <c r="O23" s="1259">
        <v>125.93</v>
      </c>
      <c r="P23" s="1259">
        <v>4.580000000000001</v>
      </c>
      <c r="Q23" s="1255">
        <f>SUM(O23:P23)</f>
        <v>130.51000000000002</v>
      </c>
      <c r="R23" s="1259">
        <v>3.5600000000000005</v>
      </c>
      <c r="S23" s="1259">
        <v>2274.2399999999748</v>
      </c>
      <c r="T23" s="1255">
        <f>SUM(R23:S23)</f>
        <v>2277.7999999999747</v>
      </c>
      <c r="U23" s="1255">
        <f>Q23+T23</f>
        <v>2408.3099999999749</v>
      </c>
      <c r="V23" s="1256">
        <f>N23+U23</f>
        <v>8007.3699999999581</v>
      </c>
      <c r="W23" s="1086"/>
      <c r="X23" s="1110"/>
    </row>
    <row r="24" spans="2:24" ht="12.75" customHeight="1">
      <c r="B24" s="810"/>
      <c r="C24" s="811"/>
      <c r="D24" s="816"/>
      <c r="E24" s="1055" t="s">
        <v>117</v>
      </c>
      <c r="F24" s="1255">
        <f>F21+F23</f>
        <v>2778.7499999999877</v>
      </c>
      <c r="G24" s="1255">
        <f t="shared" ref="G24:V24" si="9">G21+G23</f>
        <v>3320.2000000000007</v>
      </c>
      <c r="H24" s="1255">
        <f t="shared" si="9"/>
        <v>1831.4700000000007</v>
      </c>
      <c r="I24" s="1255">
        <f t="shared" si="9"/>
        <v>410.57999999999993</v>
      </c>
      <c r="J24" s="1255">
        <f t="shared" si="9"/>
        <v>8340.9999999999891</v>
      </c>
      <c r="K24" s="1255">
        <f t="shared" si="9"/>
        <v>2095.5899999999938</v>
      </c>
      <c r="L24" s="1255">
        <f t="shared" si="9"/>
        <v>0</v>
      </c>
      <c r="M24" s="1255">
        <f t="shared" si="9"/>
        <v>2095.5899999999938</v>
      </c>
      <c r="N24" s="1255">
        <f t="shared" si="9"/>
        <v>10436.589999999982</v>
      </c>
      <c r="O24" s="1255">
        <f t="shared" si="9"/>
        <v>166.67000000000002</v>
      </c>
      <c r="P24" s="1255">
        <f t="shared" si="9"/>
        <v>33.1</v>
      </c>
      <c r="Q24" s="1255">
        <f t="shared" si="9"/>
        <v>199.77</v>
      </c>
      <c r="R24" s="1255">
        <f t="shared" si="9"/>
        <v>91.680000000000049</v>
      </c>
      <c r="S24" s="1255">
        <f t="shared" si="9"/>
        <v>7005.6399999999667</v>
      </c>
      <c r="T24" s="1255">
        <f t="shared" si="9"/>
        <v>7097.3199999999661</v>
      </c>
      <c r="U24" s="1255">
        <f t="shared" si="9"/>
        <v>7297.0899999999665</v>
      </c>
      <c r="V24" s="1256">
        <f t="shared" si="9"/>
        <v>17733.679999999949</v>
      </c>
      <c r="W24" s="1086"/>
      <c r="X24" s="1110"/>
    </row>
    <row r="25" spans="2:24" ht="12.75" customHeight="1">
      <c r="B25" s="810"/>
      <c r="C25" s="811" t="s">
        <v>122</v>
      </c>
      <c r="D25" s="811"/>
      <c r="E25" s="1056" t="s">
        <v>123</v>
      </c>
      <c r="F25" s="1255">
        <v>10423.489999999971</v>
      </c>
      <c r="G25" s="1255">
        <v>3671.5200000000041</v>
      </c>
      <c r="H25" s="1255">
        <v>1142.8700000000003</v>
      </c>
      <c r="I25" s="1255">
        <v>25.090000000000011</v>
      </c>
      <c r="J25" s="1255">
        <f t="shared" ref="J25:J26" si="10">SUM(F25:I25)</f>
        <v>15262.969999999976</v>
      </c>
      <c r="K25" s="1255">
        <v>1475.1299999999903</v>
      </c>
      <c r="L25" s="1255">
        <v>77.23</v>
      </c>
      <c r="M25" s="1255">
        <f t="shared" ref="M25:M26" si="11">SUM(K25:L25)</f>
        <v>1552.3599999999904</v>
      </c>
      <c r="N25" s="1255">
        <f t="shared" ref="N25:N26" si="12">J25+M25</f>
        <v>16815.329999999965</v>
      </c>
      <c r="O25" s="1255">
        <v>342.92999999999927</v>
      </c>
      <c r="P25" s="1255">
        <v>49.89</v>
      </c>
      <c r="Q25" s="1255">
        <f t="shared" ref="Q25:Q26" si="13">SUM(O25:P25)</f>
        <v>392.81999999999925</v>
      </c>
      <c r="R25" s="1255">
        <v>0.39</v>
      </c>
      <c r="S25" s="1255">
        <v>10432.090000000062</v>
      </c>
      <c r="T25" s="1255">
        <f t="shared" ref="T25:T26" si="14">SUM(R25:S25)</f>
        <v>10432.480000000061</v>
      </c>
      <c r="U25" s="1255">
        <f t="shared" ref="U25:U26" si="15">Q25+T25</f>
        <v>10825.300000000061</v>
      </c>
      <c r="V25" s="1256">
        <f t="shared" ref="V25:V26" si="16">N25+U25</f>
        <v>27640.630000000026</v>
      </c>
      <c r="W25" s="1086"/>
      <c r="X25" s="1110"/>
    </row>
    <row r="26" spans="2:24" ht="12.75" customHeight="1">
      <c r="B26" s="810"/>
      <c r="C26" s="811" t="s">
        <v>289</v>
      </c>
      <c r="D26" s="813" t="s">
        <v>124</v>
      </c>
      <c r="E26" s="1057" t="s">
        <v>125</v>
      </c>
      <c r="F26" s="1255">
        <v>7400.7</v>
      </c>
      <c r="G26" s="1255">
        <v>1388.0799999999981</v>
      </c>
      <c r="H26" s="1255">
        <v>620.39000000000044</v>
      </c>
      <c r="I26" s="1255">
        <v>0.32</v>
      </c>
      <c r="J26" s="1255">
        <f t="shared" si="10"/>
        <v>9409.49</v>
      </c>
      <c r="K26" s="1255">
        <v>297.0399999999994</v>
      </c>
      <c r="L26" s="1255">
        <v>14.739999999999998</v>
      </c>
      <c r="M26" s="1255">
        <f t="shared" si="11"/>
        <v>311.7799999999994</v>
      </c>
      <c r="N26" s="1255">
        <f t="shared" si="12"/>
        <v>9721.2699999999986</v>
      </c>
      <c r="O26" s="1255">
        <v>96.500000000000028</v>
      </c>
      <c r="P26" s="1255">
        <v>14.230000000000004</v>
      </c>
      <c r="Q26" s="1255">
        <f t="shared" si="13"/>
        <v>110.73000000000003</v>
      </c>
      <c r="R26" s="1255">
        <v>0</v>
      </c>
      <c r="S26" s="1255">
        <v>4926.1999999999898</v>
      </c>
      <c r="T26" s="1255">
        <f t="shared" si="14"/>
        <v>4926.1999999999898</v>
      </c>
      <c r="U26" s="1255">
        <f t="shared" si="15"/>
        <v>5036.9299999999903</v>
      </c>
      <c r="V26" s="1256">
        <f t="shared" si="16"/>
        <v>14758.19999999999</v>
      </c>
      <c r="W26" s="1086"/>
      <c r="X26" s="1110"/>
    </row>
    <row r="27" spans="2:24" ht="12.75" customHeight="1">
      <c r="B27" s="810"/>
      <c r="C27" s="811"/>
      <c r="D27" s="811"/>
      <c r="E27" s="1055" t="s">
        <v>117</v>
      </c>
      <c r="F27" s="1255">
        <f>F25+F26</f>
        <v>17824.18999999997</v>
      </c>
      <c r="G27" s="1255">
        <f t="shared" ref="G27:V27" si="17">G25+G26</f>
        <v>5059.6000000000022</v>
      </c>
      <c r="H27" s="1255">
        <f t="shared" si="17"/>
        <v>1763.2600000000007</v>
      </c>
      <c r="I27" s="1255">
        <f t="shared" si="17"/>
        <v>25.410000000000011</v>
      </c>
      <c r="J27" s="1255">
        <f t="shared" si="17"/>
        <v>24672.459999999977</v>
      </c>
      <c r="K27" s="1255">
        <f t="shared" si="17"/>
        <v>1772.1699999999896</v>
      </c>
      <c r="L27" s="1255">
        <f t="shared" si="17"/>
        <v>91.97</v>
      </c>
      <c r="M27" s="1255">
        <f t="shared" si="17"/>
        <v>1864.1399999999899</v>
      </c>
      <c r="N27" s="1255">
        <f t="shared" si="17"/>
        <v>26536.599999999962</v>
      </c>
      <c r="O27" s="1255">
        <f t="shared" si="17"/>
        <v>439.42999999999927</v>
      </c>
      <c r="P27" s="1255">
        <f t="shared" si="17"/>
        <v>64.12</v>
      </c>
      <c r="Q27" s="1255">
        <f t="shared" si="17"/>
        <v>503.54999999999927</v>
      </c>
      <c r="R27" s="1255">
        <f t="shared" si="17"/>
        <v>0.39</v>
      </c>
      <c r="S27" s="1255">
        <f t="shared" si="17"/>
        <v>15358.290000000052</v>
      </c>
      <c r="T27" s="1255">
        <f t="shared" si="17"/>
        <v>15358.680000000051</v>
      </c>
      <c r="U27" s="1255">
        <f t="shared" si="17"/>
        <v>15862.23000000005</v>
      </c>
      <c r="V27" s="1256">
        <f t="shared" si="17"/>
        <v>42398.830000000016</v>
      </c>
      <c r="W27" s="1086"/>
      <c r="X27" s="1110"/>
    </row>
    <row r="28" spans="2:24" ht="12.75" customHeight="1" thickBot="1">
      <c r="B28" s="810"/>
      <c r="C28" s="831"/>
      <c r="D28" s="832" t="s">
        <v>120</v>
      </c>
      <c r="E28" s="1060"/>
      <c r="F28" s="1262">
        <f>F23+F27</f>
        <v>20218.939999999959</v>
      </c>
      <c r="G28" s="1262">
        <f t="shared" ref="G28:V28" si="18">G23+G27</f>
        <v>6162.5700000000033</v>
      </c>
      <c r="H28" s="1262">
        <f t="shared" si="18"/>
        <v>2512.5000000000009</v>
      </c>
      <c r="I28" s="1262">
        <f t="shared" si="18"/>
        <v>35.540000000000006</v>
      </c>
      <c r="J28" s="1262">
        <f t="shared" si="18"/>
        <v>28929.549999999967</v>
      </c>
      <c r="K28" s="1262">
        <f t="shared" si="18"/>
        <v>3114.139999999984</v>
      </c>
      <c r="L28" s="1262">
        <f t="shared" si="18"/>
        <v>91.97</v>
      </c>
      <c r="M28" s="1262">
        <f t="shared" si="18"/>
        <v>3206.1099999999842</v>
      </c>
      <c r="N28" s="1262">
        <f t="shared" si="18"/>
        <v>32135.659999999945</v>
      </c>
      <c r="O28" s="1262">
        <f t="shared" si="18"/>
        <v>565.35999999999922</v>
      </c>
      <c r="P28" s="1262">
        <f t="shared" si="18"/>
        <v>68.7</v>
      </c>
      <c r="Q28" s="1262">
        <f t="shared" si="18"/>
        <v>634.05999999999926</v>
      </c>
      <c r="R28" s="1262">
        <f t="shared" si="18"/>
        <v>3.9500000000000006</v>
      </c>
      <c r="S28" s="1262">
        <f t="shared" si="18"/>
        <v>17632.530000000028</v>
      </c>
      <c r="T28" s="1262">
        <f t="shared" si="18"/>
        <v>17636.480000000025</v>
      </c>
      <c r="U28" s="1262">
        <f t="shared" si="18"/>
        <v>18270.540000000026</v>
      </c>
      <c r="V28" s="1263">
        <f t="shared" si="18"/>
        <v>50406.199999999975</v>
      </c>
      <c r="W28" s="1086"/>
      <c r="X28" s="1110"/>
    </row>
    <row r="29" spans="2:24" ht="12.75" customHeight="1">
      <c r="B29" s="810"/>
      <c r="C29" s="811" t="s">
        <v>126</v>
      </c>
      <c r="D29" s="813" t="s">
        <v>127</v>
      </c>
      <c r="E29" s="1061" t="s">
        <v>128</v>
      </c>
      <c r="F29" s="1258">
        <v>22266.509999999929</v>
      </c>
      <c r="G29" s="1258">
        <v>8418.5000000000364</v>
      </c>
      <c r="H29" s="1258">
        <v>1614.8099999999881</v>
      </c>
      <c r="I29" s="1258">
        <v>5.99</v>
      </c>
      <c r="J29" s="1258">
        <f t="shared" ref="J29:J30" si="19">SUM(F29:I29)</f>
        <v>32305.809999999954</v>
      </c>
      <c r="K29" s="1258">
        <v>808.00000000000159</v>
      </c>
      <c r="L29" s="1258">
        <v>28.45</v>
      </c>
      <c r="M29" s="1258">
        <f t="shared" ref="M29:M30" si="20">SUM(K29:L29)</f>
        <v>836.45000000000164</v>
      </c>
      <c r="N29" s="1258">
        <f t="shared" ref="N29:N30" si="21">J29+M29</f>
        <v>33142.259999999958</v>
      </c>
      <c r="O29" s="1258">
        <v>1348.2099999999912</v>
      </c>
      <c r="P29" s="1258">
        <v>47.930000000000007</v>
      </c>
      <c r="Q29" s="1258">
        <f t="shared" ref="Q29:Q30" si="22">SUM(O29:P29)</f>
        <v>1396.1399999999912</v>
      </c>
      <c r="R29" s="1258">
        <v>24.03</v>
      </c>
      <c r="S29" s="1258">
        <v>18679.169999999936</v>
      </c>
      <c r="T29" s="1258">
        <f t="shared" ref="T29:T30" si="23">SUM(R29:S29)</f>
        <v>18703.199999999935</v>
      </c>
      <c r="U29" s="1258">
        <f t="shared" ref="U29:U30" si="24">Q29+T29</f>
        <v>20099.339999999927</v>
      </c>
      <c r="V29" s="1273">
        <f t="shared" ref="V29:V30" si="25">N29+U29</f>
        <v>53241.599999999889</v>
      </c>
      <c r="W29" s="1086"/>
      <c r="X29" s="1110"/>
    </row>
    <row r="30" spans="2:24" ht="12.75" customHeight="1">
      <c r="B30" s="810"/>
      <c r="C30" s="811" t="s">
        <v>288</v>
      </c>
      <c r="D30" s="811"/>
      <c r="E30" s="1045" t="s">
        <v>130</v>
      </c>
      <c r="F30" s="1255">
        <v>1801.1299999999944</v>
      </c>
      <c r="G30" s="1255">
        <v>2279.089999999997</v>
      </c>
      <c r="H30" s="1255">
        <v>918.47000000000162</v>
      </c>
      <c r="I30" s="1255">
        <v>0.25</v>
      </c>
      <c r="J30" s="1255">
        <f t="shared" si="19"/>
        <v>4998.9399999999932</v>
      </c>
      <c r="K30" s="1255">
        <v>382.03</v>
      </c>
      <c r="L30" s="1255">
        <v>0</v>
      </c>
      <c r="M30" s="1255">
        <f t="shared" si="20"/>
        <v>382.03</v>
      </c>
      <c r="N30" s="1255">
        <f t="shared" si="21"/>
        <v>5380.969999999993</v>
      </c>
      <c r="O30" s="1255">
        <v>221.0500000000003</v>
      </c>
      <c r="P30" s="1255">
        <v>7.2100000000000009</v>
      </c>
      <c r="Q30" s="1255">
        <f t="shared" si="22"/>
        <v>228.2600000000003</v>
      </c>
      <c r="R30" s="1255">
        <v>0.48</v>
      </c>
      <c r="S30" s="1255">
        <v>3792.5199999999986</v>
      </c>
      <c r="T30" s="1255">
        <f t="shared" si="23"/>
        <v>3792.9999999999986</v>
      </c>
      <c r="U30" s="1255">
        <f t="shared" si="24"/>
        <v>4021.2599999999989</v>
      </c>
      <c r="V30" s="1256">
        <f t="shared" si="25"/>
        <v>9402.2299999999923</v>
      </c>
      <c r="W30" s="1086"/>
      <c r="X30" s="1110"/>
    </row>
    <row r="31" spans="2:24" ht="12.75" customHeight="1" thickBot="1">
      <c r="B31" s="810"/>
      <c r="C31" s="1023"/>
      <c r="D31" s="837" t="s">
        <v>120</v>
      </c>
      <c r="E31" s="1052"/>
      <c r="F31" s="1262">
        <f>F29+F30</f>
        <v>24067.639999999923</v>
      </c>
      <c r="G31" s="1262">
        <f t="shared" ref="G31:V31" si="26">G29+G30</f>
        <v>10697.590000000033</v>
      </c>
      <c r="H31" s="1262">
        <f t="shared" si="26"/>
        <v>2533.2799999999897</v>
      </c>
      <c r="I31" s="1262">
        <f t="shared" si="26"/>
        <v>6.24</v>
      </c>
      <c r="J31" s="1262">
        <f t="shared" si="26"/>
        <v>37304.749999999949</v>
      </c>
      <c r="K31" s="1262">
        <f t="shared" si="26"/>
        <v>1190.0300000000016</v>
      </c>
      <c r="L31" s="1262">
        <f t="shared" si="26"/>
        <v>28.45</v>
      </c>
      <c r="M31" s="1262">
        <f t="shared" si="26"/>
        <v>1218.4800000000016</v>
      </c>
      <c r="N31" s="1262">
        <f t="shared" si="26"/>
        <v>38523.229999999952</v>
      </c>
      <c r="O31" s="1262">
        <f t="shared" si="26"/>
        <v>1569.2599999999916</v>
      </c>
      <c r="P31" s="1262">
        <f t="shared" si="26"/>
        <v>55.140000000000008</v>
      </c>
      <c r="Q31" s="1262">
        <f t="shared" si="26"/>
        <v>1624.3999999999915</v>
      </c>
      <c r="R31" s="1262">
        <f t="shared" si="26"/>
        <v>24.51</v>
      </c>
      <c r="S31" s="1262">
        <f t="shared" si="26"/>
        <v>22471.689999999937</v>
      </c>
      <c r="T31" s="1262">
        <f t="shared" si="26"/>
        <v>22496.199999999935</v>
      </c>
      <c r="U31" s="1262">
        <f t="shared" si="26"/>
        <v>24120.599999999926</v>
      </c>
      <c r="V31" s="1263">
        <f t="shared" si="26"/>
        <v>62643.829999999885</v>
      </c>
      <c r="W31" s="1086"/>
      <c r="X31" s="1110"/>
    </row>
    <row r="32" spans="2:24" ht="12.75" customHeight="1" thickBot="1">
      <c r="B32" s="838"/>
      <c r="C32" s="839" t="s">
        <v>131</v>
      </c>
      <c r="D32" s="840"/>
      <c r="E32" s="1073"/>
      <c r="F32" s="1282">
        <f>F22+F28+F31</f>
        <v>62825.569999999891</v>
      </c>
      <c r="G32" s="1282">
        <f t="shared" ref="G32:V32" si="27">G22+G28+G31</f>
        <v>23334.260000000038</v>
      </c>
      <c r="H32" s="1282">
        <f t="shared" si="27"/>
        <v>7725.5299999999897</v>
      </c>
      <c r="I32" s="1282">
        <f t="shared" si="27"/>
        <v>525.91</v>
      </c>
      <c r="J32" s="1282">
        <f t="shared" si="27"/>
        <v>94411.269999999931</v>
      </c>
      <c r="K32" s="1282">
        <f t="shared" si="27"/>
        <v>8061.819999999977</v>
      </c>
      <c r="L32" s="1282">
        <f t="shared" si="27"/>
        <v>156.72999999999999</v>
      </c>
      <c r="M32" s="1282">
        <f t="shared" si="27"/>
        <v>8218.5499999999774</v>
      </c>
      <c r="N32" s="1282">
        <f t="shared" si="27"/>
        <v>102629.81999999989</v>
      </c>
      <c r="O32" s="1282">
        <f t="shared" si="27"/>
        <v>2451.3299999999908</v>
      </c>
      <c r="P32" s="1282">
        <f t="shared" si="27"/>
        <v>236.88000000000002</v>
      </c>
      <c r="Q32" s="1282">
        <f t="shared" si="27"/>
        <v>2688.2099999999909</v>
      </c>
      <c r="R32" s="1282">
        <f t="shared" si="27"/>
        <v>393.98000000000008</v>
      </c>
      <c r="S32" s="1282">
        <f t="shared" si="27"/>
        <v>63406.619999999915</v>
      </c>
      <c r="T32" s="1282">
        <f t="shared" si="27"/>
        <v>63800.599999999919</v>
      </c>
      <c r="U32" s="1282">
        <f t="shared" si="27"/>
        <v>66488.80999999991</v>
      </c>
      <c r="V32" s="1283">
        <f t="shared" si="27"/>
        <v>169118.62999999983</v>
      </c>
      <c r="W32" s="1086"/>
      <c r="X32" s="1110"/>
    </row>
    <row r="33" spans="2:24" ht="12.75" customHeight="1">
      <c r="B33" s="843"/>
      <c r="C33" s="844" t="s">
        <v>132</v>
      </c>
      <c r="D33" s="1022"/>
      <c r="E33" s="1091" t="s">
        <v>133</v>
      </c>
      <c r="F33" s="1264">
        <v>42376.189999999959</v>
      </c>
      <c r="G33" s="1264">
        <v>3901.3199999999956</v>
      </c>
      <c r="H33" s="1264">
        <v>88.990000000000038</v>
      </c>
      <c r="I33" s="1264">
        <v>13.239999999999998</v>
      </c>
      <c r="J33" s="1264">
        <f>SUM(F33:I33)</f>
        <v>46379.739999999947</v>
      </c>
      <c r="K33" s="1264">
        <v>56.460000000000008</v>
      </c>
      <c r="L33" s="1264">
        <v>330.34000000000003</v>
      </c>
      <c r="M33" s="1258">
        <f>SUM(K33:L33)</f>
        <v>386.80000000000007</v>
      </c>
      <c r="N33" s="1264">
        <f>J33+M33</f>
        <v>46766.53999999995</v>
      </c>
      <c r="O33" s="1264">
        <v>33.81</v>
      </c>
      <c r="P33" s="1264">
        <v>297.09000000000009</v>
      </c>
      <c r="Q33" s="1255">
        <f>SUM(O33:P33)</f>
        <v>330.90000000000009</v>
      </c>
      <c r="R33" s="1264">
        <v>1.35</v>
      </c>
      <c r="S33" s="1264">
        <v>13293.05999999999</v>
      </c>
      <c r="T33" s="1258">
        <f>SUM(R33:S33)</f>
        <v>13294.409999999991</v>
      </c>
      <c r="U33" s="1264">
        <f>Q33+T33</f>
        <v>13625.30999999999</v>
      </c>
      <c r="V33" s="1265">
        <f>N33+U33</f>
        <v>60391.84999999994</v>
      </c>
      <c r="W33" s="1086"/>
      <c r="X33" s="1110"/>
    </row>
    <row r="34" spans="2:24" ht="12.75" customHeight="1" thickBot="1">
      <c r="B34" s="810"/>
      <c r="C34" s="811" t="s">
        <v>290</v>
      </c>
      <c r="D34" s="819" t="s">
        <v>120</v>
      </c>
      <c r="E34" s="1052"/>
      <c r="F34" s="1266">
        <f>F33</f>
        <v>42376.189999999959</v>
      </c>
      <c r="G34" s="1266">
        <f t="shared" ref="G34:V34" si="28">G33</f>
        <v>3901.3199999999956</v>
      </c>
      <c r="H34" s="1266">
        <f t="shared" si="28"/>
        <v>88.990000000000038</v>
      </c>
      <c r="I34" s="1266">
        <f t="shared" si="28"/>
        <v>13.239999999999998</v>
      </c>
      <c r="J34" s="1266">
        <f t="shared" si="28"/>
        <v>46379.739999999947</v>
      </c>
      <c r="K34" s="1266">
        <f t="shared" si="28"/>
        <v>56.460000000000008</v>
      </c>
      <c r="L34" s="1266">
        <f t="shared" si="28"/>
        <v>330.34000000000003</v>
      </c>
      <c r="M34" s="1266">
        <f t="shared" si="28"/>
        <v>386.80000000000007</v>
      </c>
      <c r="N34" s="1266">
        <f t="shared" si="28"/>
        <v>46766.53999999995</v>
      </c>
      <c r="O34" s="1266">
        <f t="shared" si="28"/>
        <v>33.81</v>
      </c>
      <c r="P34" s="1266">
        <f t="shared" si="28"/>
        <v>297.09000000000009</v>
      </c>
      <c r="Q34" s="1266">
        <f t="shared" si="28"/>
        <v>330.90000000000009</v>
      </c>
      <c r="R34" s="1266">
        <f t="shared" si="28"/>
        <v>1.35</v>
      </c>
      <c r="S34" s="1266">
        <f t="shared" si="28"/>
        <v>13293.05999999999</v>
      </c>
      <c r="T34" s="1266">
        <f t="shared" si="28"/>
        <v>13294.409999999991</v>
      </c>
      <c r="U34" s="1266">
        <f t="shared" si="28"/>
        <v>13625.30999999999</v>
      </c>
      <c r="V34" s="1267">
        <f t="shared" si="28"/>
        <v>60391.84999999994</v>
      </c>
      <c r="W34" s="1086"/>
      <c r="X34" s="1110"/>
    </row>
    <row r="35" spans="2:24" ht="12.75" customHeight="1">
      <c r="B35" s="810" t="s">
        <v>135</v>
      </c>
      <c r="C35" s="806"/>
      <c r="D35" s="846" t="s">
        <v>136</v>
      </c>
      <c r="E35" s="1043" t="s">
        <v>137</v>
      </c>
      <c r="F35" s="1259">
        <v>5038.6200000000135</v>
      </c>
      <c r="G35" s="1259">
        <v>1723.7200000000005</v>
      </c>
      <c r="H35" s="1259">
        <v>248.5300000000002</v>
      </c>
      <c r="I35" s="1259">
        <v>62.400000000000006</v>
      </c>
      <c r="J35" s="1255">
        <f>SUM(F35:I35)</f>
        <v>7073.2700000000132</v>
      </c>
      <c r="K35" s="1259">
        <v>411.13999999999947</v>
      </c>
      <c r="L35" s="1259">
        <v>0</v>
      </c>
      <c r="M35" s="1258">
        <f>SUM(K35:L35)</f>
        <v>411.13999999999947</v>
      </c>
      <c r="N35" s="1255">
        <f>J35+M35</f>
        <v>7484.4100000000126</v>
      </c>
      <c r="O35" s="1259">
        <v>14.989999999999998</v>
      </c>
      <c r="P35" s="1259">
        <v>6.660000000000001</v>
      </c>
      <c r="Q35" s="1255">
        <f>SUM(O35:P35)</f>
        <v>21.65</v>
      </c>
      <c r="R35" s="1259">
        <v>0</v>
      </c>
      <c r="S35" s="1259">
        <v>5788.6600000000062</v>
      </c>
      <c r="T35" s="1258">
        <f>SUM(R35:S35)</f>
        <v>5788.6600000000062</v>
      </c>
      <c r="U35" s="1255">
        <f>Q35+T35</f>
        <v>5810.3100000000059</v>
      </c>
      <c r="V35" s="1256">
        <f>N35+U35</f>
        <v>13294.720000000019</v>
      </c>
      <c r="W35" s="1086"/>
      <c r="X35" s="1110"/>
    </row>
    <row r="36" spans="2:24" ht="12.75" customHeight="1">
      <c r="B36" s="810" t="s">
        <v>138</v>
      </c>
      <c r="C36" s="811"/>
      <c r="D36" s="816"/>
      <c r="E36" s="1055" t="s">
        <v>117</v>
      </c>
      <c r="F36" s="1255">
        <f>F34+F35</f>
        <v>47414.809999999969</v>
      </c>
      <c r="G36" s="1255">
        <f t="shared" ref="G36:V36" si="29">G34+G35</f>
        <v>5625.0399999999963</v>
      </c>
      <c r="H36" s="1255">
        <f t="shared" si="29"/>
        <v>337.52000000000021</v>
      </c>
      <c r="I36" s="1255">
        <f t="shared" si="29"/>
        <v>75.64</v>
      </c>
      <c r="J36" s="1255">
        <f t="shared" si="29"/>
        <v>53453.009999999958</v>
      </c>
      <c r="K36" s="1255">
        <f t="shared" si="29"/>
        <v>467.59999999999945</v>
      </c>
      <c r="L36" s="1255">
        <f t="shared" si="29"/>
        <v>330.34000000000003</v>
      </c>
      <c r="M36" s="1255">
        <f t="shared" si="29"/>
        <v>797.9399999999996</v>
      </c>
      <c r="N36" s="1255">
        <f t="shared" si="29"/>
        <v>54250.949999999961</v>
      </c>
      <c r="O36" s="1255">
        <f t="shared" si="29"/>
        <v>48.8</v>
      </c>
      <c r="P36" s="1255">
        <f t="shared" si="29"/>
        <v>303.75000000000011</v>
      </c>
      <c r="Q36" s="1255">
        <f t="shared" si="29"/>
        <v>352.55000000000007</v>
      </c>
      <c r="R36" s="1255">
        <f t="shared" si="29"/>
        <v>1.35</v>
      </c>
      <c r="S36" s="1255">
        <f t="shared" si="29"/>
        <v>19081.719999999998</v>
      </c>
      <c r="T36" s="1255">
        <f t="shared" si="29"/>
        <v>19083.069999999996</v>
      </c>
      <c r="U36" s="1255">
        <f t="shared" si="29"/>
        <v>19435.619999999995</v>
      </c>
      <c r="V36" s="1256">
        <f t="shared" si="29"/>
        <v>73686.569999999963</v>
      </c>
      <c r="W36" s="1086"/>
      <c r="X36" s="1110"/>
    </row>
    <row r="37" spans="2:24" ht="12.75" customHeight="1">
      <c r="B37" s="810"/>
      <c r="C37" s="811" t="s">
        <v>139</v>
      </c>
      <c r="D37" s="847"/>
      <c r="E37" s="828" t="s">
        <v>140</v>
      </c>
      <c r="F37" s="1255">
        <v>1970.3000000000027</v>
      </c>
      <c r="G37" s="1255">
        <v>960.71999999999991</v>
      </c>
      <c r="H37" s="1255">
        <v>53.73</v>
      </c>
      <c r="I37" s="1255">
        <v>71.97</v>
      </c>
      <c r="J37" s="1255">
        <f t="shared" ref="J37:J39" si="30">SUM(F37:I37)</f>
        <v>3056.7200000000025</v>
      </c>
      <c r="K37" s="1255">
        <v>10.129999999999997</v>
      </c>
      <c r="L37" s="1255">
        <v>0</v>
      </c>
      <c r="M37" s="1258">
        <f t="shared" ref="M37:M39" si="31">SUM(K37:L37)</f>
        <v>10.129999999999997</v>
      </c>
      <c r="N37" s="1255">
        <f t="shared" ref="N37:N39" si="32">J37+M37</f>
        <v>3066.8500000000026</v>
      </c>
      <c r="O37" s="1255">
        <v>1.95</v>
      </c>
      <c r="P37" s="1255">
        <v>1.6300000000000001</v>
      </c>
      <c r="Q37" s="1255">
        <f t="shared" ref="Q37:Q39" si="33">SUM(O37:P37)</f>
        <v>3.58</v>
      </c>
      <c r="R37" s="1255">
        <v>0</v>
      </c>
      <c r="S37" s="1255">
        <v>1811.6499999999992</v>
      </c>
      <c r="T37" s="1258">
        <f t="shared" ref="T37:T39" si="34">SUM(R37:S37)</f>
        <v>1811.6499999999992</v>
      </c>
      <c r="U37" s="1255">
        <f t="shared" ref="U37:U39" si="35">Q37+T37</f>
        <v>1815.2299999999991</v>
      </c>
      <c r="V37" s="1256">
        <f t="shared" ref="V37:V39" si="36">N37+U37</f>
        <v>4882.0800000000017</v>
      </c>
      <c r="W37" s="1086"/>
      <c r="X37" s="1110"/>
    </row>
    <row r="38" spans="2:24" ht="12.75" customHeight="1">
      <c r="B38" s="810" t="s">
        <v>291</v>
      </c>
      <c r="C38" s="811" t="s">
        <v>291</v>
      </c>
      <c r="D38" s="813" t="s">
        <v>141</v>
      </c>
      <c r="E38" s="1057" t="s">
        <v>142</v>
      </c>
      <c r="F38" s="1255">
        <v>4307.9400000000005</v>
      </c>
      <c r="G38" s="1255">
        <v>2127.5699999999983</v>
      </c>
      <c r="H38" s="1255">
        <v>281.76</v>
      </c>
      <c r="I38" s="1255">
        <v>131.63000000000002</v>
      </c>
      <c r="J38" s="1255">
        <f t="shared" si="30"/>
        <v>6848.8999999999987</v>
      </c>
      <c r="K38" s="1255">
        <v>59.69</v>
      </c>
      <c r="L38" s="1255">
        <v>1.69</v>
      </c>
      <c r="M38" s="1258">
        <f t="shared" si="31"/>
        <v>61.379999999999995</v>
      </c>
      <c r="N38" s="1255">
        <f t="shared" si="32"/>
        <v>6910.2799999999988</v>
      </c>
      <c r="O38" s="1255">
        <v>8.9300000000000015</v>
      </c>
      <c r="P38" s="1255">
        <v>19.900000000000002</v>
      </c>
      <c r="Q38" s="1255">
        <f t="shared" si="33"/>
        <v>28.830000000000005</v>
      </c>
      <c r="R38" s="1255">
        <v>0</v>
      </c>
      <c r="S38" s="1255">
        <v>5270.0299999999979</v>
      </c>
      <c r="T38" s="1258">
        <f t="shared" si="34"/>
        <v>5270.0299999999979</v>
      </c>
      <c r="U38" s="1255">
        <f t="shared" si="35"/>
        <v>5298.8599999999979</v>
      </c>
      <c r="V38" s="1256">
        <f t="shared" si="36"/>
        <v>12209.139999999996</v>
      </c>
      <c r="W38" s="1086"/>
      <c r="X38" s="1110"/>
    </row>
    <row r="39" spans="2:24" ht="12.75" customHeight="1">
      <c r="B39" s="810"/>
      <c r="C39" s="811"/>
      <c r="D39" s="811"/>
      <c r="E39" s="1057" t="s">
        <v>143</v>
      </c>
      <c r="F39" s="1255">
        <v>17205.499999999956</v>
      </c>
      <c r="G39" s="1255">
        <v>4106.4399999999969</v>
      </c>
      <c r="H39" s="1255">
        <v>131.82000000000002</v>
      </c>
      <c r="I39" s="1255">
        <v>175.9</v>
      </c>
      <c r="J39" s="1255">
        <f t="shared" si="30"/>
        <v>21619.659999999953</v>
      </c>
      <c r="K39" s="1255">
        <v>108.65999999999995</v>
      </c>
      <c r="L39" s="1255">
        <v>8.59</v>
      </c>
      <c r="M39" s="1258">
        <f t="shared" si="31"/>
        <v>117.24999999999996</v>
      </c>
      <c r="N39" s="1255">
        <f t="shared" si="32"/>
        <v>21736.909999999953</v>
      </c>
      <c r="O39" s="1255">
        <v>19.690000000000001</v>
      </c>
      <c r="P39" s="1255">
        <v>25.4</v>
      </c>
      <c r="Q39" s="1255">
        <f t="shared" si="33"/>
        <v>45.09</v>
      </c>
      <c r="R39" s="1255">
        <v>0</v>
      </c>
      <c r="S39" s="1255">
        <v>6725.6400000000403</v>
      </c>
      <c r="T39" s="1258">
        <f t="shared" si="34"/>
        <v>6725.6400000000403</v>
      </c>
      <c r="U39" s="1255">
        <f t="shared" si="35"/>
        <v>6770.7300000000405</v>
      </c>
      <c r="V39" s="1256">
        <f t="shared" si="36"/>
        <v>28507.639999999992</v>
      </c>
      <c r="W39" s="1086"/>
      <c r="X39" s="1110"/>
    </row>
    <row r="40" spans="2:24" ht="12.75" customHeight="1">
      <c r="B40" s="810"/>
      <c r="C40" s="811"/>
      <c r="D40" s="816"/>
      <c r="E40" s="1055" t="s">
        <v>117</v>
      </c>
      <c r="F40" s="1255">
        <f>F37+F38+F39</f>
        <v>23483.739999999962</v>
      </c>
      <c r="G40" s="1255">
        <f t="shared" ref="G40:V40" si="37">G37+G38+G39</f>
        <v>7194.729999999995</v>
      </c>
      <c r="H40" s="1255">
        <f t="shared" si="37"/>
        <v>467.31000000000006</v>
      </c>
      <c r="I40" s="1255">
        <f t="shared" si="37"/>
        <v>379.5</v>
      </c>
      <c r="J40" s="1255">
        <f t="shared" si="37"/>
        <v>31525.279999999955</v>
      </c>
      <c r="K40" s="1255">
        <f t="shared" si="37"/>
        <v>178.47999999999996</v>
      </c>
      <c r="L40" s="1255">
        <f t="shared" si="37"/>
        <v>10.28</v>
      </c>
      <c r="M40" s="1255">
        <f t="shared" si="37"/>
        <v>188.75999999999993</v>
      </c>
      <c r="N40" s="1255">
        <f t="shared" si="37"/>
        <v>31714.039999999954</v>
      </c>
      <c r="O40" s="1255">
        <f t="shared" si="37"/>
        <v>30.57</v>
      </c>
      <c r="P40" s="1255">
        <f t="shared" si="37"/>
        <v>46.93</v>
      </c>
      <c r="Q40" s="1255">
        <f t="shared" si="37"/>
        <v>77.5</v>
      </c>
      <c r="R40" s="1255">
        <f t="shared" si="37"/>
        <v>0</v>
      </c>
      <c r="S40" s="1255">
        <f t="shared" si="37"/>
        <v>13807.320000000036</v>
      </c>
      <c r="T40" s="1255">
        <f t="shared" si="37"/>
        <v>13807.320000000036</v>
      </c>
      <c r="U40" s="1255">
        <f t="shared" si="37"/>
        <v>13884.820000000036</v>
      </c>
      <c r="V40" s="1256">
        <f t="shared" si="37"/>
        <v>45598.859999999986</v>
      </c>
      <c r="W40" s="1086"/>
      <c r="X40" s="1110"/>
    </row>
    <row r="41" spans="2:24" ht="12.75" customHeight="1" thickBot="1">
      <c r="B41" s="848"/>
      <c r="C41" s="849"/>
      <c r="D41" s="837" t="s">
        <v>120</v>
      </c>
      <c r="E41" s="1060"/>
      <c r="F41" s="1262">
        <f>F35+F40</f>
        <v>28522.359999999975</v>
      </c>
      <c r="G41" s="1262">
        <f t="shared" ref="G41:V41" si="38">G35+G40</f>
        <v>8918.4499999999953</v>
      </c>
      <c r="H41" s="1262">
        <f t="shared" si="38"/>
        <v>715.84000000000026</v>
      </c>
      <c r="I41" s="1262">
        <f t="shared" si="38"/>
        <v>441.9</v>
      </c>
      <c r="J41" s="1262">
        <f t="shared" si="38"/>
        <v>38598.549999999967</v>
      </c>
      <c r="K41" s="1262">
        <f t="shared" si="38"/>
        <v>589.61999999999944</v>
      </c>
      <c r="L41" s="1262">
        <f t="shared" si="38"/>
        <v>10.28</v>
      </c>
      <c r="M41" s="1262">
        <f t="shared" si="38"/>
        <v>599.89999999999941</v>
      </c>
      <c r="N41" s="1262">
        <f t="shared" si="38"/>
        <v>39198.449999999968</v>
      </c>
      <c r="O41" s="1262">
        <f t="shared" si="38"/>
        <v>45.56</v>
      </c>
      <c r="P41" s="1262">
        <f t="shared" si="38"/>
        <v>53.59</v>
      </c>
      <c r="Q41" s="1262">
        <f t="shared" si="38"/>
        <v>99.15</v>
      </c>
      <c r="R41" s="1262">
        <f t="shared" si="38"/>
        <v>0</v>
      </c>
      <c r="S41" s="1262">
        <f t="shared" si="38"/>
        <v>19595.980000000043</v>
      </c>
      <c r="T41" s="1262">
        <f t="shared" si="38"/>
        <v>19595.980000000043</v>
      </c>
      <c r="U41" s="1262">
        <f t="shared" si="38"/>
        <v>19695.130000000041</v>
      </c>
      <c r="V41" s="1263">
        <f t="shared" si="38"/>
        <v>58893.58</v>
      </c>
      <c r="W41" s="1086"/>
      <c r="X41" s="1110"/>
    </row>
    <row r="42" spans="2:24" ht="12.75" customHeight="1" thickBot="1">
      <c r="B42" s="850"/>
      <c r="C42" s="851" t="s">
        <v>131</v>
      </c>
      <c r="D42" s="852"/>
      <c r="E42" s="1073"/>
      <c r="F42" s="1282">
        <f>F41+F33</f>
        <v>70898.54999999993</v>
      </c>
      <c r="G42" s="1282">
        <f t="shared" ref="G42:V42" si="39">G41+G33</f>
        <v>12819.769999999991</v>
      </c>
      <c r="H42" s="1282">
        <f t="shared" si="39"/>
        <v>804.83000000000027</v>
      </c>
      <c r="I42" s="1282">
        <f t="shared" si="39"/>
        <v>455.14</v>
      </c>
      <c r="J42" s="1282">
        <f t="shared" si="39"/>
        <v>84978.289999999921</v>
      </c>
      <c r="K42" s="1282">
        <f t="shared" si="39"/>
        <v>646.07999999999947</v>
      </c>
      <c r="L42" s="1282">
        <f t="shared" si="39"/>
        <v>340.62</v>
      </c>
      <c r="M42" s="1282">
        <f t="shared" si="39"/>
        <v>986.69999999999948</v>
      </c>
      <c r="N42" s="1282">
        <f t="shared" si="39"/>
        <v>85964.989999999918</v>
      </c>
      <c r="O42" s="1282">
        <f t="shared" si="39"/>
        <v>79.37</v>
      </c>
      <c r="P42" s="1282">
        <f t="shared" si="39"/>
        <v>350.68000000000006</v>
      </c>
      <c r="Q42" s="1282">
        <f t="shared" si="39"/>
        <v>430.05000000000007</v>
      </c>
      <c r="R42" s="1282">
        <f t="shared" si="39"/>
        <v>1.35</v>
      </c>
      <c r="S42" s="1282">
        <f t="shared" si="39"/>
        <v>32889.040000000037</v>
      </c>
      <c r="T42" s="1282">
        <f t="shared" si="39"/>
        <v>32890.390000000036</v>
      </c>
      <c r="U42" s="1282">
        <f t="shared" si="39"/>
        <v>33320.440000000031</v>
      </c>
      <c r="V42" s="1283">
        <f t="shared" si="39"/>
        <v>119285.42999999993</v>
      </c>
      <c r="W42" s="1086"/>
      <c r="X42" s="1110"/>
    </row>
    <row r="43" spans="2:24" ht="12.75" customHeight="1" thickBot="1">
      <c r="B43" s="855" t="s">
        <v>144</v>
      </c>
      <c r="C43" s="840"/>
      <c r="D43" s="840"/>
      <c r="E43" s="1073"/>
      <c r="F43" s="1268">
        <f>F32+F42</f>
        <v>133724.11999999982</v>
      </c>
      <c r="G43" s="1268">
        <f t="shared" ref="G43:U43" si="40">G32+G42</f>
        <v>36154.030000000028</v>
      </c>
      <c r="H43" s="1268">
        <f t="shared" si="40"/>
        <v>8530.3599999999897</v>
      </c>
      <c r="I43" s="1268">
        <f t="shared" si="40"/>
        <v>981.05</v>
      </c>
      <c r="J43" s="1268">
        <f t="shared" si="40"/>
        <v>179389.55999999985</v>
      </c>
      <c r="K43" s="1268">
        <f t="shared" si="40"/>
        <v>8707.899999999976</v>
      </c>
      <c r="L43" s="1268">
        <f t="shared" si="40"/>
        <v>497.35</v>
      </c>
      <c r="M43" s="1268">
        <f t="shared" si="40"/>
        <v>9205.2499999999764</v>
      </c>
      <c r="N43" s="1268">
        <f t="shared" si="40"/>
        <v>188594.80999999982</v>
      </c>
      <c r="O43" s="1268">
        <f t="shared" si="40"/>
        <v>2530.6999999999907</v>
      </c>
      <c r="P43" s="1268">
        <f t="shared" si="40"/>
        <v>587.56000000000006</v>
      </c>
      <c r="Q43" s="1268">
        <f t="shared" si="40"/>
        <v>3118.2599999999911</v>
      </c>
      <c r="R43" s="1268">
        <f t="shared" si="40"/>
        <v>395.3300000000001</v>
      </c>
      <c r="S43" s="1268">
        <f t="shared" si="40"/>
        <v>96295.659999999945</v>
      </c>
      <c r="T43" s="1268">
        <f t="shared" si="40"/>
        <v>96690.989999999962</v>
      </c>
      <c r="U43" s="1268">
        <f t="shared" si="40"/>
        <v>99809.249999999942</v>
      </c>
      <c r="V43" s="1269">
        <f>V32+V42</f>
        <v>288404.05999999976</v>
      </c>
      <c r="W43" s="1086"/>
      <c r="X43" s="1110"/>
    </row>
    <row r="44" spans="2:24" ht="11.25">
      <c r="B44" s="1026"/>
      <c r="C44" s="1026"/>
      <c r="D44" s="1026"/>
      <c r="E44" s="1026"/>
      <c r="F44" s="1278"/>
      <c r="G44" s="1278"/>
      <c r="H44" s="1278"/>
      <c r="I44" s="1278"/>
      <c r="J44" s="1278"/>
      <c r="K44" s="1278"/>
      <c r="L44" s="1278"/>
      <c r="M44" s="1278"/>
      <c r="N44" s="1278"/>
      <c r="O44" s="1278"/>
      <c r="P44" s="1278"/>
      <c r="Q44" s="1278"/>
      <c r="R44" s="1278"/>
      <c r="S44" s="1278"/>
      <c r="T44" s="1278"/>
      <c r="U44" s="1278"/>
      <c r="V44" s="1278"/>
    </row>
  </sheetData>
  <phoneticPr fontId="24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4"/>
  <sheetViews>
    <sheetView workbookViewId="0">
      <selection activeCell="P4" sqref="P4"/>
    </sheetView>
  </sheetViews>
  <sheetFormatPr defaultColWidth="13.25" defaultRowHeight="12" customHeight="1"/>
  <cols>
    <col min="1" max="1" width="1" style="951" customWidth="1"/>
    <col min="2" max="4" width="6.625" style="951" customWidth="1"/>
    <col min="5" max="5" width="9.625" style="951" customWidth="1"/>
    <col min="6" max="14" width="11.875" style="951" customWidth="1"/>
    <col min="15" max="15" width="2.625" style="951" customWidth="1"/>
    <col min="16" max="16384" width="13.25" style="951"/>
  </cols>
  <sheetData>
    <row r="1" spans="2:15" ht="12" customHeight="1">
      <c r="C1" s="952"/>
      <c r="G1" s="1006"/>
      <c r="H1" s="1006"/>
      <c r="I1" s="1007"/>
      <c r="J1" s="1007"/>
      <c r="K1" s="1006"/>
      <c r="L1" s="1006"/>
      <c r="M1" s="1006"/>
      <c r="N1" s="1006"/>
    </row>
    <row r="2" spans="2:15" ht="15" customHeight="1">
      <c r="B2" s="861" t="s">
        <v>225</v>
      </c>
    </row>
    <row r="3" spans="2:15" ht="12" customHeight="1" thickBot="1">
      <c r="B3" s="955"/>
      <c r="C3" s="955"/>
      <c r="D3" s="955"/>
      <c r="E3" s="955"/>
      <c r="F3" s="955"/>
      <c r="G3" s="955"/>
      <c r="H3" s="955"/>
      <c r="I3" s="955"/>
      <c r="J3" s="955"/>
      <c r="K3" s="955"/>
      <c r="L3" s="952"/>
      <c r="M3" s="1478" t="s">
        <v>216</v>
      </c>
      <c r="N3" s="1478"/>
    </row>
    <row r="4" spans="2:15" ht="13.5" customHeight="1">
      <c r="B4" s="1479" t="s">
        <v>149</v>
      </c>
      <c r="C4" s="1481" t="s">
        <v>150</v>
      </c>
      <c r="D4" s="956" t="s">
        <v>93</v>
      </c>
      <c r="E4" s="1460" t="s">
        <v>194</v>
      </c>
      <c r="F4" s="1018" t="s">
        <v>226</v>
      </c>
      <c r="G4" s="1482" t="s">
        <v>230</v>
      </c>
      <c r="H4" s="1483"/>
      <c r="I4" s="1484" t="s">
        <v>231</v>
      </c>
      <c r="J4" s="1484"/>
      <c r="K4" s="1484"/>
      <c r="L4" s="1484" t="s">
        <v>235</v>
      </c>
      <c r="M4" s="1484"/>
      <c r="N4" s="1485"/>
      <c r="O4" s="955"/>
    </row>
    <row r="5" spans="2:15" ht="13.5" customHeight="1" thickBot="1">
      <c r="B5" s="1480"/>
      <c r="C5" s="1461"/>
      <c r="D5" s="959" t="s">
        <v>98</v>
      </c>
      <c r="E5" s="1461"/>
      <c r="F5" s="1019" t="s">
        <v>227</v>
      </c>
      <c r="G5" s="963" t="s">
        <v>228</v>
      </c>
      <c r="H5" s="1017" t="s">
        <v>229</v>
      </c>
      <c r="I5" s="1020" t="s">
        <v>228</v>
      </c>
      <c r="J5" s="1020" t="s">
        <v>232</v>
      </c>
      <c r="K5" s="1020" t="s">
        <v>233</v>
      </c>
      <c r="L5" s="1020" t="s">
        <v>228</v>
      </c>
      <c r="M5" s="1020" t="s">
        <v>234</v>
      </c>
      <c r="N5" s="1021" t="s">
        <v>233</v>
      </c>
      <c r="O5" s="955"/>
    </row>
    <row r="6" spans="2:15" ht="12.75" customHeight="1">
      <c r="B6" s="968"/>
      <c r="C6" s="969"/>
      <c r="D6" s="969"/>
      <c r="E6" s="1015" t="s">
        <v>101</v>
      </c>
      <c r="F6" s="1284">
        <f>第１１表!P7</f>
        <v>5021.1999999999953</v>
      </c>
      <c r="G6" s="1285">
        <f>徳島市!$Z$29</f>
        <v>999.44999999999993</v>
      </c>
      <c r="H6" s="1285">
        <f>G6/F6*100</f>
        <v>19.904604477017461</v>
      </c>
      <c r="I6" s="1285">
        <f>徳島市!$Z$5</f>
        <v>560.01</v>
      </c>
      <c r="J6" s="1285">
        <f>SUM(徳島市!$M$5:$Y$5)</f>
        <v>516.5100000000001</v>
      </c>
      <c r="K6" s="1285">
        <f>J6/I6*100</f>
        <v>92.232281566400616</v>
      </c>
      <c r="L6" s="1285">
        <f>徳島市!$Z$8</f>
        <v>311.58</v>
      </c>
      <c r="M6" s="1285">
        <f>SUM(徳島市!N8:Y8)</f>
        <v>163.45000000000002</v>
      </c>
      <c r="N6" s="1286">
        <f>M6/L6*100</f>
        <v>52.458437640413379</v>
      </c>
      <c r="O6" s="955"/>
    </row>
    <row r="7" spans="2:15" ht="12.75" customHeight="1">
      <c r="B7" s="968"/>
      <c r="C7" s="969"/>
      <c r="D7" s="969"/>
      <c r="E7" s="970" t="s">
        <v>102</v>
      </c>
      <c r="F7" s="1287">
        <f>第１１表!P8</f>
        <v>7071.8799999999974</v>
      </c>
      <c r="G7" s="1288">
        <f>鳴門市!$Z$29</f>
        <v>847.94</v>
      </c>
      <c r="H7" s="1288">
        <f>G7/F7*100</f>
        <v>11.990305265360842</v>
      </c>
      <c r="I7" s="1288">
        <f>鳴門市!$Z$5</f>
        <v>34.78</v>
      </c>
      <c r="J7" s="1288">
        <f>SUM(鳴門市!$M$5:$Y$5)</f>
        <v>23.35</v>
      </c>
      <c r="K7" s="1288">
        <f t="shared" ref="K7:K42" si="0">J7/I7*100</f>
        <v>67.136285221391617</v>
      </c>
      <c r="L7" s="1288">
        <f>鳴門市!$Z$8</f>
        <v>140.27000000000001</v>
      </c>
      <c r="M7" s="1288">
        <f>SUM(鳴門市!N8:Y8)</f>
        <v>40.969999999999992</v>
      </c>
      <c r="N7" s="1246">
        <f t="shared" ref="N7:N42" si="1">M7/L7*100</f>
        <v>29.207956084693798</v>
      </c>
      <c r="O7" s="955"/>
    </row>
    <row r="8" spans="2:15" ht="12.75" customHeight="1">
      <c r="B8" s="968"/>
      <c r="C8" s="969"/>
      <c r="D8" s="969"/>
      <c r="E8" s="971" t="s">
        <v>57</v>
      </c>
      <c r="F8" s="1289">
        <f>第１１表!P9</f>
        <v>653.46</v>
      </c>
      <c r="G8" s="1288">
        <f>小松島市!$Z$29</f>
        <v>50.059999999999995</v>
      </c>
      <c r="H8" s="1288">
        <f t="shared" ref="H8:H42" si="2">G8/F8*100</f>
        <v>7.6607596486395479</v>
      </c>
      <c r="I8" s="1288">
        <f>小松島市!$Z$5</f>
        <v>22.85</v>
      </c>
      <c r="J8" s="1288">
        <f>SUM(小松島市!$M$5:$Y$5)</f>
        <v>20.63</v>
      </c>
      <c r="K8" s="1288">
        <f t="shared" si="0"/>
        <v>90.284463894967175</v>
      </c>
      <c r="L8" s="1288">
        <f>小松島市!$Z$8</f>
        <v>22.76</v>
      </c>
      <c r="M8" s="1288">
        <f>SUM(小松島市!N8:Y8)</f>
        <v>12.229999999999999</v>
      </c>
      <c r="N8" s="1246">
        <f t="shared" si="1"/>
        <v>53.734622144112464</v>
      </c>
      <c r="O8" s="955"/>
    </row>
    <row r="9" spans="2:15" ht="12.75" customHeight="1">
      <c r="B9" s="968"/>
      <c r="C9" s="969"/>
      <c r="D9" s="969"/>
      <c r="E9" s="970" t="s">
        <v>103</v>
      </c>
      <c r="F9" s="1287">
        <f>第１１表!P10</f>
        <v>4723.9999999999918</v>
      </c>
      <c r="G9" s="1288">
        <f>勝浦町!$Z$29</f>
        <v>3350.7400000000002</v>
      </c>
      <c r="H9" s="1288">
        <f t="shared" si="2"/>
        <v>70.930143945808766</v>
      </c>
      <c r="I9" s="1288">
        <f>勝浦町!$Z$5</f>
        <v>2373.7600000000002</v>
      </c>
      <c r="J9" s="1288">
        <f>SUM(勝浦町!$M$5:$Y$5)</f>
        <v>2129.3700000000003</v>
      </c>
      <c r="K9" s="1288">
        <f t="shared" si="0"/>
        <v>89.704519412240501</v>
      </c>
      <c r="L9" s="1288">
        <f>勝浦町!$Z$8</f>
        <v>863.14</v>
      </c>
      <c r="M9" s="1288">
        <f>SUM(勝浦町!N8:Y8)</f>
        <v>523.09</v>
      </c>
      <c r="N9" s="1246">
        <f t="shared" si="1"/>
        <v>60.603146650601303</v>
      </c>
      <c r="O9" s="955"/>
    </row>
    <row r="10" spans="2:15" ht="12.75" customHeight="1">
      <c r="B10" s="968"/>
      <c r="C10" s="969"/>
      <c r="D10" s="969"/>
      <c r="E10" s="970" t="s">
        <v>104</v>
      </c>
      <c r="F10" s="1287">
        <f>第１１表!P11</f>
        <v>9689.2699999999822</v>
      </c>
      <c r="G10" s="1288">
        <f>上勝町!$Z$29</f>
        <v>7730.2599999999993</v>
      </c>
      <c r="H10" s="1288">
        <f t="shared" si="2"/>
        <v>79.781655377546642</v>
      </c>
      <c r="I10" s="1288">
        <f>上勝町!$Z$5</f>
        <v>6786.3</v>
      </c>
      <c r="J10" s="1288">
        <f>SUM(上勝町!$M$5:$Y$5)</f>
        <v>5996.28</v>
      </c>
      <c r="K10" s="1288">
        <f t="shared" si="0"/>
        <v>88.358604836214127</v>
      </c>
      <c r="L10" s="1288">
        <f>上勝町!$Z$8</f>
        <v>769.75</v>
      </c>
      <c r="M10" s="1288">
        <f>SUM(上勝町!N8:Y8)</f>
        <v>257.11</v>
      </c>
      <c r="N10" s="1246">
        <f t="shared" si="1"/>
        <v>33.401753816174086</v>
      </c>
      <c r="O10" s="955"/>
    </row>
    <row r="11" spans="2:15" ht="12.75" customHeight="1">
      <c r="B11" s="968"/>
      <c r="C11" s="969"/>
      <c r="D11" s="969"/>
      <c r="E11" s="971" t="s">
        <v>65</v>
      </c>
      <c r="F11" s="1289">
        <f>第１１表!P12</f>
        <v>2891.3999999999987</v>
      </c>
      <c r="G11" s="1288">
        <f>佐那河内村!$Z$29</f>
        <v>862.61</v>
      </c>
      <c r="H11" s="1288">
        <f t="shared" si="2"/>
        <v>29.833644601231253</v>
      </c>
      <c r="I11" s="1288">
        <f>佐那河内村!$Z$5</f>
        <v>578.28</v>
      </c>
      <c r="J11" s="1288">
        <f>SUM(佐那河内村!$M$5:$Y$5)</f>
        <v>534.42000000000007</v>
      </c>
      <c r="K11" s="1288">
        <f t="shared" si="0"/>
        <v>92.415438887736059</v>
      </c>
      <c r="L11" s="1288">
        <f>佐那河内村!$Z$8</f>
        <v>259.85000000000002</v>
      </c>
      <c r="M11" s="1288">
        <f>SUM(佐那河内村!N8:Y8)</f>
        <v>98.74</v>
      </c>
      <c r="N11" s="1246">
        <f t="shared" si="1"/>
        <v>37.998845487781409</v>
      </c>
      <c r="O11" s="955"/>
    </row>
    <row r="12" spans="2:15" ht="12.75" customHeight="1">
      <c r="B12" s="968"/>
      <c r="C12" s="969"/>
      <c r="D12" s="969"/>
      <c r="E12" s="970" t="s">
        <v>105</v>
      </c>
      <c r="F12" s="1287">
        <f>第１１表!P13</f>
        <v>310.79999999999995</v>
      </c>
      <c r="G12" s="1288">
        <f>石井町!$Z$29</f>
        <v>18.07</v>
      </c>
      <c r="H12" s="1288">
        <f t="shared" si="2"/>
        <v>5.8140283140283149</v>
      </c>
      <c r="I12" s="1288">
        <f>石井町!$Z$5</f>
        <v>5.95</v>
      </c>
      <c r="J12" s="1288">
        <f>SUM(石井町!$M$5:$Y$5)</f>
        <v>4.7799999999999994</v>
      </c>
      <c r="K12" s="1288">
        <f t="shared" si="0"/>
        <v>80.336134453781511</v>
      </c>
      <c r="L12" s="1288">
        <f>石井町!$Z$8</f>
        <v>11.98</v>
      </c>
      <c r="M12" s="1288">
        <f>SUM(石井町!N8:Y8)</f>
        <v>3.6700000000000008</v>
      </c>
      <c r="N12" s="1246">
        <f t="shared" si="1"/>
        <v>30.634390651085148</v>
      </c>
      <c r="O12" s="955"/>
    </row>
    <row r="13" spans="2:15" ht="12.75" customHeight="1">
      <c r="B13" s="968"/>
      <c r="C13" s="969" t="s">
        <v>106</v>
      </c>
      <c r="D13" s="969" t="s">
        <v>106</v>
      </c>
      <c r="E13" s="970" t="s">
        <v>108</v>
      </c>
      <c r="F13" s="1287">
        <f>第１１表!P14</f>
        <v>14468.210000000003</v>
      </c>
      <c r="G13" s="1288">
        <f>神山町!$Z$29</f>
        <v>10234.519999999999</v>
      </c>
      <c r="H13" s="1288">
        <f t="shared" si="2"/>
        <v>70.737983482407273</v>
      </c>
      <c r="I13" s="1288">
        <f>神山町!$Z$5</f>
        <v>7784.26</v>
      </c>
      <c r="J13" s="1288">
        <f>SUM(神山町!$M$5:$Y$5)</f>
        <v>7187.6699999999992</v>
      </c>
      <c r="K13" s="1288">
        <f t="shared" si="0"/>
        <v>92.335944585612495</v>
      </c>
      <c r="L13" s="1288">
        <f>神山町!$Z$8</f>
        <v>1706.08</v>
      </c>
      <c r="M13" s="1288">
        <f>SUM(神山町!N8:Y8)</f>
        <v>978.48000000000013</v>
      </c>
      <c r="N13" s="1246">
        <f t="shared" si="1"/>
        <v>57.352527431304523</v>
      </c>
      <c r="O13" s="955"/>
    </row>
    <row r="14" spans="2:15" ht="12.75" customHeight="1">
      <c r="B14" s="968"/>
      <c r="C14" s="969" t="s">
        <v>109</v>
      </c>
      <c r="D14" s="969" t="s">
        <v>110</v>
      </c>
      <c r="E14" s="970" t="s">
        <v>111</v>
      </c>
      <c r="F14" s="1287">
        <f>第１１表!P15</f>
        <v>3.1999999999999997</v>
      </c>
      <c r="G14" s="1288">
        <f>松茂町!$Z$29</f>
        <v>2.88</v>
      </c>
      <c r="H14" s="1288">
        <f t="shared" si="2"/>
        <v>90</v>
      </c>
      <c r="I14" s="1288">
        <f>松茂町!$Z$5</f>
        <v>0</v>
      </c>
      <c r="J14" s="1288">
        <f>SUM(松茂町!$M$5:$Y$5)</f>
        <v>0</v>
      </c>
      <c r="K14" s="1288">
        <v>0</v>
      </c>
      <c r="L14" s="1288">
        <f>松茂町!$Z$8</f>
        <v>0</v>
      </c>
      <c r="M14" s="1288">
        <f>SUM(松茂町!N8:Y8)</f>
        <v>0</v>
      </c>
      <c r="N14" s="1246">
        <v>0</v>
      </c>
      <c r="O14" s="955"/>
    </row>
    <row r="15" spans="2:15" ht="12.75" customHeight="1">
      <c r="B15" s="968"/>
      <c r="C15" s="972" t="s">
        <v>413</v>
      </c>
      <c r="D15" s="969"/>
      <c r="E15" s="970" t="s">
        <v>113</v>
      </c>
      <c r="F15" s="1287">
        <v>0</v>
      </c>
      <c r="G15" s="1288">
        <v>0</v>
      </c>
      <c r="H15" s="1288">
        <v>0</v>
      </c>
      <c r="I15" s="1288">
        <v>0</v>
      </c>
      <c r="J15" s="1288">
        <v>0</v>
      </c>
      <c r="K15" s="1288">
        <v>0</v>
      </c>
      <c r="L15" s="1288">
        <v>0</v>
      </c>
      <c r="M15" s="1288">
        <v>0</v>
      </c>
      <c r="N15" s="1290">
        <v>0</v>
      </c>
      <c r="O15" s="955"/>
    </row>
    <row r="16" spans="2:15" ht="12.75" customHeight="1">
      <c r="B16" s="968"/>
      <c r="C16" s="969"/>
      <c r="D16" s="969"/>
      <c r="E16" s="970" t="s">
        <v>114</v>
      </c>
      <c r="F16" s="1287">
        <v>0</v>
      </c>
      <c r="G16" s="1288">
        <v>0</v>
      </c>
      <c r="H16" s="1288">
        <v>0</v>
      </c>
      <c r="I16" s="1288">
        <v>0</v>
      </c>
      <c r="J16" s="1288">
        <v>0</v>
      </c>
      <c r="K16" s="1288">
        <v>0</v>
      </c>
      <c r="L16" s="1288">
        <v>0</v>
      </c>
      <c r="M16" s="1288">
        <v>0</v>
      </c>
      <c r="N16" s="1290">
        <v>0</v>
      </c>
      <c r="O16" s="955"/>
    </row>
    <row r="17" spans="2:15" ht="12.75" customHeight="1">
      <c r="B17" s="968" t="s">
        <v>112</v>
      </c>
      <c r="C17" s="969"/>
      <c r="D17" s="969"/>
      <c r="E17" s="970" t="s">
        <v>115</v>
      </c>
      <c r="F17" s="1287">
        <f>第１１表!P18</f>
        <v>1659.0000000000007</v>
      </c>
      <c r="G17" s="1288">
        <f>板野町!$Z$29</f>
        <v>212.76</v>
      </c>
      <c r="H17" s="1288">
        <f t="shared" si="2"/>
        <v>12.824593128390591</v>
      </c>
      <c r="I17" s="1288">
        <f>板野町!$Z$5</f>
        <v>3.66</v>
      </c>
      <c r="J17" s="1288">
        <f>SUM(板野町!$M$5:$Y$5)</f>
        <v>3.6300000000000003</v>
      </c>
      <c r="K17" s="1288">
        <f t="shared" si="0"/>
        <v>99.180327868852473</v>
      </c>
      <c r="L17" s="1288">
        <f>板野町!$Z$8</f>
        <v>55.78</v>
      </c>
      <c r="M17" s="1288">
        <f>SUM(板野町!N8:Y8)</f>
        <v>14.110000000000001</v>
      </c>
      <c r="N17" s="1246">
        <f t="shared" si="1"/>
        <v>25.295804948010041</v>
      </c>
      <c r="O17" s="955"/>
    </row>
    <row r="18" spans="2:15" ht="12.75" customHeight="1">
      <c r="B18" s="968"/>
      <c r="C18" s="969"/>
      <c r="D18" s="969"/>
      <c r="E18" s="970" t="s">
        <v>116</v>
      </c>
      <c r="F18" s="1287">
        <f>第１１表!P19</f>
        <v>1211.3900000000003</v>
      </c>
      <c r="G18" s="1288">
        <f>上板町!$Z$29</f>
        <v>136.01</v>
      </c>
      <c r="H18" s="1288">
        <f t="shared" si="2"/>
        <v>11.227598048522767</v>
      </c>
      <c r="I18" s="1288">
        <f>上板町!$Z$5</f>
        <v>5.14</v>
      </c>
      <c r="J18" s="1288">
        <f>SUM(上板町!$M$5:$Y$5)</f>
        <v>4.92</v>
      </c>
      <c r="K18" s="1288">
        <f t="shared" si="0"/>
        <v>95.719844357976655</v>
      </c>
      <c r="L18" s="1288">
        <f>上板町!$Z$8</f>
        <v>115.68</v>
      </c>
      <c r="M18" s="1288">
        <f>SUM(上板町!N8:Y8)</f>
        <v>30.930000000000003</v>
      </c>
      <c r="N18" s="1246">
        <f t="shared" si="1"/>
        <v>26.737551867219917</v>
      </c>
      <c r="O18" s="955"/>
    </row>
    <row r="19" spans="2:15" ht="12.75" customHeight="1">
      <c r="B19" s="968" t="s">
        <v>129</v>
      </c>
      <c r="C19" s="969"/>
      <c r="D19" s="973"/>
      <c r="E19" s="974" t="s">
        <v>117</v>
      </c>
      <c r="F19" s="1287">
        <f>第１１表!P20</f>
        <v>47703.809999999969</v>
      </c>
      <c r="G19" s="1288">
        <f>SUM(G6:G18)</f>
        <v>24445.3</v>
      </c>
      <c r="H19" s="1288">
        <f t="shared" si="2"/>
        <v>51.24391531829432</v>
      </c>
      <c r="I19" s="1288">
        <f t="shared" ref="I19:M19" si="3">SUM(I6:I18)</f>
        <v>18154.990000000002</v>
      </c>
      <c r="J19" s="1288">
        <f>SUM(J6:J18)</f>
        <v>16421.559999999998</v>
      </c>
      <c r="K19" s="1288">
        <f t="shared" si="0"/>
        <v>90.4520465172385</v>
      </c>
      <c r="L19" s="1288">
        <f t="shared" si="3"/>
        <v>4256.87</v>
      </c>
      <c r="M19" s="1288">
        <f t="shared" si="3"/>
        <v>2122.7800000000002</v>
      </c>
      <c r="N19" s="1246">
        <f t="shared" si="1"/>
        <v>49.867155915026771</v>
      </c>
      <c r="O19" s="955"/>
    </row>
    <row r="20" spans="2:15" ht="12.75" customHeight="1">
      <c r="B20" s="968"/>
      <c r="C20" s="969"/>
      <c r="D20" s="975" t="s">
        <v>210</v>
      </c>
      <c r="E20" s="970" t="s">
        <v>119</v>
      </c>
      <c r="F20" s="1287">
        <f>第１１表!P21</f>
        <v>9900.1799999999967</v>
      </c>
      <c r="G20" s="1288">
        <f>阿波市!$Z$29</f>
        <v>4153.17</v>
      </c>
      <c r="H20" s="1288">
        <f t="shared" si="2"/>
        <v>41.950449385768756</v>
      </c>
      <c r="I20" s="1288">
        <f>阿波市!$Z$5</f>
        <v>384</v>
      </c>
      <c r="J20" s="1288">
        <f>SUM(阿波市!$M$5:$Y$5)</f>
        <v>227.91</v>
      </c>
      <c r="K20" s="1288">
        <f t="shared" si="0"/>
        <v>59.3515625</v>
      </c>
      <c r="L20" s="1288">
        <f>阿波市!$Z$8</f>
        <v>2217.23</v>
      </c>
      <c r="M20" s="1288">
        <f>SUM(阿波市!N8:Y8)</f>
        <v>528.66000000000008</v>
      </c>
      <c r="N20" s="1246">
        <f t="shared" si="1"/>
        <v>23.843263892334132</v>
      </c>
      <c r="O20" s="955"/>
    </row>
    <row r="21" spans="2:15" ht="12.75" customHeight="1" thickBot="1">
      <c r="B21" s="968"/>
      <c r="C21" s="976"/>
      <c r="D21" s="977" t="s">
        <v>120</v>
      </c>
      <c r="E21" s="978"/>
      <c r="F21" s="1291">
        <f>第１１表!P22</f>
        <v>57603.989999999962</v>
      </c>
      <c r="G21" s="1292">
        <f>G20+G19</f>
        <v>28598.47</v>
      </c>
      <c r="H21" s="1292">
        <f t="shared" si="2"/>
        <v>49.646682460711524</v>
      </c>
      <c r="I21" s="1292">
        <f t="shared" ref="I21:M21" si="4">I20+I19</f>
        <v>18538.990000000002</v>
      </c>
      <c r="J21" s="1292">
        <f>J20+J19</f>
        <v>16649.469999999998</v>
      </c>
      <c r="K21" s="1292">
        <f t="shared" si="0"/>
        <v>89.807859004185204</v>
      </c>
      <c r="L21" s="1292">
        <f t="shared" si="4"/>
        <v>6474.1</v>
      </c>
      <c r="M21" s="1292">
        <f t="shared" si="4"/>
        <v>2651.4400000000005</v>
      </c>
      <c r="N21" s="1257">
        <f t="shared" si="1"/>
        <v>40.954572836378809</v>
      </c>
      <c r="O21" s="955"/>
    </row>
    <row r="22" spans="2:15" ht="12.75" customHeight="1">
      <c r="B22" s="968"/>
      <c r="C22" s="966"/>
      <c r="D22" s="969"/>
      <c r="E22" s="979" t="s">
        <v>121</v>
      </c>
      <c r="F22" s="1293">
        <f>第１１表!P23</f>
        <v>8140.5499999999583</v>
      </c>
      <c r="G22" s="1294">
        <f>吉野川市!$Z$29</f>
        <v>4388.1100000000006</v>
      </c>
      <c r="H22" s="1294">
        <f t="shared" si="2"/>
        <v>53.904343072642789</v>
      </c>
      <c r="I22" s="1294">
        <f>吉野川市!$Z$5</f>
        <v>2394.75</v>
      </c>
      <c r="J22" s="1294">
        <f>SUM(吉野川市!$M$5:$Y$5)</f>
        <v>2085.4300000000003</v>
      </c>
      <c r="K22" s="1294">
        <f t="shared" si="0"/>
        <v>87.083411629606445</v>
      </c>
      <c r="L22" s="1294">
        <f>吉野川市!$Z$8</f>
        <v>1102.97</v>
      </c>
      <c r="M22" s="1294">
        <f>SUM(吉野川市!N8:Y8)</f>
        <v>466.83000000000004</v>
      </c>
      <c r="N22" s="1295">
        <f t="shared" si="1"/>
        <v>42.32481391152978</v>
      </c>
      <c r="O22" s="1005"/>
    </row>
    <row r="23" spans="2:15" ht="12.75" customHeight="1">
      <c r="B23" s="968"/>
      <c r="C23" s="969"/>
      <c r="D23" s="973"/>
      <c r="E23" s="980" t="s">
        <v>117</v>
      </c>
      <c r="F23" s="1289">
        <f>第１１表!P24</f>
        <v>18040.729999999956</v>
      </c>
      <c r="G23" s="1288">
        <f>G22+G20</f>
        <v>8541.2800000000007</v>
      </c>
      <c r="H23" s="1288">
        <f t="shared" si="2"/>
        <v>47.34442564131286</v>
      </c>
      <c r="I23" s="1288">
        <f t="shared" ref="I23" si="5">I22+I20</f>
        <v>2778.75</v>
      </c>
      <c r="J23" s="1288">
        <f>J22+J20</f>
        <v>2313.34</v>
      </c>
      <c r="K23" s="1288">
        <f t="shared" si="0"/>
        <v>83.251102114260007</v>
      </c>
      <c r="L23" s="1288">
        <f t="shared" ref="L23" si="6">L22+L20</f>
        <v>3320.2</v>
      </c>
      <c r="M23" s="1288">
        <f>M22+M20</f>
        <v>995.49000000000012</v>
      </c>
      <c r="N23" s="1246">
        <f t="shared" si="1"/>
        <v>29.98283235949642</v>
      </c>
      <c r="O23" s="1005"/>
    </row>
    <row r="24" spans="2:15" ht="12.75" customHeight="1">
      <c r="B24" s="968"/>
      <c r="C24" s="969" t="s">
        <v>122</v>
      </c>
      <c r="D24" s="969"/>
      <c r="E24" s="981" t="s">
        <v>123</v>
      </c>
      <c r="F24" s="1296">
        <f>第１１表!P25</f>
        <v>28350.729999999974</v>
      </c>
      <c r="G24" s="1288">
        <f>美馬市!$Z$29</f>
        <v>15655.79</v>
      </c>
      <c r="H24" s="1288">
        <f t="shared" si="2"/>
        <v>55.221823212312401</v>
      </c>
      <c r="I24" s="1288">
        <f>美馬市!$Z$5</f>
        <v>10423.49</v>
      </c>
      <c r="J24" s="1288">
        <f>SUM(美馬市!$M$5:$Y$5)</f>
        <v>8289.27</v>
      </c>
      <c r="K24" s="1288">
        <f t="shared" si="0"/>
        <v>79.524900009497784</v>
      </c>
      <c r="L24" s="1288">
        <f>美馬市!$Z$8</f>
        <v>3671.52</v>
      </c>
      <c r="M24" s="1288">
        <f>SUM(美馬市!N8:Y8)</f>
        <v>978.70000000000016</v>
      </c>
      <c r="N24" s="1246">
        <f t="shared" si="1"/>
        <v>26.656534623262306</v>
      </c>
      <c r="O24" s="1005"/>
    </row>
    <row r="25" spans="2:15" ht="12.75" customHeight="1">
      <c r="B25" s="968"/>
      <c r="C25" s="969" t="s">
        <v>224</v>
      </c>
      <c r="D25" s="975" t="s">
        <v>124</v>
      </c>
      <c r="E25" s="982" t="s">
        <v>125</v>
      </c>
      <c r="F25" s="1289">
        <f>第１１表!P26</f>
        <v>14968.799999999976</v>
      </c>
      <c r="G25" s="1288">
        <f>つるぎ町!$Z$29</f>
        <v>9520.2199999999993</v>
      </c>
      <c r="H25" s="1288">
        <f t="shared" si="2"/>
        <v>63.600422211533427</v>
      </c>
      <c r="I25" s="1288">
        <f>つるぎ町!$Z$5</f>
        <v>7400.7</v>
      </c>
      <c r="J25" s="1288">
        <f>SUM(つるぎ町!$M$5:$Y$5)</f>
        <v>6169.97</v>
      </c>
      <c r="K25" s="1288">
        <f t="shared" si="0"/>
        <v>83.370086613428469</v>
      </c>
      <c r="L25" s="1288">
        <f>つるぎ町!$Z$8</f>
        <v>1388.08</v>
      </c>
      <c r="M25" s="1288">
        <f>SUM(つるぎ町!N8:Y8)</f>
        <v>397.63000000000005</v>
      </c>
      <c r="N25" s="1246">
        <f t="shared" si="1"/>
        <v>28.646043455708607</v>
      </c>
      <c r="O25" s="1005"/>
    </row>
    <row r="26" spans="2:15" ht="12.75" customHeight="1">
      <c r="B26" s="968"/>
      <c r="C26" s="969"/>
      <c r="D26" s="969"/>
      <c r="E26" s="980" t="s">
        <v>117</v>
      </c>
      <c r="F26" s="1289">
        <f>第１１表!P27</f>
        <v>43319.529999999955</v>
      </c>
      <c r="G26" s="1288">
        <f>G24+G25</f>
        <v>25176.010000000002</v>
      </c>
      <c r="H26" s="1288">
        <f t="shared" si="2"/>
        <v>58.116997114234678</v>
      </c>
      <c r="I26" s="1288">
        <f t="shared" ref="I26:M26" si="7">I24+I25</f>
        <v>17824.189999999999</v>
      </c>
      <c r="J26" s="1288">
        <f>J24+J25</f>
        <v>14459.240000000002</v>
      </c>
      <c r="K26" s="1288">
        <f t="shared" si="0"/>
        <v>81.121442264697592</v>
      </c>
      <c r="L26" s="1288">
        <f t="shared" si="7"/>
        <v>5059.6000000000004</v>
      </c>
      <c r="M26" s="1288">
        <f t="shared" si="7"/>
        <v>1376.3300000000002</v>
      </c>
      <c r="N26" s="1246">
        <f t="shared" si="1"/>
        <v>27.202348011700533</v>
      </c>
      <c r="O26" s="1005"/>
    </row>
    <row r="27" spans="2:15" ht="12.75" customHeight="1" thickBot="1">
      <c r="B27" s="968"/>
      <c r="C27" s="983"/>
      <c r="D27" s="984" t="s">
        <v>120</v>
      </c>
      <c r="E27" s="985"/>
      <c r="F27" s="1297">
        <f>第１１表!P28</f>
        <v>51460.079999999907</v>
      </c>
      <c r="G27" s="1298">
        <f>G22+G26</f>
        <v>29564.120000000003</v>
      </c>
      <c r="H27" s="1298">
        <f t="shared" si="2"/>
        <v>57.450590826909043</v>
      </c>
      <c r="I27" s="1298">
        <f t="shared" ref="I27" si="8">I22+I26</f>
        <v>20218.939999999999</v>
      </c>
      <c r="J27" s="1298">
        <f>J22+J26</f>
        <v>16544.670000000002</v>
      </c>
      <c r="K27" s="1298">
        <f t="shared" si="0"/>
        <v>81.827583444038126</v>
      </c>
      <c r="L27" s="1298">
        <f t="shared" ref="L27:M27" si="9">L22+L26</f>
        <v>6162.5700000000006</v>
      </c>
      <c r="M27" s="1298">
        <f t="shared" si="9"/>
        <v>1843.1600000000003</v>
      </c>
      <c r="N27" s="1299">
        <f t="shared" si="1"/>
        <v>29.908950324296523</v>
      </c>
      <c r="O27" s="1005"/>
    </row>
    <row r="28" spans="2:15" ht="12.75" customHeight="1">
      <c r="B28" s="968"/>
      <c r="C28" s="969" t="s">
        <v>126</v>
      </c>
      <c r="D28" s="975" t="s">
        <v>127</v>
      </c>
      <c r="E28" s="981" t="s">
        <v>128</v>
      </c>
      <c r="F28" s="1296">
        <f>第１１表!P29</f>
        <v>54217.980000000127</v>
      </c>
      <c r="G28" s="1285">
        <f>三好市!$Z$29</f>
        <v>33701.950000000004</v>
      </c>
      <c r="H28" s="1285">
        <f t="shared" si="2"/>
        <v>62.160098919214477</v>
      </c>
      <c r="I28" s="1285">
        <f>三好市!$Z$5</f>
        <v>22266.51</v>
      </c>
      <c r="J28" s="1285">
        <f>SUM(三好市!$M$5:$Y$5)</f>
        <v>17920.46</v>
      </c>
      <c r="K28" s="1285">
        <f t="shared" si="0"/>
        <v>80.481674047706619</v>
      </c>
      <c r="L28" s="1285">
        <f>三好市!$Z$8</f>
        <v>8418.5</v>
      </c>
      <c r="M28" s="1285">
        <f>SUM(三好市!N8:Y8)</f>
        <v>2694.77</v>
      </c>
      <c r="N28" s="1286">
        <f t="shared" si="1"/>
        <v>32.010096810595712</v>
      </c>
      <c r="O28" s="1005"/>
    </row>
    <row r="29" spans="2:15" ht="12.75" customHeight="1">
      <c r="B29" s="968"/>
      <c r="C29" s="969" t="s">
        <v>129</v>
      </c>
      <c r="D29" s="969"/>
      <c r="E29" s="982" t="s">
        <v>130</v>
      </c>
      <c r="F29" s="1289">
        <f>第１１表!P30</f>
        <v>9506.7899999999954</v>
      </c>
      <c r="G29" s="1288">
        <f>東みよし町!$Z$29</f>
        <v>5227.2</v>
      </c>
      <c r="H29" s="1288">
        <f t="shared" si="2"/>
        <v>54.983858905056302</v>
      </c>
      <c r="I29" s="1288">
        <f>東みよし町!$Z$5</f>
        <v>1801.13</v>
      </c>
      <c r="J29" s="1288">
        <f>SUM(東みよし町!$M$5:$Y$5)</f>
        <v>1461.6599999999999</v>
      </c>
      <c r="K29" s="1288">
        <f t="shared" si="0"/>
        <v>81.152387667741905</v>
      </c>
      <c r="L29" s="1288">
        <f>東みよし町!$Z$8</f>
        <v>2279.09</v>
      </c>
      <c r="M29" s="1288">
        <f>SUM(東みよし町!N8:Y8)</f>
        <v>739.94999999999993</v>
      </c>
      <c r="N29" s="1246">
        <f t="shared" si="1"/>
        <v>32.466905650939623</v>
      </c>
      <c r="O29" s="1005"/>
    </row>
    <row r="30" spans="2:15" ht="12.75" customHeight="1" thickBot="1">
      <c r="B30" s="968"/>
      <c r="C30" s="976"/>
      <c r="D30" s="977" t="s">
        <v>120</v>
      </c>
      <c r="E30" s="978"/>
      <c r="F30" s="1291">
        <f>第１１表!P31</f>
        <v>63724.77000000012</v>
      </c>
      <c r="G30" s="1292">
        <f>G28+G29</f>
        <v>38929.15</v>
      </c>
      <c r="H30" s="1292">
        <f t="shared" si="2"/>
        <v>61.089510405451328</v>
      </c>
      <c r="I30" s="1292">
        <f t="shared" ref="I30:M30" si="10">I28+I29</f>
        <v>24067.64</v>
      </c>
      <c r="J30" s="1292">
        <f>J28+J29</f>
        <v>19382.12</v>
      </c>
      <c r="K30" s="1292">
        <f t="shared" si="0"/>
        <v>80.531867686237618</v>
      </c>
      <c r="L30" s="1292">
        <f t="shared" si="10"/>
        <v>10697.59</v>
      </c>
      <c r="M30" s="1292">
        <f t="shared" si="10"/>
        <v>3434.72</v>
      </c>
      <c r="N30" s="1257">
        <f t="shared" si="1"/>
        <v>32.107418586803192</v>
      </c>
      <c r="O30" s="1005"/>
    </row>
    <row r="31" spans="2:15" ht="12.75" customHeight="1" thickBot="1">
      <c r="B31" s="986"/>
      <c r="C31" s="987" t="s">
        <v>131</v>
      </c>
      <c r="D31" s="988"/>
      <c r="E31" s="989"/>
      <c r="F31" s="1300">
        <f>第１１表!P32</f>
        <v>172788.84</v>
      </c>
      <c r="G31" s="1301">
        <f>G21+G27+G30</f>
        <v>97091.74</v>
      </c>
      <c r="H31" s="1301">
        <f t="shared" si="2"/>
        <v>56.190978537734267</v>
      </c>
      <c r="I31" s="1301">
        <f t="shared" ref="I31:M31" si="11">I21+I27+I30</f>
        <v>62825.57</v>
      </c>
      <c r="J31" s="1301">
        <f>J21+J27+J30</f>
        <v>52576.259999999995</v>
      </c>
      <c r="K31" s="1301">
        <f t="shared" si="0"/>
        <v>83.686085140174598</v>
      </c>
      <c r="L31" s="1301">
        <f t="shared" si="11"/>
        <v>23334.260000000002</v>
      </c>
      <c r="M31" s="1301">
        <f t="shared" si="11"/>
        <v>7929.32</v>
      </c>
      <c r="N31" s="1302">
        <f t="shared" si="1"/>
        <v>33.981450450967799</v>
      </c>
      <c r="O31" s="1005"/>
    </row>
    <row r="32" spans="2:15" ht="12.75" customHeight="1">
      <c r="B32" s="990"/>
      <c r="C32" s="991" t="s">
        <v>132</v>
      </c>
      <c r="D32" s="966"/>
      <c r="E32" s="992" t="s">
        <v>133</v>
      </c>
      <c r="F32" s="1303">
        <f>第１１表!P33</f>
        <v>61545.05000000001</v>
      </c>
      <c r="G32" s="1304">
        <f>那賀町!$Z$29</f>
        <v>46710.64</v>
      </c>
      <c r="H32" s="1304">
        <f t="shared" si="2"/>
        <v>75.896664313376931</v>
      </c>
      <c r="I32" s="1304">
        <f>那賀町!$Z$5</f>
        <v>42376.19</v>
      </c>
      <c r="J32" s="1304">
        <f>SUM(那賀町!$M$5:$Y$5)</f>
        <v>34020.939999999995</v>
      </c>
      <c r="K32" s="1304">
        <f t="shared" si="0"/>
        <v>80.283149570548915</v>
      </c>
      <c r="L32" s="1305">
        <f>那賀町!$Z$8</f>
        <v>3901.32</v>
      </c>
      <c r="M32" s="1305">
        <f>SUM(那賀町!N8:Y8)</f>
        <v>1056.2900000000002</v>
      </c>
      <c r="N32" s="1245">
        <f t="shared" si="1"/>
        <v>27.075195062184086</v>
      </c>
      <c r="O32" s="1005"/>
    </row>
    <row r="33" spans="2:23" ht="12.75" customHeight="1" thickBot="1">
      <c r="B33" s="968"/>
      <c r="C33" s="969" t="s">
        <v>213</v>
      </c>
      <c r="D33" s="1012" t="s">
        <v>120</v>
      </c>
      <c r="E33" s="978"/>
      <c r="F33" s="1291">
        <f>第１１表!P34</f>
        <v>61545.05000000001</v>
      </c>
      <c r="G33" s="1292">
        <f>G32</f>
        <v>46710.64</v>
      </c>
      <c r="H33" s="1292">
        <f t="shared" si="2"/>
        <v>75.896664313376931</v>
      </c>
      <c r="I33" s="1292">
        <f t="shared" ref="I33:M33" si="12">I32</f>
        <v>42376.19</v>
      </c>
      <c r="J33" s="1292">
        <f>J32</f>
        <v>34020.939999999995</v>
      </c>
      <c r="K33" s="1292">
        <f t="shared" si="0"/>
        <v>80.283149570548915</v>
      </c>
      <c r="L33" s="1292">
        <f t="shared" si="12"/>
        <v>3901.32</v>
      </c>
      <c r="M33" s="1292">
        <f t="shared" si="12"/>
        <v>1056.2900000000002</v>
      </c>
      <c r="N33" s="1257">
        <f t="shared" si="1"/>
        <v>27.075195062184086</v>
      </c>
      <c r="O33" s="1005"/>
    </row>
    <row r="34" spans="2:23" ht="12.75" customHeight="1">
      <c r="B34" s="968" t="s">
        <v>135</v>
      </c>
      <c r="C34" s="966"/>
      <c r="D34" s="1013" t="s">
        <v>136</v>
      </c>
      <c r="E34" s="967" t="s">
        <v>137</v>
      </c>
      <c r="F34" s="1306">
        <f>第１１表!P35</f>
        <v>14947.549999999996</v>
      </c>
      <c r="G34" s="1294">
        <f>阿南市!$Z$29</f>
        <v>7094.9199999999992</v>
      </c>
      <c r="H34" s="1294">
        <f t="shared" si="2"/>
        <v>47.465437479720769</v>
      </c>
      <c r="I34" s="1294">
        <f>阿南市!$Z$5</f>
        <v>5038.62</v>
      </c>
      <c r="J34" s="1294">
        <f>SUM(阿南市!$M$5:$Y$5)</f>
        <v>4276.37</v>
      </c>
      <c r="K34" s="1294">
        <f t="shared" si="0"/>
        <v>84.871849831898416</v>
      </c>
      <c r="L34" s="1294">
        <f>阿南市!$Z$8</f>
        <v>1723.72</v>
      </c>
      <c r="M34" s="1294">
        <f>SUM(阿南市!N8:Y8)</f>
        <v>777.77999999999986</v>
      </c>
      <c r="N34" s="1295">
        <f t="shared" si="1"/>
        <v>45.122177615854078</v>
      </c>
      <c r="O34" s="1005"/>
    </row>
    <row r="35" spans="2:23" ht="12.75" customHeight="1">
      <c r="B35" s="968" t="s">
        <v>138</v>
      </c>
      <c r="C35" s="969"/>
      <c r="D35" s="973"/>
      <c r="E35" s="980" t="s">
        <v>117</v>
      </c>
      <c r="F35" s="1289">
        <f>第１１表!P36</f>
        <v>76492.600000000006</v>
      </c>
      <c r="G35" s="1288">
        <f>G32+G34</f>
        <v>53805.56</v>
      </c>
      <c r="H35" s="1288">
        <f t="shared" si="2"/>
        <v>70.340869574311753</v>
      </c>
      <c r="I35" s="1288">
        <f t="shared" ref="I35:L35" si="13">I33+I34</f>
        <v>47414.810000000005</v>
      </c>
      <c r="J35" s="1288">
        <f>J33+J34</f>
        <v>38297.31</v>
      </c>
      <c r="K35" s="1288">
        <f t="shared" si="0"/>
        <v>80.770776050773989</v>
      </c>
      <c r="L35" s="1288">
        <f t="shared" si="13"/>
        <v>5625.04</v>
      </c>
      <c r="M35" s="1288">
        <f>M33+M34</f>
        <v>1834.0700000000002</v>
      </c>
      <c r="N35" s="1246">
        <f t="shared" si="1"/>
        <v>32.605457027861142</v>
      </c>
      <c r="O35" s="1005"/>
    </row>
    <row r="36" spans="2:23" ht="12.75" customHeight="1">
      <c r="B36" s="968"/>
      <c r="C36" s="969" t="s">
        <v>139</v>
      </c>
      <c r="D36" s="993"/>
      <c r="E36" s="982" t="s">
        <v>167</v>
      </c>
      <c r="F36" s="1289">
        <f>第１１表!P37</f>
        <v>4905.6800000000012</v>
      </c>
      <c r="G36" s="1288">
        <f>牟岐町!$Z$29</f>
        <v>3060.2999999999997</v>
      </c>
      <c r="H36" s="1288">
        <f t="shared" si="2"/>
        <v>62.382788930382716</v>
      </c>
      <c r="I36" s="1288">
        <f>牟岐町!$Z$5</f>
        <v>1970.3</v>
      </c>
      <c r="J36" s="1288">
        <f>SUM(牟岐町!$M$5:$Y$5)</f>
        <v>1468.6299999999997</v>
      </c>
      <c r="K36" s="1288">
        <f t="shared" si="0"/>
        <v>74.538395168248471</v>
      </c>
      <c r="L36" s="1288">
        <f>牟岐町!$Z$8</f>
        <v>960.72</v>
      </c>
      <c r="M36" s="1288">
        <f>SUM(牟岐町!N8:Y8)</f>
        <v>384.56999999999994</v>
      </c>
      <c r="N36" s="1246">
        <f t="shared" si="1"/>
        <v>40.029352985261049</v>
      </c>
      <c r="O36" s="1005"/>
    </row>
    <row r="37" spans="2:23" ht="12.75" customHeight="1">
      <c r="B37" s="968" t="s">
        <v>214</v>
      </c>
      <c r="C37" s="969" t="s">
        <v>214</v>
      </c>
      <c r="D37" s="975" t="s">
        <v>141</v>
      </c>
      <c r="E37" s="982" t="s">
        <v>142</v>
      </c>
      <c r="F37" s="1289">
        <f>第１１表!P38</f>
        <v>12357.540000000006</v>
      </c>
      <c r="G37" s="1288">
        <f>美波町!$Z$29</f>
        <v>6877.7300000000005</v>
      </c>
      <c r="H37" s="1288">
        <f t="shared" si="2"/>
        <v>55.656141918213478</v>
      </c>
      <c r="I37" s="1288">
        <f>美波町!$Z$5</f>
        <v>4307.9399999999996</v>
      </c>
      <c r="J37" s="1288">
        <f>SUM(美波町!$M$5:$Y$5)</f>
        <v>3647.87</v>
      </c>
      <c r="K37" s="1288">
        <f t="shared" si="0"/>
        <v>84.677827453492853</v>
      </c>
      <c r="L37" s="1288">
        <f>美波町!$Z$8</f>
        <v>2127.5700000000002</v>
      </c>
      <c r="M37" s="1288">
        <f>SUM(美波町!N8:Y8)</f>
        <v>627.04000000000008</v>
      </c>
      <c r="N37" s="1246">
        <f t="shared" si="1"/>
        <v>29.472120776284683</v>
      </c>
      <c r="O37" s="1005"/>
    </row>
    <row r="38" spans="2:23" ht="12.75" customHeight="1">
      <c r="B38" s="968"/>
      <c r="C38" s="969"/>
      <c r="D38" s="969"/>
      <c r="E38" s="982" t="s">
        <v>143</v>
      </c>
      <c r="F38" s="1289">
        <f>第１１表!P39</f>
        <v>28770.719999999994</v>
      </c>
      <c r="G38" s="1288">
        <f>海陽町!$Z$29</f>
        <v>21664.75</v>
      </c>
      <c r="H38" s="1288">
        <f t="shared" si="2"/>
        <v>75.301382794730216</v>
      </c>
      <c r="I38" s="1288">
        <f>海陽町!$Z$5</f>
        <v>17205.5</v>
      </c>
      <c r="J38" s="1288">
        <f>SUM(海陽町!$M$5:$Y$5)</f>
        <v>14551.59</v>
      </c>
      <c r="K38" s="1288">
        <f t="shared" si="0"/>
        <v>84.575223039144461</v>
      </c>
      <c r="L38" s="1288">
        <f>海陽町!$Z$8</f>
        <v>4106.4399999999996</v>
      </c>
      <c r="M38" s="1288">
        <f>SUM(海陽町!N8:Y8)</f>
        <v>1626.1499999999999</v>
      </c>
      <c r="N38" s="1246">
        <f t="shared" si="1"/>
        <v>39.599994155521571</v>
      </c>
      <c r="O38" s="1005"/>
    </row>
    <row r="39" spans="2:23" ht="12.75" customHeight="1">
      <c r="B39" s="968"/>
      <c r="C39" s="969"/>
      <c r="D39" s="973"/>
      <c r="E39" s="980" t="s">
        <v>117</v>
      </c>
      <c r="F39" s="1289">
        <f>第１１表!P40</f>
        <v>46033.939999999988</v>
      </c>
      <c r="G39" s="1288">
        <f>G36+G37+G38</f>
        <v>31602.78</v>
      </c>
      <c r="H39" s="1288">
        <f t="shared" si="2"/>
        <v>68.651043121661985</v>
      </c>
      <c r="I39" s="1288">
        <f t="shared" ref="I39:M39" si="14">I36+I37+I38</f>
        <v>23483.739999999998</v>
      </c>
      <c r="J39" s="1288">
        <f>J36+J37+J38</f>
        <v>19668.09</v>
      </c>
      <c r="K39" s="1288">
        <f t="shared" si="0"/>
        <v>83.751949221035503</v>
      </c>
      <c r="L39" s="1288">
        <f t="shared" si="14"/>
        <v>7194.73</v>
      </c>
      <c r="M39" s="1288">
        <f t="shared" si="14"/>
        <v>2637.7599999999998</v>
      </c>
      <c r="N39" s="1246">
        <f t="shared" si="1"/>
        <v>36.662390388520485</v>
      </c>
      <c r="O39" s="1005"/>
    </row>
    <row r="40" spans="2:23" ht="12.75" customHeight="1" thickBot="1">
      <c r="B40" s="994"/>
      <c r="C40" s="995"/>
      <c r="D40" s="977" t="s">
        <v>120</v>
      </c>
      <c r="E40" s="978"/>
      <c r="F40" s="1291">
        <f>第１１表!P41</f>
        <v>60981.489999999991</v>
      </c>
      <c r="G40" s="1292">
        <f>G34+G39</f>
        <v>38697.699999999997</v>
      </c>
      <c r="H40" s="1292">
        <f t="shared" si="2"/>
        <v>63.458108353862798</v>
      </c>
      <c r="I40" s="1292">
        <f t="shared" ref="I40:M40" si="15">I34+I39</f>
        <v>28522.359999999997</v>
      </c>
      <c r="J40" s="1292">
        <f>J34+J39</f>
        <v>23944.46</v>
      </c>
      <c r="K40" s="1292">
        <f t="shared" si="0"/>
        <v>83.949785361379639</v>
      </c>
      <c r="L40" s="1292">
        <f>L34+L39</f>
        <v>8918.4499999999989</v>
      </c>
      <c r="M40" s="1292">
        <f t="shared" si="15"/>
        <v>3415.5399999999995</v>
      </c>
      <c r="N40" s="1257">
        <f t="shared" si="1"/>
        <v>38.297462002926522</v>
      </c>
      <c r="O40" s="1005"/>
    </row>
    <row r="41" spans="2:23" ht="12.75" customHeight="1" thickBot="1">
      <c r="B41" s="996"/>
      <c r="C41" s="997" t="s">
        <v>131</v>
      </c>
      <c r="D41" s="988"/>
      <c r="E41" s="998"/>
      <c r="F41" s="1307">
        <f>第１１表!P42</f>
        <v>122526.54</v>
      </c>
      <c r="G41" s="1301">
        <f>G33+G40</f>
        <v>85408.34</v>
      </c>
      <c r="H41" s="1301">
        <f t="shared" si="2"/>
        <v>69.705991861028636</v>
      </c>
      <c r="I41" s="1301">
        <f t="shared" ref="I41:M41" si="16">I33+I40</f>
        <v>70898.55</v>
      </c>
      <c r="J41" s="1301">
        <f>J33+J40</f>
        <v>57965.399999999994</v>
      </c>
      <c r="K41" s="1301">
        <f t="shared" si="0"/>
        <v>81.758230598510124</v>
      </c>
      <c r="L41" s="1301">
        <f t="shared" si="16"/>
        <v>12819.769999999999</v>
      </c>
      <c r="M41" s="1301">
        <f t="shared" si="16"/>
        <v>4471.83</v>
      </c>
      <c r="N41" s="1302">
        <f t="shared" si="1"/>
        <v>34.882295080176952</v>
      </c>
      <c r="O41" s="1005"/>
    </row>
    <row r="42" spans="2:23" ht="12.75" customHeight="1" thickBot="1">
      <c r="B42" s="999" t="s">
        <v>144</v>
      </c>
      <c r="C42" s="1000"/>
      <c r="D42" s="1000"/>
      <c r="E42" s="989"/>
      <c r="F42" s="1308">
        <f>第１１表!P43</f>
        <v>295315.37999999995</v>
      </c>
      <c r="G42" s="1309">
        <f>G31+G41</f>
        <v>182500.08000000002</v>
      </c>
      <c r="H42" s="1309">
        <f t="shared" si="2"/>
        <v>61.798366207679415</v>
      </c>
      <c r="I42" s="1309">
        <f t="shared" ref="I42:M42" si="17">I31+I41</f>
        <v>133724.12</v>
      </c>
      <c r="J42" s="1309">
        <f>J31+J41</f>
        <v>110541.65999999999</v>
      </c>
      <c r="K42" s="1309">
        <f t="shared" si="0"/>
        <v>82.663965184440912</v>
      </c>
      <c r="L42" s="1309">
        <f t="shared" si="17"/>
        <v>36154.03</v>
      </c>
      <c r="M42" s="1309">
        <f t="shared" si="17"/>
        <v>12401.15</v>
      </c>
      <c r="N42" s="1310">
        <f t="shared" si="1"/>
        <v>34.300878767871794</v>
      </c>
      <c r="O42" s="1005"/>
    </row>
    <row r="43" spans="2:23">
      <c r="B43" s="1003" t="s">
        <v>199</v>
      </c>
      <c r="C43" s="1004" t="s">
        <v>236</v>
      </c>
      <c r="D43" s="1016"/>
      <c r="E43" s="1016"/>
      <c r="F43" s="1016"/>
      <c r="G43" s="1005"/>
      <c r="H43" s="1005"/>
      <c r="I43" s="1005"/>
      <c r="J43" s="1005"/>
      <c r="K43" s="1005"/>
      <c r="L43" s="1005"/>
      <c r="M43" s="1005"/>
      <c r="N43" s="1014"/>
      <c r="O43" s="955"/>
    </row>
    <row r="44" spans="2:23" ht="12" customHeight="1">
      <c r="D44" s="955"/>
      <c r="E44" s="955"/>
      <c r="F44" s="955"/>
      <c r="G44" s="955"/>
      <c r="H44" s="955"/>
      <c r="I44" s="955"/>
      <c r="J44" s="955"/>
      <c r="K44" s="955"/>
      <c r="L44" s="955"/>
      <c r="M44" s="955"/>
      <c r="N44" s="955"/>
      <c r="O44" s="955"/>
      <c r="P44" s="955"/>
      <c r="Q44" s="955"/>
      <c r="R44" s="955"/>
      <c r="S44" s="955"/>
      <c r="T44" s="955"/>
      <c r="U44" s="955"/>
      <c r="V44" s="955"/>
      <c r="W44" s="955"/>
    </row>
  </sheetData>
  <mergeCells count="7">
    <mergeCell ref="M3:N3"/>
    <mergeCell ref="B4:B5"/>
    <mergeCell ref="C4:C5"/>
    <mergeCell ref="E4:E5"/>
    <mergeCell ref="G4:H4"/>
    <mergeCell ref="I4:K4"/>
    <mergeCell ref="L4:N4"/>
  </mergeCells>
  <phoneticPr fontId="12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workbookViewId="0">
      <selection activeCell="V1" sqref="V1"/>
    </sheetView>
  </sheetViews>
  <sheetFormatPr defaultRowHeight="13.5"/>
  <cols>
    <col min="1" max="1" width="1.125" style="772" customWidth="1"/>
    <col min="2" max="5" width="9" style="772"/>
    <col min="6" max="21" width="9.125" style="772" customWidth="1"/>
    <col min="22" max="16384" width="9" style="772"/>
  </cols>
  <sheetData>
    <row r="1" spans="1:21" ht="12" customHeight="1">
      <c r="A1" s="951"/>
      <c r="B1" s="951"/>
      <c r="C1" s="952"/>
      <c r="D1" s="951"/>
      <c r="E1" s="951"/>
      <c r="F1" s="951"/>
      <c r="G1" s="951"/>
      <c r="H1" s="951"/>
      <c r="I1" s="951"/>
      <c r="J1" s="951"/>
      <c r="K1" s="951"/>
      <c r="L1" s="951"/>
      <c r="M1" s="951"/>
      <c r="N1" s="951"/>
      <c r="O1" s="951"/>
      <c r="P1" s="951"/>
      <c r="Q1" s="951"/>
      <c r="R1" s="951"/>
      <c r="S1" s="951"/>
      <c r="T1" s="951"/>
      <c r="U1" s="953"/>
    </row>
    <row r="2" spans="1:21" ht="15" customHeight="1">
      <c r="A2" s="951"/>
      <c r="B2" s="861" t="s">
        <v>200</v>
      </c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3"/>
    </row>
    <row r="3" spans="1:21" ht="12" customHeight="1" thickBot="1">
      <c r="A3" s="951"/>
      <c r="B3" s="954"/>
      <c r="C3" s="954"/>
      <c r="D3" s="954"/>
      <c r="E3" s="954"/>
      <c r="F3" s="955"/>
      <c r="G3" s="955"/>
      <c r="H3" s="955"/>
      <c r="I3" s="955"/>
      <c r="J3" s="955"/>
      <c r="K3" s="955"/>
      <c r="L3" s="955"/>
      <c r="M3" s="955"/>
      <c r="N3" s="1478" t="s">
        <v>193</v>
      </c>
      <c r="O3" s="1478"/>
      <c r="P3" s="1478"/>
      <c r="Q3" s="1478"/>
      <c r="R3" s="1478"/>
      <c r="S3" s="1478"/>
      <c r="T3" s="1486"/>
      <c r="U3" s="1486"/>
    </row>
    <row r="4" spans="1:21" ht="17.25" customHeight="1">
      <c r="A4" s="951"/>
      <c r="B4" s="1487" t="s">
        <v>149</v>
      </c>
      <c r="C4" s="1489" t="s">
        <v>150</v>
      </c>
      <c r="D4" s="956" t="s">
        <v>93</v>
      </c>
      <c r="E4" s="1491" t="s">
        <v>194</v>
      </c>
      <c r="F4" s="1493" t="s">
        <v>201</v>
      </c>
      <c r="G4" s="1493"/>
      <c r="H4" s="1493" t="s">
        <v>202</v>
      </c>
      <c r="I4" s="1493"/>
      <c r="J4" s="1496" t="s">
        <v>203</v>
      </c>
      <c r="K4" s="1497"/>
      <c r="L4" s="1494" t="s">
        <v>204</v>
      </c>
      <c r="M4" s="1494"/>
      <c r="N4" s="1494" t="s">
        <v>205</v>
      </c>
      <c r="O4" s="1494"/>
      <c r="P4" s="1494" t="s">
        <v>206</v>
      </c>
      <c r="Q4" s="1494"/>
      <c r="R4" s="1494" t="s">
        <v>207</v>
      </c>
      <c r="S4" s="1495"/>
      <c r="T4" s="957" t="s">
        <v>195</v>
      </c>
      <c r="U4" s="958"/>
    </row>
    <row r="5" spans="1:21" ht="17.25" customHeight="1" thickBot="1">
      <c r="A5" s="951"/>
      <c r="B5" s="1488"/>
      <c r="C5" s="1490"/>
      <c r="D5" s="959" t="s">
        <v>98</v>
      </c>
      <c r="E5" s="1492"/>
      <c r="F5" s="960" t="s">
        <v>208</v>
      </c>
      <c r="G5" s="960" t="s">
        <v>27</v>
      </c>
      <c r="H5" s="960" t="s">
        <v>208</v>
      </c>
      <c r="I5" s="960" t="s">
        <v>27</v>
      </c>
      <c r="J5" s="960" t="s">
        <v>196</v>
      </c>
      <c r="K5" s="960" t="s">
        <v>197</v>
      </c>
      <c r="L5" s="961" t="s">
        <v>208</v>
      </c>
      <c r="M5" s="961" t="s">
        <v>27</v>
      </c>
      <c r="N5" s="961" t="s">
        <v>208</v>
      </c>
      <c r="O5" s="961" t="s">
        <v>27</v>
      </c>
      <c r="P5" s="961" t="s">
        <v>208</v>
      </c>
      <c r="Q5" s="961" t="s">
        <v>27</v>
      </c>
      <c r="R5" s="961" t="s">
        <v>208</v>
      </c>
      <c r="S5" s="962" t="s">
        <v>27</v>
      </c>
      <c r="T5" s="963" t="s">
        <v>196</v>
      </c>
      <c r="U5" s="964" t="s">
        <v>198</v>
      </c>
    </row>
    <row r="6" spans="1:21" ht="17.25" customHeight="1">
      <c r="A6" s="951"/>
      <c r="B6" s="965"/>
      <c r="C6" s="966"/>
      <c r="D6" s="966"/>
      <c r="E6" s="967" t="s">
        <v>101</v>
      </c>
      <c r="F6" s="1229">
        <v>2179</v>
      </c>
      <c r="G6" s="1229">
        <v>792.31999999999994</v>
      </c>
      <c r="H6" s="1229">
        <v>1041</v>
      </c>
      <c r="I6" s="1229">
        <v>2707.7200000000003</v>
      </c>
      <c r="J6" s="1229">
        <v>57</v>
      </c>
      <c r="K6" s="1229">
        <v>931.1400000000001</v>
      </c>
      <c r="L6" s="1229">
        <v>6</v>
      </c>
      <c r="M6" s="1229">
        <v>214.49</v>
      </c>
      <c r="N6" s="1229">
        <v>2</v>
      </c>
      <c r="O6" s="1229">
        <v>103.16</v>
      </c>
      <c r="P6" s="1229">
        <v>0</v>
      </c>
      <c r="Q6" s="1229">
        <v>0</v>
      </c>
      <c r="R6" s="1229">
        <v>0</v>
      </c>
      <c r="S6" s="1229">
        <v>0</v>
      </c>
      <c r="T6" s="1229">
        <f>F6+H6+J6+L6+N6+P6+R6</f>
        <v>3285</v>
      </c>
      <c r="U6" s="1228">
        <f>G6+I6+K6+M6+O6+Q6+S6</f>
        <v>4748.83</v>
      </c>
    </row>
    <row r="7" spans="1:21" ht="17.25" customHeight="1">
      <c r="A7" s="951"/>
      <c r="B7" s="968"/>
      <c r="C7" s="969"/>
      <c r="D7" s="969"/>
      <c r="E7" s="970" t="s">
        <v>102</v>
      </c>
      <c r="F7" s="1229">
        <v>1278</v>
      </c>
      <c r="G7" s="1229">
        <v>503.92</v>
      </c>
      <c r="H7" s="1229">
        <v>937</v>
      </c>
      <c r="I7" s="1229">
        <v>2802.27</v>
      </c>
      <c r="J7" s="1229">
        <v>96</v>
      </c>
      <c r="K7" s="1229">
        <v>1558.2600000000002</v>
      </c>
      <c r="L7" s="1229">
        <v>12</v>
      </c>
      <c r="M7" s="1229">
        <v>433.74000000000007</v>
      </c>
      <c r="N7" s="1229">
        <v>8</v>
      </c>
      <c r="O7" s="1229">
        <v>521.34999999999991</v>
      </c>
      <c r="P7" s="1229">
        <v>7</v>
      </c>
      <c r="Q7" s="1229">
        <v>1006.84</v>
      </c>
      <c r="R7" s="1229">
        <v>0</v>
      </c>
      <c r="S7" s="1229">
        <v>0</v>
      </c>
      <c r="T7" s="1229">
        <f t="shared" ref="T7:T42" si="0">F7+H7+J7+L7+N7+P7+R7</f>
        <v>2338</v>
      </c>
      <c r="U7" s="1228">
        <f t="shared" ref="U7:U42" si="1">G7+I7+K7+M7+O7+Q7+S7</f>
        <v>6826.380000000001</v>
      </c>
    </row>
    <row r="8" spans="1:21" ht="17.25" customHeight="1">
      <c r="A8" s="951"/>
      <c r="B8" s="968"/>
      <c r="C8" s="969"/>
      <c r="D8" s="969"/>
      <c r="E8" s="971" t="s">
        <v>57</v>
      </c>
      <c r="F8" s="1229">
        <v>700</v>
      </c>
      <c r="G8" s="1229">
        <v>266.12</v>
      </c>
      <c r="H8" s="1229">
        <v>177</v>
      </c>
      <c r="I8" s="1229">
        <v>365.33</v>
      </c>
      <c r="J8" s="1229">
        <v>1</v>
      </c>
      <c r="K8" s="1229">
        <v>11.57</v>
      </c>
      <c r="L8" s="1229">
        <v>0</v>
      </c>
      <c r="M8" s="1229">
        <v>0</v>
      </c>
      <c r="N8" s="1229">
        <v>0</v>
      </c>
      <c r="O8" s="1229">
        <v>0</v>
      </c>
      <c r="P8" s="1229">
        <v>0</v>
      </c>
      <c r="Q8" s="1229">
        <v>0</v>
      </c>
      <c r="R8" s="1229">
        <v>0</v>
      </c>
      <c r="S8" s="1229">
        <v>0</v>
      </c>
      <c r="T8" s="1229">
        <f t="shared" si="0"/>
        <v>878</v>
      </c>
      <c r="U8" s="1228">
        <f t="shared" si="1"/>
        <v>643.0200000000001</v>
      </c>
    </row>
    <row r="9" spans="1:21" ht="17.25" customHeight="1">
      <c r="A9" s="951"/>
      <c r="B9" s="968"/>
      <c r="C9" s="969"/>
      <c r="D9" s="969"/>
      <c r="E9" s="970" t="s">
        <v>103</v>
      </c>
      <c r="F9" s="1229">
        <v>989</v>
      </c>
      <c r="G9" s="1229">
        <v>405.09000000000009</v>
      </c>
      <c r="H9" s="1229">
        <v>617</v>
      </c>
      <c r="I9" s="1229">
        <v>1828.7800000000002</v>
      </c>
      <c r="J9" s="1229">
        <v>53</v>
      </c>
      <c r="K9" s="1229">
        <v>822.17000000000007</v>
      </c>
      <c r="L9" s="1229">
        <v>5</v>
      </c>
      <c r="M9" s="1229">
        <v>197.79</v>
      </c>
      <c r="N9" s="1229">
        <v>6</v>
      </c>
      <c r="O9" s="1229">
        <v>397.21000000000004</v>
      </c>
      <c r="P9" s="1229">
        <v>4</v>
      </c>
      <c r="Q9" s="1229">
        <v>578.18000000000006</v>
      </c>
      <c r="R9" s="1229">
        <v>0</v>
      </c>
      <c r="S9" s="1229">
        <v>0</v>
      </c>
      <c r="T9" s="1229">
        <f t="shared" si="0"/>
        <v>1674</v>
      </c>
      <c r="U9" s="1228">
        <f t="shared" si="1"/>
        <v>4229.22</v>
      </c>
    </row>
    <row r="10" spans="1:21" ht="17.25" customHeight="1">
      <c r="A10" s="951"/>
      <c r="B10" s="968"/>
      <c r="C10" s="969"/>
      <c r="D10" s="969"/>
      <c r="E10" s="970" t="s">
        <v>104</v>
      </c>
      <c r="F10" s="1229">
        <v>1011</v>
      </c>
      <c r="G10" s="1229">
        <v>410.65</v>
      </c>
      <c r="H10" s="1229">
        <v>855</v>
      </c>
      <c r="I10" s="1229">
        <v>2955.21</v>
      </c>
      <c r="J10" s="1229">
        <v>148</v>
      </c>
      <c r="K10" s="1229">
        <v>2341.5</v>
      </c>
      <c r="L10" s="1229">
        <v>21</v>
      </c>
      <c r="M10" s="1229">
        <v>795.13999999999987</v>
      </c>
      <c r="N10" s="1229">
        <v>11</v>
      </c>
      <c r="O10" s="1229">
        <v>782.78</v>
      </c>
      <c r="P10" s="1229">
        <v>5</v>
      </c>
      <c r="Q10" s="1229">
        <v>784.5</v>
      </c>
      <c r="R10" s="1229">
        <v>1</v>
      </c>
      <c r="S10" s="1229">
        <v>744.92</v>
      </c>
      <c r="T10" s="1229">
        <f t="shared" si="0"/>
        <v>2052</v>
      </c>
      <c r="U10" s="1228">
        <f t="shared" si="1"/>
        <v>8814.6999999999989</v>
      </c>
    </row>
    <row r="11" spans="1:21" ht="17.25" customHeight="1">
      <c r="A11" s="951"/>
      <c r="B11" s="968"/>
      <c r="C11" s="969"/>
      <c r="D11" s="969"/>
      <c r="E11" s="971" t="s">
        <v>65</v>
      </c>
      <c r="F11" s="1229">
        <v>482</v>
      </c>
      <c r="G11" s="1229">
        <v>200.26000000000005</v>
      </c>
      <c r="H11" s="1229">
        <v>507</v>
      </c>
      <c r="I11" s="1229">
        <v>1685.96</v>
      </c>
      <c r="J11" s="1229">
        <v>48</v>
      </c>
      <c r="K11" s="1229">
        <v>679.57</v>
      </c>
      <c r="L11" s="1229">
        <v>2</v>
      </c>
      <c r="M11" s="1229">
        <v>76.81</v>
      </c>
      <c r="N11" s="1229">
        <v>1</v>
      </c>
      <c r="O11" s="1229">
        <v>83.76</v>
      </c>
      <c r="P11" s="1229">
        <v>0</v>
      </c>
      <c r="Q11" s="1229">
        <v>0</v>
      </c>
      <c r="R11" s="1229">
        <v>0</v>
      </c>
      <c r="S11" s="1229">
        <v>0</v>
      </c>
      <c r="T11" s="1229">
        <f t="shared" si="0"/>
        <v>1040</v>
      </c>
      <c r="U11" s="1228">
        <f t="shared" si="1"/>
        <v>2726.36</v>
      </c>
    </row>
    <row r="12" spans="1:21" ht="17.25" customHeight="1">
      <c r="A12" s="951"/>
      <c r="B12" s="968"/>
      <c r="C12" s="969"/>
      <c r="D12" s="969"/>
      <c r="E12" s="970" t="s">
        <v>105</v>
      </c>
      <c r="F12" s="1229">
        <v>385</v>
      </c>
      <c r="G12" s="1229">
        <v>118.54</v>
      </c>
      <c r="H12" s="1229">
        <v>82</v>
      </c>
      <c r="I12" s="1229">
        <v>150.87</v>
      </c>
      <c r="J12" s="1229">
        <v>1</v>
      </c>
      <c r="K12" s="1229">
        <v>10.29</v>
      </c>
      <c r="L12" s="1229">
        <v>0</v>
      </c>
      <c r="M12" s="1229">
        <v>0</v>
      </c>
      <c r="N12" s="1229">
        <v>0</v>
      </c>
      <c r="O12" s="1229">
        <v>0</v>
      </c>
      <c r="P12" s="1229">
        <v>0</v>
      </c>
      <c r="Q12" s="1229">
        <v>0</v>
      </c>
      <c r="R12" s="1229">
        <v>0</v>
      </c>
      <c r="S12" s="1229">
        <v>0</v>
      </c>
      <c r="T12" s="1229">
        <f t="shared" si="0"/>
        <v>468</v>
      </c>
      <c r="U12" s="1228">
        <f t="shared" si="1"/>
        <v>279.70000000000005</v>
      </c>
    </row>
    <row r="13" spans="1:21" ht="17.25" customHeight="1">
      <c r="A13" s="951"/>
      <c r="B13" s="968"/>
      <c r="C13" s="969" t="s">
        <v>106</v>
      </c>
      <c r="D13" s="969" t="s">
        <v>106</v>
      </c>
      <c r="E13" s="970" t="s">
        <v>108</v>
      </c>
      <c r="F13" s="1229">
        <v>2625</v>
      </c>
      <c r="G13" s="1229">
        <v>1066.6400000000001</v>
      </c>
      <c r="H13" s="1229">
        <v>2180</v>
      </c>
      <c r="I13" s="1229">
        <v>7170.04</v>
      </c>
      <c r="J13" s="1229">
        <v>224</v>
      </c>
      <c r="K13" s="1229">
        <v>3332.97</v>
      </c>
      <c r="L13" s="1229">
        <v>18</v>
      </c>
      <c r="M13" s="1229">
        <v>672.76</v>
      </c>
      <c r="N13" s="1229">
        <v>11</v>
      </c>
      <c r="O13" s="1229">
        <v>674.71</v>
      </c>
      <c r="P13" s="1229">
        <v>4</v>
      </c>
      <c r="Q13" s="1229">
        <v>632.6099999999999</v>
      </c>
      <c r="R13" s="1229">
        <v>0</v>
      </c>
      <c r="S13" s="1229">
        <v>0</v>
      </c>
      <c r="T13" s="1229">
        <f t="shared" si="0"/>
        <v>5062</v>
      </c>
      <c r="U13" s="1228">
        <f t="shared" si="1"/>
        <v>13549.73</v>
      </c>
    </row>
    <row r="14" spans="1:21" ht="17.25" customHeight="1">
      <c r="A14" s="951"/>
      <c r="B14" s="968"/>
      <c r="C14" s="969" t="s">
        <v>109</v>
      </c>
      <c r="D14" s="969" t="s">
        <v>110</v>
      </c>
      <c r="E14" s="970" t="s">
        <v>111</v>
      </c>
      <c r="F14" s="1229">
        <v>0</v>
      </c>
      <c r="G14" s="1229">
        <v>0</v>
      </c>
      <c r="H14" s="1229">
        <v>1</v>
      </c>
      <c r="I14" s="1229">
        <v>1.28</v>
      </c>
      <c r="J14" s="1229">
        <v>0</v>
      </c>
      <c r="K14" s="1229">
        <v>0</v>
      </c>
      <c r="L14" s="1229">
        <v>0</v>
      </c>
      <c r="M14" s="1229">
        <v>0</v>
      </c>
      <c r="N14" s="1229">
        <v>0</v>
      </c>
      <c r="O14" s="1229">
        <v>0</v>
      </c>
      <c r="P14" s="1229">
        <v>0</v>
      </c>
      <c r="Q14" s="1229">
        <v>0</v>
      </c>
      <c r="R14" s="1229">
        <v>0</v>
      </c>
      <c r="S14" s="1229">
        <v>0</v>
      </c>
      <c r="T14" s="1229">
        <f t="shared" si="0"/>
        <v>1</v>
      </c>
      <c r="U14" s="1228">
        <f t="shared" si="1"/>
        <v>1.28</v>
      </c>
    </row>
    <row r="15" spans="1:21" ht="17.25" customHeight="1">
      <c r="A15" s="951"/>
      <c r="B15" s="968"/>
      <c r="C15" s="972" t="s">
        <v>413</v>
      </c>
      <c r="D15" s="969"/>
      <c r="E15" s="970" t="s">
        <v>113</v>
      </c>
      <c r="F15" s="1229"/>
      <c r="G15" s="1229"/>
      <c r="H15" s="1229">
        <v>0</v>
      </c>
      <c r="I15" s="1229">
        <v>0</v>
      </c>
      <c r="J15" s="1229">
        <v>0</v>
      </c>
      <c r="K15" s="1229">
        <v>0</v>
      </c>
      <c r="L15" s="1229"/>
      <c r="M15" s="1229"/>
      <c r="N15" s="1229"/>
      <c r="O15" s="1229"/>
      <c r="P15" s="1229"/>
      <c r="Q15" s="1229"/>
      <c r="R15" s="1229"/>
      <c r="S15" s="1229"/>
      <c r="T15" s="1229">
        <f t="shared" si="0"/>
        <v>0</v>
      </c>
      <c r="U15" s="1228">
        <f t="shared" si="1"/>
        <v>0</v>
      </c>
    </row>
    <row r="16" spans="1:21" ht="17.25" customHeight="1">
      <c r="A16" s="951"/>
      <c r="B16" s="968"/>
      <c r="C16" s="969"/>
      <c r="D16" s="969"/>
      <c r="E16" s="970" t="s">
        <v>114</v>
      </c>
      <c r="F16" s="1229"/>
      <c r="G16" s="1229"/>
      <c r="H16" s="1229">
        <v>0</v>
      </c>
      <c r="I16" s="1229">
        <v>0</v>
      </c>
      <c r="J16" s="1229">
        <v>0</v>
      </c>
      <c r="K16" s="1229">
        <v>0</v>
      </c>
      <c r="L16" s="1229"/>
      <c r="M16" s="1229"/>
      <c r="N16" s="1229"/>
      <c r="O16" s="1229"/>
      <c r="P16" s="1229"/>
      <c r="Q16" s="1229"/>
      <c r="R16" s="1229"/>
      <c r="S16" s="1229"/>
      <c r="T16" s="1229">
        <f t="shared" si="0"/>
        <v>0</v>
      </c>
      <c r="U16" s="1228">
        <f t="shared" si="1"/>
        <v>0</v>
      </c>
    </row>
    <row r="17" spans="1:21" ht="17.25" customHeight="1">
      <c r="A17" s="951"/>
      <c r="B17" s="968" t="s">
        <v>112</v>
      </c>
      <c r="C17" s="969"/>
      <c r="D17" s="969"/>
      <c r="E17" s="970" t="s">
        <v>115</v>
      </c>
      <c r="F17" s="1229">
        <v>327</v>
      </c>
      <c r="G17" s="1229">
        <v>135.76</v>
      </c>
      <c r="H17" s="1229">
        <v>228</v>
      </c>
      <c r="I17" s="1229">
        <f>604.59-7</f>
        <v>597.59</v>
      </c>
      <c r="J17" s="1229">
        <v>32</v>
      </c>
      <c r="K17" s="1229">
        <f>482.41-6</f>
        <v>476.41</v>
      </c>
      <c r="L17" s="1229">
        <v>3</v>
      </c>
      <c r="M17" s="1229">
        <v>130.59</v>
      </c>
      <c r="N17" s="1229">
        <v>1</v>
      </c>
      <c r="O17" s="1229">
        <v>51.69</v>
      </c>
      <c r="P17" s="1229">
        <v>0</v>
      </c>
      <c r="Q17" s="1229">
        <v>0</v>
      </c>
      <c r="R17" s="1229">
        <v>0</v>
      </c>
      <c r="S17" s="1229">
        <v>0</v>
      </c>
      <c r="T17" s="1229">
        <f t="shared" si="0"/>
        <v>591</v>
      </c>
      <c r="U17" s="1228">
        <f t="shared" si="1"/>
        <v>1392.04</v>
      </c>
    </row>
    <row r="18" spans="1:21" ht="17.25" customHeight="1">
      <c r="A18" s="951"/>
      <c r="B18" s="968"/>
      <c r="C18" s="969"/>
      <c r="D18" s="969"/>
      <c r="E18" s="970" t="s">
        <v>116</v>
      </c>
      <c r="F18" s="1229">
        <v>115</v>
      </c>
      <c r="G18" s="1229">
        <v>39.589999999999996</v>
      </c>
      <c r="H18" s="1229">
        <v>116</v>
      </c>
      <c r="I18" s="1229">
        <f>402.19-31</f>
        <v>371.19</v>
      </c>
      <c r="J18" s="1229">
        <v>24</v>
      </c>
      <c r="K18" s="1229">
        <f>399.31-30</f>
        <v>369.31</v>
      </c>
      <c r="L18" s="1229">
        <v>2</v>
      </c>
      <c r="M18" s="1229">
        <v>69.09</v>
      </c>
      <c r="N18" s="1229">
        <v>1</v>
      </c>
      <c r="O18" s="1229">
        <v>55.55</v>
      </c>
      <c r="P18" s="1229">
        <v>0</v>
      </c>
      <c r="Q18" s="1229">
        <v>0</v>
      </c>
      <c r="R18" s="1229">
        <v>0</v>
      </c>
      <c r="S18" s="1229">
        <v>0</v>
      </c>
      <c r="T18" s="1229">
        <f t="shared" si="0"/>
        <v>258</v>
      </c>
      <c r="U18" s="1228">
        <f>G18+I18+K18+M18+O18+Q18+S18</f>
        <v>904.7299999999999</v>
      </c>
    </row>
    <row r="19" spans="1:21" ht="17.25" customHeight="1">
      <c r="A19" s="951"/>
      <c r="B19" s="968" t="s">
        <v>209</v>
      </c>
      <c r="C19" s="969"/>
      <c r="D19" s="973"/>
      <c r="E19" s="974" t="s">
        <v>117</v>
      </c>
      <c r="F19" s="1229">
        <f>SUM(F6:F18)</f>
        <v>10091</v>
      </c>
      <c r="G19" s="1229">
        <f t="shared" ref="G19:S19" si="2">SUM(G6:G18)</f>
        <v>3938.8900000000012</v>
      </c>
      <c r="H19" s="1229">
        <f t="shared" si="2"/>
        <v>6741</v>
      </c>
      <c r="I19" s="1229">
        <f t="shared" si="2"/>
        <v>20636.239999999998</v>
      </c>
      <c r="J19" s="1229">
        <f t="shared" si="2"/>
        <v>684</v>
      </c>
      <c r="K19" s="1229">
        <f t="shared" si="2"/>
        <v>10533.19</v>
      </c>
      <c r="L19" s="1229">
        <f t="shared" si="2"/>
        <v>69</v>
      </c>
      <c r="M19" s="1229">
        <f t="shared" si="2"/>
        <v>2590.41</v>
      </c>
      <c r="N19" s="1229">
        <f t="shared" si="2"/>
        <v>41</v>
      </c>
      <c r="O19" s="1229">
        <f t="shared" si="2"/>
        <v>2670.2100000000005</v>
      </c>
      <c r="P19" s="1229">
        <f t="shared" si="2"/>
        <v>20</v>
      </c>
      <c r="Q19" s="1229">
        <f t="shared" si="2"/>
        <v>3002.13</v>
      </c>
      <c r="R19" s="1229">
        <f t="shared" si="2"/>
        <v>1</v>
      </c>
      <c r="S19" s="1229">
        <f t="shared" si="2"/>
        <v>744.92</v>
      </c>
      <c r="T19" s="1229">
        <f t="shared" si="0"/>
        <v>17647</v>
      </c>
      <c r="U19" s="1228">
        <f t="shared" si="1"/>
        <v>44115.989999999991</v>
      </c>
    </row>
    <row r="20" spans="1:21" ht="17.25" customHeight="1">
      <c r="A20" s="951"/>
      <c r="B20" s="968"/>
      <c r="C20" s="969"/>
      <c r="D20" s="975" t="s">
        <v>210</v>
      </c>
      <c r="E20" s="970" t="s">
        <v>119</v>
      </c>
      <c r="F20" s="1229">
        <v>1661</v>
      </c>
      <c r="G20" s="1229">
        <v>622.59999999999991</v>
      </c>
      <c r="H20" s="1229">
        <v>1054</v>
      </c>
      <c r="I20" s="1229">
        <f>3181.42-500</f>
        <v>2681.42</v>
      </c>
      <c r="J20" s="1229">
        <v>115</v>
      </c>
      <c r="K20" s="1229">
        <f>1915.19-340</f>
        <v>1575.19</v>
      </c>
      <c r="L20" s="1229">
        <v>22</v>
      </c>
      <c r="M20" s="1229">
        <v>804.11999999999989</v>
      </c>
      <c r="N20" s="1229">
        <v>9</v>
      </c>
      <c r="O20" s="1229">
        <v>673.46</v>
      </c>
      <c r="P20" s="1229">
        <v>7</v>
      </c>
      <c r="Q20" s="1229">
        <v>1298.95</v>
      </c>
      <c r="R20" s="1229">
        <v>0</v>
      </c>
      <c r="S20" s="1229">
        <v>0</v>
      </c>
      <c r="T20" s="1229">
        <f t="shared" si="0"/>
        <v>2868</v>
      </c>
      <c r="U20" s="1228">
        <f t="shared" si="1"/>
        <v>7655.74</v>
      </c>
    </row>
    <row r="21" spans="1:21" ht="17.25" customHeight="1" thickBot="1">
      <c r="A21" s="951"/>
      <c r="B21" s="968"/>
      <c r="C21" s="976"/>
      <c r="D21" s="977" t="s">
        <v>120</v>
      </c>
      <c r="E21" s="978"/>
      <c r="F21" s="1311">
        <f>F19+F20</f>
        <v>11752</v>
      </c>
      <c r="G21" s="1311">
        <f t="shared" ref="G21:S21" si="3">G19+G20</f>
        <v>4561.4900000000016</v>
      </c>
      <c r="H21" s="1311">
        <f t="shared" si="3"/>
        <v>7795</v>
      </c>
      <c r="I21" s="1311">
        <f t="shared" si="3"/>
        <v>23317.659999999996</v>
      </c>
      <c r="J21" s="1311">
        <f t="shared" si="3"/>
        <v>799</v>
      </c>
      <c r="K21" s="1311">
        <f t="shared" si="3"/>
        <v>12108.380000000001</v>
      </c>
      <c r="L21" s="1311">
        <f t="shared" si="3"/>
        <v>91</v>
      </c>
      <c r="M21" s="1311">
        <f t="shared" si="3"/>
        <v>3394.5299999999997</v>
      </c>
      <c r="N21" s="1311">
        <f t="shared" si="3"/>
        <v>50</v>
      </c>
      <c r="O21" s="1311">
        <f t="shared" si="3"/>
        <v>3343.6700000000005</v>
      </c>
      <c r="P21" s="1311">
        <f t="shared" si="3"/>
        <v>27</v>
      </c>
      <c r="Q21" s="1311">
        <f t="shared" si="3"/>
        <v>4301.08</v>
      </c>
      <c r="R21" s="1311">
        <f t="shared" si="3"/>
        <v>1</v>
      </c>
      <c r="S21" s="1311">
        <f t="shared" si="3"/>
        <v>744.92</v>
      </c>
      <c r="T21" s="1311">
        <f t="shared" si="0"/>
        <v>20515</v>
      </c>
      <c r="U21" s="1312">
        <f t="shared" si="1"/>
        <v>51771.729999999996</v>
      </c>
    </row>
    <row r="22" spans="1:21" ht="17.25" customHeight="1">
      <c r="A22" s="951"/>
      <c r="B22" s="968"/>
      <c r="C22" s="966"/>
      <c r="D22" s="969"/>
      <c r="E22" s="979" t="s">
        <v>211</v>
      </c>
      <c r="F22" s="1229">
        <v>3071</v>
      </c>
      <c r="G22" s="1313">
        <v>1074.96</v>
      </c>
      <c r="H22" s="1313">
        <v>1678</v>
      </c>
      <c r="I22" s="1313">
        <v>4795.99</v>
      </c>
      <c r="J22" s="1313">
        <v>87</v>
      </c>
      <c r="K22" s="1313">
        <v>1283.1099999999999</v>
      </c>
      <c r="L22" s="1313">
        <v>6</v>
      </c>
      <c r="M22" s="1313">
        <v>217.12</v>
      </c>
      <c r="N22" s="1313">
        <v>4</v>
      </c>
      <c r="O22" s="1313">
        <v>302.39999999999998</v>
      </c>
      <c r="P22" s="1314">
        <v>0</v>
      </c>
      <c r="Q22" s="1314">
        <v>0</v>
      </c>
      <c r="R22" s="1314">
        <v>0</v>
      </c>
      <c r="S22" s="1314">
        <v>0</v>
      </c>
      <c r="T22" s="1229">
        <f t="shared" si="0"/>
        <v>4846</v>
      </c>
      <c r="U22" s="1225">
        <f t="shared" si="1"/>
        <v>7673.579999999999</v>
      </c>
    </row>
    <row r="23" spans="1:21" ht="17.25" customHeight="1">
      <c r="A23" s="951"/>
      <c r="B23" s="968"/>
      <c r="C23" s="969"/>
      <c r="D23" s="973"/>
      <c r="E23" s="980" t="s">
        <v>117</v>
      </c>
      <c r="F23" s="1229">
        <f>F20+F22</f>
        <v>4732</v>
      </c>
      <c r="G23" s="1229">
        <f t="shared" ref="G23:S23" si="4">G20+G22</f>
        <v>1697.56</v>
      </c>
      <c r="H23" s="1229">
        <f t="shared" si="4"/>
        <v>2732</v>
      </c>
      <c r="I23" s="1229">
        <f t="shared" si="4"/>
        <v>7477.41</v>
      </c>
      <c r="J23" s="1229">
        <f t="shared" si="4"/>
        <v>202</v>
      </c>
      <c r="K23" s="1229">
        <f t="shared" si="4"/>
        <v>2858.3</v>
      </c>
      <c r="L23" s="1229">
        <f t="shared" si="4"/>
        <v>28</v>
      </c>
      <c r="M23" s="1229">
        <f t="shared" si="4"/>
        <v>1021.2399999999999</v>
      </c>
      <c r="N23" s="1229">
        <f t="shared" si="4"/>
        <v>13</v>
      </c>
      <c r="O23" s="1229">
        <f t="shared" si="4"/>
        <v>975.86</v>
      </c>
      <c r="P23" s="1229">
        <f t="shared" si="4"/>
        <v>7</v>
      </c>
      <c r="Q23" s="1229">
        <f t="shared" si="4"/>
        <v>1298.95</v>
      </c>
      <c r="R23" s="1229">
        <f t="shared" si="4"/>
        <v>0</v>
      </c>
      <c r="S23" s="1229">
        <f t="shared" si="4"/>
        <v>0</v>
      </c>
      <c r="T23" s="1229">
        <f t="shared" si="0"/>
        <v>7714</v>
      </c>
      <c r="U23" s="1228">
        <f t="shared" si="1"/>
        <v>15329.320000000002</v>
      </c>
    </row>
    <row r="24" spans="1:21" ht="17.25" customHeight="1">
      <c r="A24" s="951"/>
      <c r="B24" s="968"/>
      <c r="C24" s="969" t="s">
        <v>122</v>
      </c>
      <c r="D24" s="969"/>
      <c r="E24" s="981" t="s">
        <v>123</v>
      </c>
      <c r="F24" s="1229">
        <v>5592</v>
      </c>
      <c r="G24" s="1229">
        <v>2031.74</v>
      </c>
      <c r="H24" s="1229">
        <v>4151</v>
      </c>
      <c r="I24" s="1229">
        <v>13085.39</v>
      </c>
      <c r="J24" s="1229">
        <v>361</v>
      </c>
      <c r="K24" s="1229">
        <v>5590.75</v>
      </c>
      <c r="L24" s="1229">
        <v>31</v>
      </c>
      <c r="M24" s="1229">
        <v>1182.49</v>
      </c>
      <c r="N24" s="1229">
        <v>24</v>
      </c>
      <c r="O24" s="1229">
        <v>1605.8000000000002</v>
      </c>
      <c r="P24" s="1229">
        <v>9</v>
      </c>
      <c r="Q24" s="1229">
        <v>1681.0700000000002</v>
      </c>
      <c r="R24" s="1229">
        <v>0</v>
      </c>
      <c r="S24" s="1229">
        <v>0</v>
      </c>
      <c r="T24" s="1229">
        <f t="shared" si="0"/>
        <v>10168</v>
      </c>
      <c r="U24" s="1228">
        <f t="shared" si="1"/>
        <v>25177.239999999998</v>
      </c>
    </row>
    <row r="25" spans="1:21" ht="17.25" customHeight="1">
      <c r="A25" s="951"/>
      <c r="B25" s="968"/>
      <c r="C25" s="969" t="s">
        <v>146</v>
      </c>
      <c r="D25" s="975" t="s">
        <v>124</v>
      </c>
      <c r="E25" s="982" t="s">
        <v>125</v>
      </c>
      <c r="F25" s="1229">
        <v>3606</v>
      </c>
      <c r="G25" s="1229">
        <v>1285.8399999999999</v>
      </c>
      <c r="H25" s="1229">
        <v>2784</v>
      </c>
      <c r="I25" s="1229">
        <v>8543.7800000000007</v>
      </c>
      <c r="J25" s="1229">
        <v>199</v>
      </c>
      <c r="K25" s="1229">
        <v>2970.4</v>
      </c>
      <c r="L25" s="1229">
        <v>16</v>
      </c>
      <c r="M25" s="1229">
        <v>659.56000000000006</v>
      </c>
      <c r="N25" s="1229">
        <v>10</v>
      </c>
      <c r="O25" s="1229">
        <v>669.06</v>
      </c>
      <c r="P25" s="1229">
        <v>0</v>
      </c>
      <c r="Q25" s="1229">
        <v>0</v>
      </c>
      <c r="R25" s="1229">
        <v>0</v>
      </c>
      <c r="S25" s="1229">
        <v>0</v>
      </c>
      <c r="T25" s="1229">
        <f t="shared" si="0"/>
        <v>6615</v>
      </c>
      <c r="U25" s="1228">
        <f t="shared" si="1"/>
        <v>14128.64</v>
      </c>
    </row>
    <row r="26" spans="1:21" ht="17.25" customHeight="1">
      <c r="A26" s="951"/>
      <c r="B26" s="968"/>
      <c r="C26" s="969"/>
      <c r="D26" s="969"/>
      <c r="E26" s="980" t="s">
        <v>117</v>
      </c>
      <c r="F26" s="1229">
        <f>F24+F25</f>
        <v>9198</v>
      </c>
      <c r="G26" s="1229">
        <f t="shared" ref="G26:S26" si="5">G24+G25</f>
        <v>3317.58</v>
      </c>
      <c r="H26" s="1229">
        <f t="shared" si="5"/>
        <v>6935</v>
      </c>
      <c r="I26" s="1229">
        <f t="shared" si="5"/>
        <v>21629.17</v>
      </c>
      <c r="J26" s="1229">
        <f t="shared" si="5"/>
        <v>560</v>
      </c>
      <c r="K26" s="1229">
        <f t="shared" si="5"/>
        <v>8561.15</v>
      </c>
      <c r="L26" s="1229">
        <f t="shared" si="5"/>
        <v>47</v>
      </c>
      <c r="M26" s="1229">
        <f t="shared" si="5"/>
        <v>1842.0500000000002</v>
      </c>
      <c r="N26" s="1229">
        <f t="shared" si="5"/>
        <v>34</v>
      </c>
      <c r="O26" s="1229">
        <f t="shared" si="5"/>
        <v>2274.86</v>
      </c>
      <c r="P26" s="1229">
        <f t="shared" si="5"/>
        <v>9</v>
      </c>
      <c r="Q26" s="1229">
        <f t="shared" si="5"/>
        <v>1681.0700000000002</v>
      </c>
      <c r="R26" s="1229">
        <f t="shared" si="5"/>
        <v>0</v>
      </c>
      <c r="S26" s="1229">
        <f t="shared" si="5"/>
        <v>0</v>
      </c>
      <c r="T26" s="1229">
        <f t="shared" si="0"/>
        <v>16783</v>
      </c>
      <c r="U26" s="1228">
        <f t="shared" si="1"/>
        <v>39305.880000000005</v>
      </c>
    </row>
    <row r="27" spans="1:21" ht="17.25" customHeight="1" thickBot="1">
      <c r="A27" s="951"/>
      <c r="B27" s="968"/>
      <c r="C27" s="983"/>
      <c r="D27" s="984" t="s">
        <v>120</v>
      </c>
      <c r="E27" s="985"/>
      <c r="F27" s="1315">
        <f>F26+F22</f>
        <v>12269</v>
      </c>
      <c r="G27" s="1315">
        <f t="shared" ref="G27:S27" si="6">G26+G22</f>
        <v>4392.54</v>
      </c>
      <c r="H27" s="1315">
        <f t="shared" si="6"/>
        <v>8613</v>
      </c>
      <c r="I27" s="1315">
        <f t="shared" si="6"/>
        <v>26425.159999999996</v>
      </c>
      <c r="J27" s="1315">
        <f t="shared" si="6"/>
        <v>647</v>
      </c>
      <c r="K27" s="1315">
        <f t="shared" si="6"/>
        <v>9844.26</v>
      </c>
      <c r="L27" s="1315">
        <f t="shared" si="6"/>
        <v>53</v>
      </c>
      <c r="M27" s="1315">
        <f t="shared" si="6"/>
        <v>2059.17</v>
      </c>
      <c r="N27" s="1315">
        <f t="shared" si="6"/>
        <v>38</v>
      </c>
      <c r="O27" s="1315">
        <f t="shared" si="6"/>
        <v>2577.2600000000002</v>
      </c>
      <c r="P27" s="1315">
        <f t="shared" si="6"/>
        <v>9</v>
      </c>
      <c r="Q27" s="1315">
        <f t="shared" si="6"/>
        <v>1681.0700000000002</v>
      </c>
      <c r="R27" s="1315">
        <f t="shared" si="6"/>
        <v>0</v>
      </c>
      <c r="S27" s="1315">
        <f t="shared" si="6"/>
        <v>0</v>
      </c>
      <c r="T27" s="1315">
        <f t="shared" si="0"/>
        <v>21629</v>
      </c>
      <c r="U27" s="1316">
        <f t="shared" si="1"/>
        <v>46979.46</v>
      </c>
    </row>
    <row r="28" spans="1:21" ht="17.25" customHeight="1">
      <c r="A28" s="951"/>
      <c r="B28" s="968"/>
      <c r="C28" s="969" t="s">
        <v>126</v>
      </c>
      <c r="D28" s="975" t="s">
        <v>127</v>
      </c>
      <c r="E28" s="981" t="s">
        <v>128</v>
      </c>
      <c r="F28" s="1229">
        <v>7964</v>
      </c>
      <c r="G28" s="1314">
        <v>3207.15</v>
      </c>
      <c r="H28" s="1314">
        <v>7127</v>
      </c>
      <c r="I28" s="1314">
        <f>22854.56-27</f>
        <v>22827.56</v>
      </c>
      <c r="J28" s="1314">
        <v>691</v>
      </c>
      <c r="K28" s="1314">
        <f>10866.84-20</f>
        <v>10846.84</v>
      </c>
      <c r="L28" s="1314">
        <v>65</v>
      </c>
      <c r="M28" s="1314">
        <v>2420.11</v>
      </c>
      <c r="N28" s="1314">
        <v>28</v>
      </c>
      <c r="O28" s="1314">
        <v>1874.6</v>
      </c>
      <c r="P28" s="1314">
        <v>15</v>
      </c>
      <c r="Q28" s="1314">
        <v>3013.6399999999994</v>
      </c>
      <c r="R28" s="1314">
        <v>3</v>
      </c>
      <c r="S28" s="1314">
        <v>2152.8199999999997</v>
      </c>
      <c r="T28" s="1314">
        <f t="shared" si="0"/>
        <v>15893</v>
      </c>
      <c r="U28" s="1317">
        <f t="shared" si="1"/>
        <v>46342.720000000001</v>
      </c>
    </row>
    <row r="29" spans="1:21" ht="17.25" customHeight="1">
      <c r="A29" s="951"/>
      <c r="B29" s="968"/>
      <c r="C29" s="969" t="s">
        <v>212</v>
      </c>
      <c r="D29" s="969"/>
      <c r="E29" s="982" t="s">
        <v>130</v>
      </c>
      <c r="F29" s="1229">
        <v>2738</v>
      </c>
      <c r="G29" s="1229">
        <v>1109.1499999999999</v>
      </c>
      <c r="H29" s="1229">
        <v>1930</v>
      </c>
      <c r="I29" s="1229">
        <v>5708.92</v>
      </c>
      <c r="J29" s="1229">
        <v>117</v>
      </c>
      <c r="K29" s="1229">
        <v>1709.9999999999998</v>
      </c>
      <c r="L29" s="1229">
        <v>6</v>
      </c>
      <c r="M29" s="1229">
        <v>205.24</v>
      </c>
      <c r="N29" s="1229">
        <v>2</v>
      </c>
      <c r="O29" s="1229">
        <v>136.06</v>
      </c>
      <c r="P29" s="1229">
        <v>0</v>
      </c>
      <c r="Q29" s="1229">
        <v>0</v>
      </c>
      <c r="R29" s="1229">
        <v>0</v>
      </c>
      <c r="S29" s="1229">
        <v>0</v>
      </c>
      <c r="T29" s="1229">
        <f t="shared" si="0"/>
        <v>4793</v>
      </c>
      <c r="U29" s="1225">
        <f t="shared" si="1"/>
        <v>8869.369999999999</v>
      </c>
    </row>
    <row r="30" spans="1:21" ht="17.25" customHeight="1" thickBot="1">
      <c r="A30" s="951"/>
      <c r="B30" s="968"/>
      <c r="C30" s="976"/>
      <c r="D30" s="977" t="s">
        <v>120</v>
      </c>
      <c r="E30" s="978"/>
      <c r="F30" s="1311">
        <f>F28+F29</f>
        <v>10702</v>
      </c>
      <c r="G30" s="1311">
        <f t="shared" ref="G30:S30" si="7">G28+G29</f>
        <v>4316.3</v>
      </c>
      <c r="H30" s="1311">
        <f t="shared" si="7"/>
        <v>9057</v>
      </c>
      <c r="I30" s="1311">
        <f t="shared" si="7"/>
        <v>28536.480000000003</v>
      </c>
      <c r="J30" s="1311">
        <f t="shared" si="7"/>
        <v>808</v>
      </c>
      <c r="K30" s="1311">
        <f t="shared" si="7"/>
        <v>12556.84</v>
      </c>
      <c r="L30" s="1311">
        <f t="shared" si="7"/>
        <v>71</v>
      </c>
      <c r="M30" s="1311">
        <f t="shared" si="7"/>
        <v>2625.3500000000004</v>
      </c>
      <c r="N30" s="1311">
        <f t="shared" si="7"/>
        <v>30</v>
      </c>
      <c r="O30" s="1311">
        <f t="shared" si="7"/>
        <v>2010.6599999999999</v>
      </c>
      <c r="P30" s="1311">
        <f t="shared" si="7"/>
        <v>15</v>
      </c>
      <c r="Q30" s="1311">
        <f t="shared" si="7"/>
        <v>3013.6399999999994</v>
      </c>
      <c r="R30" s="1311">
        <f t="shared" si="7"/>
        <v>3</v>
      </c>
      <c r="S30" s="1311">
        <f t="shared" si="7"/>
        <v>2152.8199999999997</v>
      </c>
      <c r="T30" s="1311">
        <f t="shared" si="0"/>
        <v>20686</v>
      </c>
      <c r="U30" s="1236">
        <f t="shared" si="1"/>
        <v>55212.090000000004</v>
      </c>
    </row>
    <row r="31" spans="1:21" ht="17.25" customHeight="1" thickBot="1">
      <c r="A31" s="951"/>
      <c r="B31" s="986"/>
      <c r="C31" s="987" t="s">
        <v>131</v>
      </c>
      <c r="D31" s="988"/>
      <c r="E31" s="989"/>
      <c r="F31" s="1318">
        <f>F21+F27+F30</f>
        <v>34723</v>
      </c>
      <c r="G31" s="1318">
        <f t="shared" ref="G31:S31" si="8">G21+G27+G30</f>
        <v>13270.330000000002</v>
      </c>
      <c r="H31" s="1318">
        <f t="shared" si="8"/>
        <v>25465</v>
      </c>
      <c r="I31" s="1318">
        <f t="shared" si="8"/>
        <v>78279.299999999988</v>
      </c>
      <c r="J31" s="1318">
        <f t="shared" si="8"/>
        <v>2254</v>
      </c>
      <c r="K31" s="1318">
        <f t="shared" si="8"/>
        <v>34509.479999999996</v>
      </c>
      <c r="L31" s="1318">
        <f t="shared" si="8"/>
        <v>215</v>
      </c>
      <c r="M31" s="1318">
        <f t="shared" si="8"/>
        <v>8079.05</v>
      </c>
      <c r="N31" s="1318">
        <f t="shared" si="8"/>
        <v>118</v>
      </c>
      <c r="O31" s="1318">
        <f t="shared" si="8"/>
        <v>7931.59</v>
      </c>
      <c r="P31" s="1318">
        <f t="shared" si="8"/>
        <v>51</v>
      </c>
      <c r="Q31" s="1318">
        <f t="shared" si="8"/>
        <v>8995.7899999999991</v>
      </c>
      <c r="R31" s="1318">
        <f t="shared" si="8"/>
        <v>4</v>
      </c>
      <c r="S31" s="1318">
        <f t="shared" si="8"/>
        <v>2897.74</v>
      </c>
      <c r="T31" s="1318">
        <f t="shared" si="0"/>
        <v>62830</v>
      </c>
      <c r="U31" s="1319">
        <f t="shared" si="1"/>
        <v>153963.27999999997</v>
      </c>
    </row>
    <row r="32" spans="1:21" ht="17.25" customHeight="1">
      <c r="A32" s="951"/>
      <c r="B32" s="990"/>
      <c r="C32" s="991" t="s">
        <v>132</v>
      </c>
      <c r="D32" s="966"/>
      <c r="E32" s="992" t="s">
        <v>133</v>
      </c>
      <c r="F32" s="1229">
        <v>3443</v>
      </c>
      <c r="G32" s="1320">
        <v>1482.9099999999999</v>
      </c>
      <c r="H32" s="1320">
        <v>3580</v>
      </c>
      <c r="I32" s="1320">
        <v>12127.619999999999</v>
      </c>
      <c r="J32" s="1320">
        <v>711</v>
      </c>
      <c r="K32" s="1320">
        <v>11924.84</v>
      </c>
      <c r="L32" s="1320">
        <v>110</v>
      </c>
      <c r="M32" s="1320">
        <v>4284.6600000000008</v>
      </c>
      <c r="N32" s="1320">
        <v>66</v>
      </c>
      <c r="O32" s="1320">
        <v>4427.95</v>
      </c>
      <c r="P32" s="1320">
        <v>49</v>
      </c>
      <c r="Q32" s="1320">
        <v>8970.6799999999985</v>
      </c>
      <c r="R32" s="1320">
        <v>11</v>
      </c>
      <c r="S32" s="1320">
        <v>8055.5599999999995</v>
      </c>
      <c r="T32" s="1320">
        <f t="shared" si="0"/>
        <v>7970</v>
      </c>
      <c r="U32" s="1317">
        <f t="shared" si="1"/>
        <v>51274.219999999994</v>
      </c>
    </row>
    <row r="33" spans="1:21" ht="17.25" customHeight="1" thickBot="1">
      <c r="A33" s="951"/>
      <c r="B33" s="968"/>
      <c r="C33" s="969" t="s">
        <v>213</v>
      </c>
      <c r="D33" s="977" t="s">
        <v>120</v>
      </c>
      <c r="E33" s="978"/>
      <c r="F33" s="1311">
        <f>F32</f>
        <v>3443</v>
      </c>
      <c r="G33" s="1311">
        <f t="shared" ref="G33:S33" si="9">G32</f>
        <v>1482.9099999999999</v>
      </c>
      <c r="H33" s="1311">
        <f t="shared" si="9"/>
        <v>3580</v>
      </c>
      <c r="I33" s="1311">
        <f t="shared" si="9"/>
        <v>12127.619999999999</v>
      </c>
      <c r="J33" s="1311">
        <f t="shared" si="9"/>
        <v>711</v>
      </c>
      <c r="K33" s="1311">
        <f t="shared" si="9"/>
        <v>11924.84</v>
      </c>
      <c r="L33" s="1311">
        <f t="shared" si="9"/>
        <v>110</v>
      </c>
      <c r="M33" s="1311">
        <f t="shared" si="9"/>
        <v>4284.6600000000008</v>
      </c>
      <c r="N33" s="1311">
        <f t="shared" si="9"/>
        <v>66</v>
      </c>
      <c r="O33" s="1311">
        <f t="shared" si="9"/>
        <v>4427.95</v>
      </c>
      <c r="P33" s="1311">
        <f t="shared" si="9"/>
        <v>49</v>
      </c>
      <c r="Q33" s="1311">
        <f t="shared" si="9"/>
        <v>8970.6799999999985</v>
      </c>
      <c r="R33" s="1311">
        <f t="shared" si="9"/>
        <v>11</v>
      </c>
      <c r="S33" s="1311">
        <f t="shared" si="9"/>
        <v>8055.5599999999995</v>
      </c>
      <c r="T33" s="1311">
        <f t="shared" si="0"/>
        <v>7970</v>
      </c>
      <c r="U33" s="1236">
        <f t="shared" si="1"/>
        <v>51274.219999999994</v>
      </c>
    </row>
    <row r="34" spans="1:21" ht="17.25" customHeight="1">
      <c r="A34" s="951"/>
      <c r="B34" s="968" t="s">
        <v>135</v>
      </c>
      <c r="C34" s="966"/>
      <c r="D34" s="975" t="s">
        <v>136</v>
      </c>
      <c r="E34" s="967" t="s">
        <v>137</v>
      </c>
      <c r="F34" s="1229">
        <v>3556</v>
      </c>
      <c r="G34" s="1313">
        <v>1461.58</v>
      </c>
      <c r="H34" s="1313">
        <v>2316</v>
      </c>
      <c r="I34" s="1313">
        <v>6892.06</v>
      </c>
      <c r="J34" s="1313">
        <v>234</v>
      </c>
      <c r="K34" s="1313">
        <v>3696.42</v>
      </c>
      <c r="L34" s="1313">
        <v>22</v>
      </c>
      <c r="M34" s="1313">
        <v>876.59999999999991</v>
      </c>
      <c r="N34" s="1313">
        <v>9</v>
      </c>
      <c r="O34" s="1313">
        <v>613.76</v>
      </c>
      <c r="P34" s="1314">
        <v>3</v>
      </c>
      <c r="Q34" s="1314">
        <v>568.66</v>
      </c>
      <c r="R34" s="1314">
        <v>0</v>
      </c>
      <c r="S34" s="1314">
        <v>0</v>
      </c>
      <c r="T34" s="1314">
        <f t="shared" si="0"/>
        <v>6140</v>
      </c>
      <c r="U34" s="1225">
        <f t="shared" si="1"/>
        <v>14109.08</v>
      </c>
    </row>
    <row r="35" spans="1:21" ht="17.25" customHeight="1">
      <c r="A35" s="951"/>
      <c r="B35" s="968" t="s">
        <v>138</v>
      </c>
      <c r="C35" s="969"/>
      <c r="D35" s="973"/>
      <c r="E35" s="980" t="s">
        <v>117</v>
      </c>
      <c r="F35" s="1229">
        <f>F32+F34</f>
        <v>6999</v>
      </c>
      <c r="G35" s="1229">
        <f t="shared" ref="G35:S35" si="10">G32+G34</f>
        <v>2944.49</v>
      </c>
      <c r="H35" s="1229">
        <f t="shared" si="10"/>
        <v>5896</v>
      </c>
      <c r="I35" s="1229">
        <f t="shared" si="10"/>
        <v>19019.68</v>
      </c>
      <c r="J35" s="1229">
        <f t="shared" si="10"/>
        <v>945</v>
      </c>
      <c r="K35" s="1229">
        <f t="shared" si="10"/>
        <v>15621.26</v>
      </c>
      <c r="L35" s="1229">
        <f t="shared" si="10"/>
        <v>132</v>
      </c>
      <c r="M35" s="1229">
        <f t="shared" si="10"/>
        <v>5161.26</v>
      </c>
      <c r="N35" s="1229">
        <f t="shared" si="10"/>
        <v>75</v>
      </c>
      <c r="O35" s="1229">
        <f t="shared" si="10"/>
        <v>5041.71</v>
      </c>
      <c r="P35" s="1229">
        <f t="shared" si="10"/>
        <v>52</v>
      </c>
      <c r="Q35" s="1229">
        <f t="shared" si="10"/>
        <v>9539.3399999999983</v>
      </c>
      <c r="R35" s="1229">
        <f t="shared" si="10"/>
        <v>11</v>
      </c>
      <c r="S35" s="1229">
        <f t="shared" si="10"/>
        <v>8055.5599999999995</v>
      </c>
      <c r="T35" s="1229">
        <f t="shared" si="0"/>
        <v>14110</v>
      </c>
      <c r="U35" s="1228">
        <f t="shared" si="1"/>
        <v>65383.299999999996</v>
      </c>
    </row>
    <row r="36" spans="1:21" ht="17.25" customHeight="1">
      <c r="A36" s="951"/>
      <c r="B36" s="968"/>
      <c r="C36" s="969" t="s">
        <v>139</v>
      </c>
      <c r="D36" s="993"/>
      <c r="E36" s="982" t="s">
        <v>167</v>
      </c>
      <c r="F36" s="1229">
        <v>293</v>
      </c>
      <c r="G36" s="1229">
        <v>128.99999999999997</v>
      </c>
      <c r="H36" s="1229">
        <v>374</v>
      </c>
      <c r="I36" s="1229">
        <v>1190.02</v>
      </c>
      <c r="J36" s="1229">
        <v>68</v>
      </c>
      <c r="K36" s="1229">
        <v>1158.8700000000001</v>
      </c>
      <c r="L36" s="1229">
        <v>9</v>
      </c>
      <c r="M36" s="1229">
        <v>345.96000000000004</v>
      </c>
      <c r="N36" s="1229">
        <v>5</v>
      </c>
      <c r="O36" s="1229">
        <v>346.77</v>
      </c>
      <c r="P36" s="1229">
        <v>3</v>
      </c>
      <c r="Q36" s="1229">
        <v>461.48000000000008</v>
      </c>
      <c r="R36" s="1229">
        <v>0</v>
      </c>
      <c r="S36" s="1229">
        <v>0</v>
      </c>
      <c r="T36" s="1229">
        <f t="shared" si="0"/>
        <v>752</v>
      </c>
      <c r="U36" s="1228">
        <f t="shared" si="1"/>
        <v>3632.1000000000004</v>
      </c>
    </row>
    <row r="37" spans="1:21" ht="17.25" customHeight="1">
      <c r="A37" s="951"/>
      <c r="B37" s="968" t="s">
        <v>214</v>
      </c>
      <c r="C37" s="969" t="s">
        <v>214</v>
      </c>
      <c r="D37" s="975" t="s">
        <v>141</v>
      </c>
      <c r="E37" s="982" t="s">
        <v>142</v>
      </c>
      <c r="F37" s="1229">
        <v>543</v>
      </c>
      <c r="G37" s="1229">
        <v>237.17999999999998</v>
      </c>
      <c r="H37" s="1229">
        <v>784</v>
      </c>
      <c r="I37" s="1229">
        <v>2777.52</v>
      </c>
      <c r="J37" s="1229">
        <v>199</v>
      </c>
      <c r="K37" s="1229">
        <v>3291.4</v>
      </c>
      <c r="L37" s="1229">
        <v>46</v>
      </c>
      <c r="M37" s="1229">
        <v>1729.74</v>
      </c>
      <c r="N37" s="1229">
        <v>10</v>
      </c>
      <c r="O37" s="1229">
        <v>672.72</v>
      </c>
      <c r="P37" s="1229">
        <v>6</v>
      </c>
      <c r="Q37" s="1229">
        <v>937.65999999999985</v>
      </c>
      <c r="R37" s="1229">
        <v>0</v>
      </c>
      <c r="S37" s="1229">
        <v>0</v>
      </c>
      <c r="T37" s="1229">
        <f t="shared" si="0"/>
        <v>1588</v>
      </c>
      <c r="U37" s="1228">
        <f t="shared" si="1"/>
        <v>9646.2199999999993</v>
      </c>
    </row>
    <row r="38" spans="1:21" ht="17.25" customHeight="1">
      <c r="A38" s="951"/>
      <c r="B38" s="968"/>
      <c r="C38" s="969"/>
      <c r="D38" s="969"/>
      <c r="E38" s="982" t="s">
        <v>143</v>
      </c>
      <c r="F38" s="1229">
        <v>1817</v>
      </c>
      <c r="G38" s="1229">
        <v>797.35000000000014</v>
      </c>
      <c r="H38" s="1229">
        <v>1637</v>
      </c>
      <c r="I38" s="1229">
        <v>5180.7</v>
      </c>
      <c r="J38" s="1229">
        <v>237</v>
      </c>
      <c r="K38" s="1229">
        <v>3913.7999999999993</v>
      </c>
      <c r="L38" s="1229">
        <v>61</v>
      </c>
      <c r="M38" s="1229">
        <v>2328.3399999999997</v>
      </c>
      <c r="N38" s="1229">
        <v>43</v>
      </c>
      <c r="O38" s="1229">
        <v>2923.27</v>
      </c>
      <c r="P38" s="1229">
        <v>24</v>
      </c>
      <c r="Q38" s="1229">
        <v>4955.09</v>
      </c>
      <c r="R38" s="1229">
        <v>3</v>
      </c>
      <c r="S38" s="1229">
        <v>2326.8999999999996</v>
      </c>
      <c r="T38" s="1229">
        <f t="shared" si="0"/>
        <v>3822</v>
      </c>
      <c r="U38" s="1228">
        <f t="shared" si="1"/>
        <v>22425.449999999997</v>
      </c>
    </row>
    <row r="39" spans="1:21" ht="17.25" customHeight="1">
      <c r="A39" s="951"/>
      <c r="B39" s="968"/>
      <c r="C39" s="969"/>
      <c r="D39" s="973"/>
      <c r="E39" s="980" t="s">
        <v>117</v>
      </c>
      <c r="F39" s="1229">
        <f>F36+F37+F38</f>
        <v>2653</v>
      </c>
      <c r="G39" s="1229">
        <f t="shared" ref="G39:S39" si="11">G36+G37+G38</f>
        <v>1163.5300000000002</v>
      </c>
      <c r="H39" s="1229">
        <f t="shared" si="11"/>
        <v>2795</v>
      </c>
      <c r="I39" s="1229">
        <f t="shared" si="11"/>
        <v>9148.24</v>
      </c>
      <c r="J39" s="1229">
        <f t="shared" si="11"/>
        <v>504</v>
      </c>
      <c r="K39" s="1229">
        <f t="shared" si="11"/>
        <v>8364.07</v>
      </c>
      <c r="L39" s="1229">
        <f t="shared" si="11"/>
        <v>116</v>
      </c>
      <c r="M39" s="1229">
        <f t="shared" si="11"/>
        <v>4404.0399999999991</v>
      </c>
      <c r="N39" s="1229">
        <f t="shared" si="11"/>
        <v>58</v>
      </c>
      <c r="O39" s="1229">
        <f t="shared" si="11"/>
        <v>3942.76</v>
      </c>
      <c r="P39" s="1229">
        <f t="shared" si="11"/>
        <v>33</v>
      </c>
      <c r="Q39" s="1229">
        <f t="shared" si="11"/>
        <v>6354.23</v>
      </c>
      <c r="R39" s="1229">
        <f t="shared" si="11"/>
        <v>3</v>
      </c>
      <c r="S39" s="1229">
        <f t="shared" si="11"/>
        <v>2326.8999999999996</v>
      </c>
      <c r="T39" s="1229">
        <f t="shared" si="0"/>
        <v>6162</v>
      </c>
      <c r="U39" s="1228">
        <f t="shared" si="1"/>
        <v>35703.769999999997</v>
      </c>
    </row>
    <row r="40" spans="1:21" ht="17.25" customHeight="1" thickBot="1">
      <c r="A40" s="951"/>
      <c r="B40" s="994"/>
      <c r="C40" s="995"/>
      <c r="D40" s="977" t="s">
        <v>120</v>
      </c>
      <c r="E40" s="978"/>
      <c r="F40" s="1311">
        <f>F34+F39</f>
        <v>6209</v>
      </c>
      <c r="G40" s="1311">
        <f t="shared" ref="G40:S40" si="12">G34+G39</f>
        <v>2625.11</v>
      </c>
      <c r="H40" s="1311">
        <f t="shared" si="12"/>
        <v>5111</v>
      </c>
      <c r="I40" s="1311">
        <f t="shared" si="12"/>
        <v>16040.3</v>
      </c>
      <c r="J40" s="1311">
        <f t="shared" si="12"/>
        <v>738</v>
      </c>
      <c r="K40" s="1311">
        <f t="shared" si="12"/>
        <v>12060.49</v>
      </c>
      <c r="L40" s="1311">
        <f t="shared" si="12"/>
        <v>138</v>
      </c>
      <c r="M40" s="1311">
        <f t="shared" si="12"/>
        <v>5280.6399999999994</v>
      </c>
      <c r="N40" s="1311">
        <f t="shared" si="12"/>
        <v>67</v>
      </c>
      <c r="O40" s="1311">
        <f t="shared" si="12"/>
        <v>4556.5200000000004</v>
      </c>
      <c r="P40" s="1311">
        <f t="shared" si="12"/>
        <v>36</v>
      </c>
      <c r="Q40" s="1311">
        <f t="shared" si="12"/>
        <v>6922.8899999999994</v>
      </c>
      <c r="R40" s="1311">
        <f t="shared" si="12"/>
        <v>3</v>
      </c>
      <c r="S40" s="1311">
        <f t="shared" si="12"/>
        <v>2326.8999999999996</v>
      </c>
      <c r="T40" s="1311">
        <f t="shared" si="0"/>
        <v>12302</v>
      </c>
      <c r="U40" s="1236">
        <f t="shared" si="1"/>
        <v>49812.85</v>
      </c>
    </row>
    <row r="41" spans="1:21" ht="17.25" customHeight="1" thickBot="1">
      <c r="A41" s="951"/>
      <c r="B41" s="996"/>
      <c r="C41" s="997" t="s">
        <v>131</v>
      </c>
      <c r="D41" s="988"/>
      <c r="E41" s="998"/>
      <c r="F41" s="1318">
        <f>F32+F40</f>
        <v>9652</v>
      </c>
      <c r="G41" s="1318">
        <f t="shared" ref="G41:S41" si="13">G32+G40</f>
        <v>4108.0200000000004</v>
      </c>
      <c r="H41" s="1318">
        <f t="shared" si="13"/>
        <v>8691</v>
      </c>
      <c r="I41" s="1318">
        <f t="shared" si="13"/>
        <v>28167.919999999998</v>
      </c>
      <c r="J41" s="1318">
        <f t="shared" si="13"/>
        <v>1449</v>
      </c>
      <c r="K41" s="1318">
        <f t="shared" si="13"/>
        <v>23985.33</v>
      </c>
      <c r="L41" s="1318">
        <f t="shared" si="13"/>
        <v>248</v>
      </c>
      <c r="M41" s="1318">
        <f t="shared" si="13"/>
        <v>9565.2999999999993</v>
      </c>
      <c r="N41" s="1318">
        <f t="shared" si="13"/>
        <v>133</v>
      </c>
      <c r="O41" s="1318">
        <f t="shared" si="13"/>
        <v>8984.4700000000012</v>
      </c>
      <c r="P41" s="1318">
        <f t="shared" si="13"/>
        <v>85</v>
      </c>
      <c r="Q41" s="1318">
        <f t="shared" si="13"/>
        <v>15893.569999999998</v>
      </c>
      <c r="R41" s="1318">
        <f t="shared" si="13"/>
        <v>14</v>
      </c>
      <c r="S41" s="1318">
        <f t="shared" si="13"/>
        <v>10382.459999999999</v>
      </c>
      <c r="T41" s="1318">
        <f t="shared" si="0"/>
        <v>20272</v>
      </c>
      <c r="U41" s="1321">
        <f t="shared" si="1"/>
        <v>101087.07</v>
      </c>
    </row>
    <row r="42" spans="1:21" ht="17.25" customHeight="1" thickBot="1">
      <c r="A42" s="951"/>
      <c r="B42" s="999" t="s">
        <v>144</v>
      </c>
      <c r="C42" s="1000"/>
      <c r="D42" s="1000"/>
      <c r="E42" s="989"/>
      <c r="F42" s="1322">
        <f>F31+F41</f>
        <v>44375</v>
      </c>
      <c r="G42" s="1322">
        <f t="shared" ref="G42:S42" si="14">G31+G41</f>
        <v>17378.350000000002</v>
      </c>
      <c r="H42" s="1322">
        <f t="shared" si="14"/>
        <v>34156</v>
      </c>
      <c r="I42" s="1322">
        <f t="shared" si="14"/>
        <v>106447.21999999999</v>
      </c>
      <c r="J42" s="1322">
        <f t="shared" si="14"/>
        <v>3703</v>
      </c>
      <c r="K42" s="1322">
        <f t="shared" si="14"/>
        <v>58494.81</v>
      </c>
      <c r="L42" s="1322">
        <f t="shared" si="14"/>
        <v>463</v>
      </c>
      <c r="M42" s="1322">
        <f t="shared" si="14"/>
        <v>17644.349999999999</v>
      </c>
      <c r="N42" s="1322">
        <f t="shared" si="14"/>
        <v>251</v>
      </c>
      <c r="O42" s="1322">
        <f t="shared" si="14"/>
        <v>16916.060000000001</v>
      </c>
      <c r="P42" s="1322">
        <f t="shared" si="14"/>
        <v>136</v>
      </c>
      <c r="Q42" s="1322">
        <f t="shared" si="14"/>
        <v>24889.359999999997</v>
      </c>
      <c r="R42" s="1322">
        <f t="shared" si="14"/>
        <v>18</v>
      </c>
      <c r="S42" s="1322">
        <f t="shared" si="14"/>
        <v>13280.199999999999</v>
      </c>
      <c r="T42" s="1322">
        <f t="shared" si="0"/>
        <v>83102</v>
      </c>
      <c r="U42" s="1321">
        <f t="shared" si="1"/>
        <v>255050.35</v>
      </c>
    </row>
    <row r="43" spans="1:21">
      <c r="A43" s="951"/>
      <c r="B43" s="1003" t="s">
        <v>199</v>
      </c>
      <c r="C43" s="1004" t="s">
        <v>215</v>
      </c>
      <c r="D43" s="1001"/>
      <c r="E43" s="1001"/>
      <c r="F43" s="1002"/>
      <c r="G43" s="1002"/>
      <c r="H43" s="1002"/>
      <c r="I43" s="1002"/>
      <c r="J43" s="1002"/>
      <c r="K43" s="1002"/>
      <c r="L43" s="1002"/>
      <c r="M43" s="1002"/>
      <c r="N43" s="1002"/>
      <c r="O43" s="1002"/>
      <c r="P43" s="1002"/>
      <c r="Q43" s="1002"/>
      <c r="R43" s="1002"/>
      <c r="S43" s="1002"/>
      <c r="T43" s="1002"/>
      <c r="U43" s="1002"/>
    </row>
    <row r="44" spans="1:21">
      <c r="A44" s="951"/>
      <c r="D44" s="952"/>
      <c r="E44" s="95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2"/>
    </row>
  </sheetData>
  <mergeCells count="11">
    <mergeCell ref="N3:U3"/>
    <mergeCell ref="B4:B5"/>
    <mergeCell ref="C4:C5"/>
    <mergeCell ref="E4:E5"/>
    <mergeCell ref="F4:G4"/>
    <mergeCell ref="N4:O4"/>
    <mergeCell ref="P4:Q4"/>
    <mergeCell ref="R4:S4"/>
    <mergeCell ref="H4:I4"/>
    <mergeCell ref="J4:K4"/>
    <mergeCell ref="L4:M4"/>
  </mergeCells>
  <phoneticPr fontId="4"/>
  <pageMargins left="0.70866141732283472" right="0.39370078740157483" top="0.70866141732283472" bottom="0.70866141732283472" header="0.31496062992125984" footer="0.31496062992125984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4"/>
  <sheetViews>
    <sheetView zoomScaleNormal="100" workbookViewId="0">
      <selection activeCell="B1" sqref="B1"/>
    </sheetView>
  </sheetViews>
  <sheetFormatPr defaultColWidth="13.25" defaultRowHeight="12" customHeight="1"/>
  <cols>
    <col min="1" max="1" width="0.75" style="951" customWidth="1"/>
    <col min="2" max="4" width="6.625" style="951" customWidth="1"/>
    <col min="5" max="5" width="9.625" style="951" customWidth="1"/>
    <col min="6" max="12" width="15.5" style="951" customWidth="1"/>
    <col min="13" max="13" width="2.625" style="951" customWidth="1"/>
    <col min="14" max="16384" width="13.25" style="951"/>
  </cols>
  <sheetData>
    <row r="1" spans="2:13" ht="12" customHeight="1">
      <c r="C1" s="952"/>
      <c r="F1" s="1006"/>
      <c r="G1" s="1006"/>
      <c r="H1" s="1007"/>
      <c r="I1" s="1006"/>
      <c r="J1" s="1006"/>
      <c r="K1" s="1006"/>
      <c r="L1" s="1006"/>
    </row>
    <row r="2" spans="2:13" ht="15" customHeight="1">
      <c r="B2" s="861" t="s">
        <v>223</v>
      </c>
    </row>
    <row r="3" spans="2:13" ht="12" customHeight="1" thickBot="1">
      <c r="B3" s="954"/>
      <c r="C3" s="954"/>
      <c r="D3" s="954"/>
      <c r="E3" s="954"/>
      <c r="F3" s="954"/>
      <c r="G3" s="954"/>
      <c r="H3" s="954"/>
      <c r="I3" s="954"/>
      <c r="J3" s="952"/>
      <c r="K3" s="1486" t="s">
        <v>216</v>
      </c>
      <c r="L3" s="1486"/>
    </row>
    <row r="4" spans="2:13" ht="13.5" customHeight="1">
      <c r="B4" s="1487" t="s">
        <v>149</v>
      </c>
      <c r="C4" s="1489" t="s">
        <v>150</v>
      </c>
      <c r="D4" s="956" t="s">
        <v>93</v>
      </c>
      <c r="E4" s="1500" t="s">
        <v>194</v>
      </c>
      <c r="F4" s="1391" t="s">
        <v>217</v>
      </c>
      <c r="G4" s="1392"/>
      <c r="H4" s="1391" t="s">
        <v>218</v>
      </c>
      <c r="I4" s="1392"/>
      <c r="J4" s="1391" t="s">
        <v>99</v>
      </c>
      <c r="K4" s="1392"/>
      <c r="L4" s="1008" t="s">
        <v>219</v>
      </c>
      <c r="M4" s="1009"/>
    </row>
    <row r="5" spans="2:13" ht="13.5" customHeight="1" thickBot="1">
      <c r="B5" s="1498"/>
      <c r="C5" s="1499"/>
      <c r="D5" s="959" t="s">
        <v>98</v>
      </c>
      <c r="E5" s="1490"/>
      <c r="F5" s="963" t="s">
        <v>220</v>
      </c>
      <c r="G5" s="963" t="s">
        <v>221</v>
      </c>
      <c r="H5" s="963" t="s">
        <v>220</v>
      </c>
      <c r="I5" s="963" t="s">
        <v>221</v>
      </c>
      <c r="J5" s="1010" t="s">
        <v>220</v>
      </c>
      <c r="K5" s="1010" t="s">
        <v>221</v>
      </c>
      <c r="L5" s="1390" t="s">
        <v>222</v>
      </c>
      <c r="M5" s="1009"/>
    </row>
    <row r="6" spans="2:13" ht="12.75" customHeight="1">
      <c r="B6" s="965"/>
      <c r="C6" s="966"/>
      <c r="D6" s="966"/>
      <c r="E6" s="967" t="s">
        <v>101</v>
      </c>
      <c r="F6" s="1288">
        <v>2960</v>
      </c>
      <c r="G6" s="1288">
        <v>4258.21</v>
      </c>
      <c r="H6" s="1288">
        <v>325</v>
      </c>
      <c r="I6" s="1288">
        <v>490.6200000000008</v>
      </c>
      <c r="J6" s="1288">
        <f>F6+H6</f>
        <v>3285</v>
      </c>
      <c r="K6" s="1288">
        <f t="shared" ref="K6:K42" si="0">G6+I6</f>
        <v>4748.8300000000008</v>
      </c>
      <c r="L6" s="1246">
        <f>I6/K6*100</f>
        <v>10.331386888981092</v>
      </c>
      <c r="M6" s="1009"/>
    </row>
    <row r="7" spans="2:13" ht="12.75" customHeight="1">
      <c r="B7" s="968"/>
      <c r="C7" s="969"/>
      <c r="D7" s="969"/>
      <c r="E7" s="970" t="s">
        <v>102</v>
      </c>
      <c r="F7" s="1288">
        <v>1905</v>
      </c>
      <c r="G7" s="1288">
        <v>4535.58</v>
      </c>
      <c r="H7" s="1288">
        <v>433</v>
      </c>
      <c r="I7" s="1288">
        <v>2290.8000000000002</v>
      </c>
      <c r="J7" s="1288">
        <f t="shared" ref="J7:J42" si="1">F7+H7</f>
        <v>2338</v>
      </c>
      <c r="K7" s="1288">
        <f t="shared" si="0"/>
        <v>6826.38</v>
      </c>
      <c r="L7" s="1246">
        <f t="shared" ref="L7:L42" si="2">I7/K7*100</f>
        <v>33.558049800919378</v>
      </c>
      <c r="M7" s="1009"/>
    </row>
    <row r="8" spans="2:13" ht="12.75" customHeight="1">
      <c r="B8" s="968"/>
      <c r="C8" s="969"/>
      <c r="D8" s="969"/>
      <c r="E8" s="971" t="s">
        <v>57</v>
      </c>
      <c r="F8" s="1288">
        <v>803</v>
      </c>
      <c r="G8" s="1288">
        <v>581.58000000000015</v>
      </c>
      <c r="H8" s="1288">
        <v>75</v>
      </c>
      <c r="I8" s="1288">
        <v>61.439999999999941</v>
      </c>
      <c r="J8" s="1288">
        <f t="shared" si="1"/>
        <v>878</v>
      </c>
      <c r="K8" s="1288">
        <f t="shared" si="0"/>
        <v>643.0200000000001</v>
      </c>
      <c r="L8" s="1246">
        <f t="shared" si="2"/>
        <v>9.5549127554352804</v>
      </c>
      <c r="M8" s="1009"/>
    </row>
    <row r="9" spans="2:13" ht="12.75" customHeight="1">
      <c r="B9" s="968"/>
      <c r="C9" s="969"/>
      <c r="D9" s="969"/>
      <c r="E9" s="970" t="s">
        <v>103</v>
      </c>
      <c r="F9" s="1288">
        <v>1155</v>
      </c>
      <c r="G9" s="1288">
        <v>2821.61</v>
      </c>
      <c r="H9" s="1288">
        <v>519</v>
      </c>
      <c r="I9" s="1288">
        <v>1407.6099999999992</v>
      </c>
      <c r="J9" s="1288">
        <f t="shared" si="1"/>
        <v>1674</v>
      </c>
      <c r="K9" s="1288">
        <f t="shared" si="0"/>
        <v>4229.2199999999993</v>
      </c>
      <c r="L9" s="1246">
        <f t="shared" si="2"/>
        <v>33.282969436444532</v>
      </c>
      <c r="M9" s="1009"/>
    </row>
    <row r="10" spans="2:13" ht="12.75" customHeight="1">
      <c r="B10" s="968"/>
      <c r="C10" s="969"/>
      <c r="D10" s="969"/>
      <c r="E10" s="970" t="s">
        <v>104</v>
      </c>
      <c r="F10" s="1288">
        <v>1261</v>
      </c>
      <c r="G10" s="1288">
        <v>5316.7999999999984</v>
      </c>
      <c r="H10" s="1288">
        <v>791</v>
      </c>
      <c r="I10" s="1288">
        <v>3497.9000000000024</v>
      </c>
      <c r="J10" s="1288">
        <f t="shared" si="1"/>
        <v>2052</v>
      </c>
      <c r="K10" s="1288">
        <f t="shared" si="0"/>
        <v>8814.7000000000007</v>
      </c>
      <c r="L10" s="1246">
        <f t="shared" si="2"/>
        <v>39.68257569741457</v>
      </c>
      <c r="M10" s="1009"/>
    </row>
    <row r="11" spans="2:13" ht="12.75" customHeight="1">
      <c r="B11" s="968"/>
      <c r="C11" s="969"/>
      <c r="D11" s="969"/>
      <c r="E11" s="971" t="s">
        <v>65</v>
      </c>
      <c r="F11" s="1288">
        <v>911</v>
      </c>
      <c r="G11" s="1288">
        <v>2390.4699999999998</v>
      </c>
      <c r="H11" s="1288">
        <v>129</v>
      </c>
      <c r="I11" s="1288">
        <v>335.88999999999987</v>
      </c>
      <c r="J11" s="1288">
        <f t="shared" si="1"/>
        <v>1040</v>
      </c>
      <c r="K11" s="1288">
        <f t="shared" si="0"/>
        <v>2726.3599999999997</v>
      </c>
      <c r="L11" s="1246">
        <f t="shared" si="2"/>
        <v>12.320089790049733</v>
      </c>
      <c r="M11" s="1009"/>
    </row>
    <row r="12" spans="2:13" ht="12.75" customHeight="1">
      <c r="B12" s="968"/>
      <c r="C12" s="969"/>
      <c r="D12" s="969"/>
      <c r="E12" s="970" t="s">
        <v>105</v>
      </c>
      <c r="F12" s="1288">
        <v>408</v>
      </c>
      <c r="G12" s="1288">
        <v>254.07000000000002</v>
      </c>
      <c r="H12" s="1288">
        <v>60</v>
      </c>
      <c r="I12" s="1288">
        <v>25.62999999999991</v>
      </c>
      <c r="J12" s="1288">
        <f t="shared" si="1"/>
        <v>468</v>
      </c>
      <c r="K12" s="1288">
        <f t="shared" si="0"/>
        <v>279.69999999999993</v>
      </c>
      <c r="L12" s="1246">
        <f t="shared" si="2"/>
        <v>9.1633893457275342</v>
      </c>
      <c r="M12" s="1009"/>
    </row>
    <row r="13" spans="2:13" ht="12.75" customHeight="1">
      <c r="B13" s="968"/>
      <c r="C13" s="969" t="s">
        <v>106</v>
      </c>
      <c r="D13" s="975" t="s">
        <v>303</v>
      </c>
      <c r="E13" s="970" t="s">
        <v>108</v>
      </c>
      <c r="F13" s="1288">
        <v>3597</v>
      </c>
      <c r="G13" s="1288">
        <v>9836.66</v>
      </c>
      <c r="H13" s="1288">
        <v>1465</v>
      </c>
      <c r="I13" s="1288">
        <v>3713.0699999999979</v>
      </c>
      <c r="J13" s="1288">
        <f t="shared" si="1"/>
        <v>5062</v>
      </c>
      <c r="K13" s="1288">
        <f t="shared" si="0"/>
        <v>13549.729999999998</v>
      </c>
      <c r="L13" s="1246">
        <f t="shared" si="2"/>
        <v>27.403276670457625</v>
      </c>
      <c r="M13" s="1009"/>
    </row>
    <row r="14" spans="2:13" ht="12.75" customHeight="1">
      <c r="B14" s="968"/>
      <c r="C14" s="969" t="s">
        <v>109</v>
      </c>
      <c r="D14" s="969" t="s">
        <v>110</v>
      </c>
      <c r="E14" s="970" t="s">
        <v>111</v>
      </c>
      <c r="F14" s="1288">
        <v>0</v>
      </c>
      <c r="G14" s="1288">
        <v>0</v>
      </c>
      <c r="H14" s="1288">
        <v>1</v>
      </c>
      <c r="I14" s="1288">
        <v>1.28</v>
      </c>
      <c r="J14" s="1288">
        <f t="shared" si="1"/>
        <v>1</v>
      </c>
      <c r="K14" s="1288">
        <f t="shared" si="0"/>
        <v>1.28</v>
      </c>
      <c r="L14" s="1246">
        <f t="shared" si="2"/>
        <v>100</v>
      </c>
      <c r="M14" s="1009"/>
    </row>
    <row r="15" spans="2:13" ht="12.75" customHeight="1">
      <c r="B15" s="968"/>
      <c r="C15" s="972" t="s">
        <v>413</v>
      </c>
      <c r="D15" s="969"/>
      <c r="E15" s="970" t="s">
        <v>113</v>
      </c>
      <c r="F15" s="1288"/>
      <c r="G15" s="1288"/>
      <c r="H15" s="1288"/>
      <c r="I15" s="1288"/>
      <c r="J15" s="1288"/>
      <c r="K15" s="1288"/>
      <c r="L15" s="1246"/>
      <c r="M15" s="1009"/>
    </row>
    <row r="16" spans="2:13" ht="12.75" customHeight="1">
      <c r="B16" s="968"/>
      <c r="C16" s="969"/>
      <c r="D16" s="969"/>
      <c r="E16" s="970" t="s">
        <v>114</v>
      </c>
      <c r="F16" s="1288"/>
      <c r="G16" s="1288"/>
      <c r="H16" s="1288"/>
      <c r="I16" s="1288"/>
      <c r="J16" s="1288"/>
      <c r="K16" s="1288"/>
      <c r="L16" s="1246"/>
      <c r="M16" s="1009"/>
    </row>
    <row r="17" spans="2:13" ht="12.75" customHeight="1">
      <c r="B17" s="968" t="s">
        <v>112</v>
      </c>
      <c r="C17" s="969"/>
      <c r="D17" s="969"/>
      <c r="E17" s="970" t="s">
        <v>115</v>
      </c>
      <c r="F17" s="1288">
        <v>535</v>
      </c>
      <c r="G17" s="1288">
        <f>1186.44-13</f>
        <v>1173.44</v>
      </c>
      <c r="H17" s="1288">
        <v>56</v>
      </c>
      <c r="I17" s="1288">
        <v>218.60000000000014</v>
      </c>
      <c r="J17" s="1288">
        <f t="shared" si="1"/>
        <v>591</v>
      </c>
      <c r="K17" s="1288">
        <f t="shared" si="0"/>
        <v>1392.0400000000002</v>
      </c>
      <c r="L17" s="1246">
        <f t="shared" si="2"/>
        <v>15.703571736444363</v>
      </c>
      <c r="M17" s="1009"/>
    </row>
    <row r="18" spans="2:13" ht="12.75" customHeight="1">
      <c r="B18" s="968"/>
      <c r="C18" s="969"/>
      <c r="D18" s="969"/>
      <c r="E18" s="970" t="s">
        <v>116</v>
      </c>
      <c r="F18" s="1288">
        <v>224</v>
      </c>
      <c r="G18" s="1288">
        <f>900.93-61</f>
        <v>839.93</v>
      </c>
      <c r="H18" s="1288">
        <v>34</v>
      </c>
      <c r="I18" s="1288">
        <v>64.799999999999841</v>
      </c>
      <c r="J18" s="1288">
        <f t="shared" si="1"/>
        <v>258</v>
      </c>
      <c r="K18" s="1288">
        <f t="shared" si="0"/>
        <v>904.72999999999979</v>
      </c>
      <c r="L18" s="1246">
        <f t="shared" si="2"/>
        <v>7.1623578305129554</v>
      </c>
      <c r="M18" s="1009"/>
    </row>
    <row r="19" spans="2:13" ht="12.75" customHeight="1">
      <c r="B19" s="968" t="s">
        <v>212</v>
      </c>
      <c r="C19" s="969"/>
      <c r="D19" s="973"/>
      <c r="E19" s="974" t="s">
        <v>117</v>
      </c>
      <c r="F19" s="1288">
        <f>SUM(F6:F18)</f>
        <v>13759</v>
      </c>
      <c r="G19" s="1288">
        <f t="shared" ref="G19:I19" si="3">SUM(G6:G18)</f>
        <v>32008.35</v>
      </c>
      <c r="H19" s="1288">
        <f t="shared" si="3"/>
        <v>3888</v>
      </c>
      <c r="I19" s="1288">
        <f t="shared" si="3"/>
        <v>12107.64</v>
      </c>
      <c r="J19" s="1288">
        <f t="shared" si="1"/>
        <v>17647</v>
      </c>
      <c r="K19" s="1288">
        <f t="shared" si="0"/>
        <v>44115.99</v>
      </c>
      <c r="L19" s="1246">
        <f t="shared" si="2"/>
        <v>27.445014834757192</v>
      </c>
      <c r="M19" s="1009"/>
    </row>
    <row r="20" spans="2:13" ht="12.75" customHeight="1">
      <c r="B20" s="968"/>
      <c r="C20" s="969"/>
      <c r="D20" s="975" t="s">
        <v>210</v>
      </c>
      <c r="E20" s="970" t="s">
        <v>119</v>
      </c>
      <c r="F20" s="1288">
        <v>2466</v>
      </c>
      <c r="G20" s="1288">
        <f>5579.34-840</f>
        <v>4739.34</v>
      </c>
      <c r="H20" s="1288">
        <v>402</v>
      </c>
      <c r="I20" s="1288">
        <v>2916.4000000000015</v>
      </c>
      <c r="J20" s="1288">
        <f t="shared" si="1"/>
        <v>2868</v>
      </c>
      <c r="K20" s="1288">
        <f t="shared" si="0"/>
        <v>7655.7400000000016</v>
      </c>
      <c r="L20" s="1246">
        <f t="shared" si="2"/>
        <v>38.094292648391935</v>
      </c>
      <c r="M20" s="1009"/>
    </row>
    <row r="21" spans="2:13" ht="12.75" customHeight="1" thickBot="1">
      <c r="B21" s="968"/>
      <c r="C21" s="976"/>
      <c r="D21" s="1393" t="s">
        <v>120</v>
      </c>
      <c r="E21" s="1394"/>
      <c r="F21" s="1292">
        <f>F19+F20</f>
        <v>16225</v>
      </c>
      <c r="G21" s="1292">
        <f t="shared" ref="G21:I21" si="4">G19+G20</f>
        <v>36747.69</v>
      </c>
      <c r="H21" s="1292">
        <f t="shared" si="4"/>
        <v>4290</v>
      </c>
      <c r="I21" s="1292">
        <f t="shared" si="4"/>
        <v>15024.04</v>
      </c>
      <c r="J21" s="1292">
        <f t="shared" si="1"/>
        <v>20515</v>
      </c>
      <c r="K21" s="1292">
        <f t="shared" si="0"/>
        <v>51771.73</v>
      </c>
      <c r="L21" s="1257">
        <f t="shared" si="2"/>
        <v>29.019775850642809</v>
      </c>
      <c r="M21" s="1009"/>
    </row>
    <row r="22" spans="2:13" ht="12.75" customHeight="1">
      <c r="B22" s="968"/>
      <c r="C22" s="966"/>
      <c r="D22" s="969"/>
      <c r="E22" s="979" t="s">
        <v>121</v>
      </c>
      <c r="F22" s="1294">
        <v>3882</v>
      </c>
      <c r="G22" s="1294">
        <v>6249.46</v>
      </c>
      <c r="H22" s="1294">
        <v>964</v>
      </c>
      <c r="I22" s="1294">
        <v>1424.1199999999981</v>
      </c>
      <c r="J22" s="1294">
        <f t="shared" si="1"/>
        <v>4846</v>
      </c>
      <c r="K22" s="1294">
        <f t="shared" si="0"/>
        <v>7673.5799999999981</v>
      </c>
      <c r="L22" s="1295">
        <f t="shared" si="2"/>
        <v>18.558743115990168</v>
      </c>
      <c r="M22" s="1011"/>
    </row>
    <row r="23" spans="2:13" ht="12.75" customHeight="1">
      <c r="B23" s="968"/>
      <c r="C23" s="969"/>
      <c r="D23" s="973"/>
      <c r="E23" s="980" t="s">
        <v>117</v>
      </c>
      <c r="F23" s="1288">
        <f>F20+F22</f>
        <v>6348</v>
      </c>
      <c r="G23" s="1288">
        <f t="shared" ref="G23:I23" si="5">G20+G22</f>
        <v>10988.8</v>
      </c>
      <c r="H23" s="1288">
        <f t="shared" si="5"/>
        <v>1366</v>
      </c>
      <c r="I23" s="1288">
        <f t="shared" si="5"/>
        <v>4340.5199999999995</v>
      </c>
      <c r="J23" s="1288">
        <f t="shared" si="1"/>
        <v>7714</v>
      </c>
      <c r="K23" s="1288">
        <f t="shared" si="0"/>
        <v>15329.32</v>
      </c>
      <c r="L23" s="1246">
        <f t="shared" si="2"/>
        <v>28.315150313255906</v>
      </c>
      <c r="M23" s="1011"/>
    </row>
    <row r="24" spans="2:13" ht="12.75" customHeight="1">
      <c r="B24" s="968"/>
      <c r="C24" s="969" t="s">
        <v>122</v>
      </c>
      <c r="D24" s="969"/>
      <c r="E24" s="981" t="s">
        <v>123</v>
      </c>
      <c r="F24" s="1288">
        <v>8222</v>
      </c>
      <c r="G24" s="1288">
        <v>17338.66</v>
      </c>
      <c r="H24" s="1288">
        <v>1946</v>
      </c>
      <c r="I24" s="1288">
        <v>7838.5799999999908</v>
      </c>
      <c r="J24" s="1288">
        <f t="shared" si="1"/>
        <v>10168</v>
      </c>
      <c r="K24" s="1288">
        <f t="shared" si="0"/>
        <v>25177.239999999991</v>
      </c>
      <c r="L24" s="1246">
        <f t="shared" si="2"/>
        <v>31.133595263023246</v>
      </c>
      <c r="M24" s="1011"/>
    </row>
    <row r="25" spans="2:13" ht="12.75" customHeight="1">
      <c r="B25" s="968"/>
      <c r="C25" s="969" t="s">
        <v>224</v>
      </c>
      <c r="D25" s="975" t="s">
        <v>124</v>
      </c>
      <c r="E25" s="982" t="s">
        <v>125</v>
      </c>
      <c r="F25" s="1288">
        <v>4969</v>
      </c>
      <c r="G25" s="1288">
        <v>10515.63</v>
      </c>
      <c r="H25" s="1288">
        <v>1646</v>
      </c>
      <c r="I25" s="1288">
        <v>3613.01</v>
      </c>
      <c r="J25" s="1288">
        <f t="shared" si="1"/>
        <v>6615</v>
      </c>
      <c r="K25" s="1288">
        <f t="shared" si="0"/>
        <v>14128.64</v>
      </c>
      <c r="L25" s="1246">
        <f t="shared" si="2"/>
        <v>25.572241914296072</v>
      </c>
      <c r="M25" s="1011"/>
    </row>
    <row r="26" spans="2:13" ht="12.75" customHeight="1">
      <c r="B26" s="968"/>
      <c r="C26" s="969"/>
      <c r="D26" s="969"/>
      <c r="E26" s="980" t="s">
        <v>117</v>
      </c>
      <c r="F26" s="1288">
        <f>F24+F25</f>
        <v>13191</v>
      </c>
      <c r="G26" s="1288">
        <f t="shared" ref="G26:I26" si="6">G24+G25</f>
        <v>27854.29</v>
      </c>
      <c r="H26" s="1288">
        <f t="shared" si="6"/>
        <v>3592</v>
      </c>
      <c r="I26" s="1288">
        <f t="shared" si="6"/>
        <v>11451.589999999991</v>
      </c>
      <c r="J26" s="1288">
        <f t="shared" si="1"/>
        <v>16783</v>
      </c>
      <c r="K26" s="1288">
        <f t="shared" si="0"/>
        <v>39305.87999999999</v>
      </c>
      <c r="L26" s="1246">
        <f t="shared" si="2"/>
        <v>29.134546790454745</v>
      </c>
      <c r="M26" s="1011"/>
    </row>
    <row r="27" spans="2:13" ht="12.75" customHeight="1" thickBot="1">
      <c r="B27" s="968"/>
      <c r="C27" s="983"/>
      <c r="D27" s="1395" t="s">
        <v>120</v>
      </c>
      <c r="E27" s="1396"/>
      <c r="F27" s="1298">
        <f>F22+F26</f>
        <v>17073</v>
      </c>
      <c r="G27" s="1298">
        <f t="shared" ref="G27:I27" si="7">G22+G26</f>
        <v>34103.75</v>
      </c>
      <c r="H27" s="1298">
        <f t="shared" si="7"/>
        <v>4556</v>
      </c>
      <c r="I27" s="1298">
        <f t="shared" si="7"/>
        <v>12875.709999999988</v>
      </c>
      <c r="J27" s="1298">
        <f t="shared" si="1"/>
        <v>21629</v>
      </c>
      <c r="K27" s="1298">
        <f t="shared" si="0"/>
        <v>46979.459999999992</v>
      </c>
      <c r="L27" s="1323">
        <f t="shared" si="2"/>
        <v>27.407105147653869</v>
      </c>
      <c r="M27" s="1011"/>
    </row>
    <row r="28" spans="2:13" ht="12.75" customHeight="1">
      <c r="B28" s="968"/>
      <c r="C28" s="969" t="s">
        <v>126</v>
      </c>
      <c r="D28" s="975" t="s">
        <v>127</v>
      </c>
      <c r="E28" s="981" t="s">
        <v>128</v>
      </c>
      <c r="F28" s="1285">
        <v>11615</v>
      </c>
      <c r="G28" s="1285">
        <f>31222.6-47</f>
        <v>31175.599999999999</v>
      </c>
      <c r="H28" s="1285">
        <v>4278</v>
      </c>
      <c r="I28" s="1285">
        <v>15167.120000000021</v>
      </c>
      <c r="J28" s="1285">
        <f t="shared" si="1"/>
        <v>15893</v>
      </c>
      <c r="K28" s="1285">
        <f t="shared" si="0"/>
        <v>46342.720000000016</v>
      </c>
      <c r="L28" s="1286">
        <f t="shared" si="2"/>
        <v>32.72816097112991</v>
      </c>
      <c r="M28" s="1011"/>
    </row>
    <row r="29" spans="2:13" ht="12.75" customHeight="1">
      <c r="B29" s="968"/>
      <c r="C29" s="969" t="s">
        <v>212</v>
      </c>
      <c r="D29" s="969"/>
      <c r="E29" s="982" t="s">
        <v>130</v>
      </c>
      <c r="F29" s="1288">
        <v>3422</v>
      </c>
      <c r="G29" s="1288">
        <v>6384.8600000000015</v>
      </c>
      <c r="H29" s="1288">
        <v>1371</v>
      </c>
      <c r="I29" s="1288">
        <v>2484.5099999999975</v>
      </c>
      <c r="J29" s="1288">
        <f t="shared" si="1"/>
        <v>4793</v>
      </c>
      <c r="K29" s="1288">
        <f t="shared" si="0"/>
        <v>8869.369999999999</v>
      </c>
      <c r="L29" s="1246">
        <f t="shared" si="2"/>
        <v>28.012248897046778</v>
      </c>
      <c r="M29" s="1011"/>
    </row>
    <row r="30" spans="2:13" ht="12.75" customHeight="1" thickBot="1">
      <c r="B30" s="968"/>
      <c r="C30" s="976"/>
      <c r="D30" s="1393" t="s">
        <v>120</v>
      </c>
      <c r="E30" s="1394"/>
      <c r="F30" s="1292">
        <f>F28+F29</f>
        <v>15037</v>
      </c>
      <c r="G30" s="1292">
        <f t="shared" ref="G30:I30" si="8">G28+G29</f>
        <v>37560.46</v>
      </c>
      <c r="H30" s="1292">
        <f t="shared" si="8"/>
        <v>5649</v>
      </c>
      <c r="I30" s="1292">
        <f t="shared" si="8"/>
        <v>17651.630000000019</v>
      </c>
      <c r="J30" s="1292">
        <f t="shared" si="1"/>
        <v>20686</v>
      </c>
      <c r="K30" s="1292">
        <f t="shared" si="0"/>
        <v>55212.090000000018</v>
      </c>
      <c r="L30" s="1257">
        <f t="shared" si="2"/>
        <v>31.970588325854017</v>
      </c>
      <c r="M30" s="1011"/>
    </row>
    <row r="31" spans="2:13" ht="12.75" customHeight="1" thickBot="1">
      <c r="B31" s="986"/>
      <c r="C31" s="1397" t="s">
        <v>131</v>
      </c>
      <c r="D31" s="1398"/>
      <c r="E31" s="1399"/>
      <c r="F31" s="1301">
        <f>F21+F27+F30</f>
        <v>48335</v>
      </c>
      <c r="G31" s="1301">
        <f t="shared" ref="G31:I31" si="9">G21+G27+G30</f>
        <v>108411.9</v>
      </c>
      <c r="H31" s="1301">
        <f t="shared" si="9"/>
        <v>14495</v>
      </c>
      <c r="I31" s="1301">
        <f t="shared" si="9"/>
        <v>45551.380000000005</v>
      </c>
      <c r="J31" s="1301">
        <f t="shared" si="1"/>
        <v>62830</v>
      </c>
      <c r="K31" s="1301">
        <f t="shared" si="0"/>
        <v>153963.28</v>
      </c>
      <c r="L31" s="1324">
        <f t="shared" si="2"/>
        <v>29.58587268340867</v>
      </c>
      <c r="M31" s="1011"/>
    </row>
    <row r="32" spans="2:13" ht="12.75" customHeight="1">
      <c r="B32" s="990"/>
      <c r="C32" s="991" t="s">
        <v>132</v>
      </c>
      <c r="D32" s="966"/>
      <c r="E32" s="992" t="s">
        <v>133</v>
      </c>
      <c r="F32" s="1304">
        <v>5394</v>
      </c>
      <c r="G32" s="1304">
        <v>25122.250000000004</v>
      </c>
      <c r="H32" s="1304">
        <v>2576</v>
      </c>
      <c r="I32" s="1304">
        <v>26151.96999999999</v>
      </c>
      <c r="J32" s="1305">
        <f t="shared" si="1"/>
        <v>7970</v>
      </c>
      <c r="K32" s="1305">
        <f t="shared" si="0"/>
        <v>51274.219999999994</v>
      </c>
      <c r="L32" s="1325">
        <f t="shared" si="2"/>
        <v>51.004130340744325</v>
      </c>
      <c r="M32" s="1011"/>
    </row>
    <row r="33" spans="2:21" ht="12.75" customHeight="1" thickBot="1">
      <c r="B33" s="968"/>
      <c r="C33" s="969" t="s">
        <v>213</v>
      </c>
      <c r="D33" s="1400" t="s">
        <v>120</v>
      </c>
      <c r="E33" s="1394"/>
      <c r="F33" s="1292">
        <f>F32</f>
        <v>5394</v>
      </c>
      <c r="G33" s="1292">
        <f t="shared" ref="G33:I33" si="10">G32</f>
        <v>25122.250000000004</v>
      </c>
      <c r="H33" s="1292">
        <f t="shared" si="10"/>
        <v>2576</v>
      </c>
      <c r="I33" s="1292">
        <f t="shared" si="10"/>
        <v>26151.96999999999</v>
      </c>
      <c r="J33" s="1292">
        <f t="shared" si="1"/>
        <v>7970</v>
      </c>
      <c r="K33" s="1292">
        <f t="shared" si="0"/>
        <v>51274.219999999994</v>
      </c>
      <c r="L33" s="1257">
        <f t="shared" si="2"/>
        <v>51.004130340744325</v>
      </c>
      <c r="M33" s="1011"/>
    </row>
    <row r="34" spans="2:21" ht="12.75" customHeight="1">
      <c r="B34" s="968" t="s">
        <v>135</v>
      </c>
      <c r="C34" s="966"/>
      <c r="D34" s="1013" t="s">
        <v>136</v>
      </c>
      <c r="E34" s="967" t="s">
        <v>137</v>
      </c>
      <c r="F34" s="1294">
        <v>5486</v>
      </c>
      <c r="G34" s="1294">
        <v>12035.670000000004</v>
      </c>
      <c r="H34" s="1294">
        <v>654</v>
      </c>
      <c r="I34" s="1294">
        <v>2073.4099999999962</v>
      </c>
      <c r="J34" s="1294">
        <f t="shared" si="1"/>
        <v>6140</v>
      </c>
      <c r="K34" s="1294">
        <f t="shared" si="0"/>
        <v>14109.08</v>
      </c>
      <c r="L34" s="1295">
        <f t="shared" si="2"/>
        <v>14.695571929565897</v>
      </c>
      <c r="M34" s="1011"/>
    </row>
    <row r="35" spans="2:21" ht="12.75" customHeight="1">
      <c r="B35" s="968" t="s">
        <v>138</v>
      </c>
      <c r="C35" s="969"/>
      <c r="D35" s="973"/>
      <c r="E35" s="980" t="s">
        <v>117</v>
      </c>
      <c r="F35" s="1288">
        <f>F32+F34</f>
        <v>10880</v>
      </c>
      <c r="G35" s="1288">
        <f t="shared" ref="G35:I35" si="11">G32+G34</f>
        <v>37157.920000000006</v>
      </c>
      <c r="H35" s="1288">
        <f t="shared" si="11"/>
        <v>3230</v>
      </c>
      <c r="I35" s="1288">
        <f t="shared" si="11"/>
        <v>28225.379999999986</v>
      </c>
      <c r="J35" s="1288">
        <f t="shared" si="1"/>
        <v>14110</v>
      </c>
      <c r="K35" s="1288">
        <f t="shared" si="0"/>
        <v>65383.299999999988</v>
      </c>
      <c r="L35" s="1246">
        <f t="shared" si="2"/>
        <v>43.169096695945278</v>
      </c>
      <c r="M35" s="1011"/>
    </row>
    <row r="36" spans="2:21" ht="12.75" customHeight="1">
      <c r="B36" s="968"/>
      <c r="C36" s="969" t="s">
        <v>139</v>
      </c>
      <c r="D36" s="993"/>
      <c r="E36" s="982" t="s">
        <v>167</v>
      </c>
      <c r="F36" s="1288">
        <v>569</v>
      </c>
      <c r="G36" s="1288">
        <v>2664.29</v>
      </c>
      <c r="H36" s="1288">
        <v>183</v>
      </c>
      <c r="I36" s="1288">
        <v>967.81000000000085</v>
      </c>
      <c r="J36" s="1288">
        <f t="shared" si="1"/>
        <v>752</v>
      </c>
      <c r="K36" s="1288">
        <f t="shared" si="0"/>
        <v>3632.1000000000008</v>
      </c>
      <c r="L36" s="1246">
        <f t="shared" si="2"/>
        <v>26.646017455466552</v>
      </c>
      <c r="M36" s="1011"/>
    </row>
    <row r="37" spans="2:21" ht="12.75" customHeight="1">
      <c r="B37" s="968" t="s">
        <v>214</v>
      </c>
      <c r="C37" s="969" t="s">
        <v>214</v>
      </c>
      <c r="D37" s="975" t="s">
        <v>141</v>
      </c>
      <c r="E37" s="982" t="s">
        <v>142</v>
      </c>
      <c r="F37" s="1288">
        <v>1285</v>
      </c>
      <c r="G37" s="1288">
        <v>7220.3200000000015</v>
      </c>
      <c r="H37" s="1288">
        <v>303</v>
      </c>
      <c r="I37" s="1288">
        <v>2425.8999999999978</v>
      </c>
      <c r="J37" s="1288">
        <f t="shared" si="1"/>
        <v>1588</v>
      </c>
      <c r="K37" s="1288">
        <f t="shared" si="0"/>
        <v>9646.2199999999993</v>
      </c>
      <c r="L37" s="1246">
        <f t="shared" si="2"/>
        <v>25.148711101343302</v>
      </c>
      <c r="M37" s="1011"/>
    </row>
    <row r="38" spans="2:21" ht="12.75" customHeight="1">
      <c r="B38" s="968"/>
      <c r="C38" s="969"/>
      <c r="D38" s="969"/>
      <c r="E38" s="982" t="s">
        <v>143</v>
      </c>
      <c r="F38" s="1288">
        <v>2827</v>
      </c>
      <c r="G38" s="1288">
        <v>12153.269999999999</v>
      </c>
      <c r="H38" s="1288">
        <v>995</v>
      </c>
      <c r="I38" s="1288">
        <v>10272.180000000006</v>
      </c>
      <c r="J38" s="1288">
        <f t="shared" si="1"/>
        <v>3822</v>
      </c>
      <c r="K38" s="1288">
        <f t="shared" si="0"/>
        <v>22425.450000000004</v>
      </c>
      <c r="L38" s="1246">
        <f t="shared" si="2"/>
        <v>45.805903560463683</v>
      </c>
      <c r="M38" s="1011"/>
    </row>
    <row r="39" spans="2:21" ht="12.75" customHeight="1">
      <c r="B39" s="968"/>
      <c r="C39" s="969"/>
      <c r="D39" s="973"/>
      <c r="E39" s="980" t="s">
        <v>117</v>
      </c>
      <c r="F39" s="1288">
        <f>F36+F37+F38</f>
        <v>4681</v>
      </c>
      <c r="G39" s="1288">
        <f t="shared" ref="G39:I39" si="12">G36+G37+G38</f>
        <v>22037.879999999997</v>
      </c>
      <c r="H39" s="1288">
        <f t="shared" si="12"/>
        <v>1481</v>
      </c>
      <c r="I39" s="1288">
        <f t="shared" si="12"/>
        <v>13665.890000000005</v>
      </c>
      <c r="J39" s="1288">
        <f t="shared" si="1"/>
        <v>6162</v>
      </c>
      <c r="K39" s="1288">
        <f t="shared" si="0"/>
        <v>35703.770000000004</v>
      </c>
      <c r="L39" s="1246">
        <f t="shared" si="2"/>
        <v>38.275761915338364</v>
      </c>
      <c r="M39" s="1011"/>
    </row>
    <row r="40" spans="2:21" ht="12.75" customHeight="1" thickBot="1">
      <c r="B40" s="994"/>
      <c r="C40" s="995"/>
      <c r="D40" s="1393" t="s">
        <v>120</v>
      </c>
      <c r="E40" s="1394"/>
      <c r="F40" s="1292">
        <f>F34+F39</f>
        <v>10167</v>
      </c>
      <c r="G40" s="1292">
        <f t="shared" ref="G40:I40" si="13">G34+G39</f>
        <v>34073.550000000003</v>
      </c>
      <c r="H40" s="1292">
        <f t="shared" si="13"/>
        <v>2135</v>
      </c>
      <c r="I40" s="1292">
        <f t="shared" si="13"/>
        <v>15739.300000000001</v>
      </c>
      <c r="J40" s="1292">
        <f t="shared" si="1"/>
        <v>12302</v>
      </c>
      <c r="K40" s="1292">
        <f t="shared" si="0"/>
        <v>49812.850000000006</v>
      </c>
      <c r="L40" s="1257">
        <f t="shared" si="2"/>
        <v>31.596867073455943</v>
      </c>
      <c r="M40" s="1011"/>
    </row>
    <row r="41" spans="2:21" ht="12.75" customHeight="1" thickBot="1">
      <c r="B41" s="996"/>
      <c r="C41" s="1401" t="s">
        <v>131</v>
      </c>
      <c r="D41" s="1398"/>
      <c r="E41" s="1402"/>
      <c r="F41" s="1301">
        <f>F40+F32</f>
        <v>15561</v>
      </c>
      <c r="G41" s="1301">
        <f t="shared" ref="G41:I41" si="14">G40+G32</f>
        <v>59195.8</v>
      </c>
      <c r="H41" s="1301">
        <f t="shared" si="14"/>
        <v>4711</v>
      </c>
      <c r="I41" s="1301">
        <f t="shared" si="14"/>
        <v>41891.26999999999</v>
      </c>
      <c r="J41" s="1301">
        <f t="shared" si="1"/>
        <v>20272</v>
      </c>
      <c r="K41" s="1301">
        <f t="shared" si="0"/>
        <v>101087.06999999999</v>
      </c>
      <c r="L41" s="1302">
        <f t="shared" si="2"/>
        <v>41.440779715941908</v>
      </c>
      <c r="M41" s="1011"/>
    </row>
    <row r="42" spans="2:21" ht="12.75" customHeight="1" thickBot="1">
      <c r="B42" s="1403" t="s">
        <v>144</v>
      </c>
      <c r="C42" s="1404"/>
      <c r="D42" s="1404"/>
      <c r="E42" s="1399"/>
      <c r="F42" s="1309">
        <f>F41+F31</f>
        <v>63896</v>
      </c>
      <c r="G42" s="1309">
        <f t="shared" ref="G42:I42" si="15">G41+G31</f>
        <v>167607.70000000001</v>
      </c>
      <c r="H42" s="1309">
        <f t="shared" si="15"/>
        <v>19206</v>
      </c>
      <c r="I42" s="1309">
        <f t="shared" si="15"/>
        <v>87442.65</v>
      </c>
      <c r="J42" s="1309">
        <f t="shared" si="1"/>
        <v>83102</v>
      </c>
      <c r="K42" s="1309">
        <f t="shared" si="0"/>
        <v>255050.35</v>
      </c>
      <c r="L42" s="1310">
        <f t="shared" si="2"/>
        <v>34.28446579273465</v>
      </c>
      <c r="M42" s="1011"/>
    </row>
    <row r="43" spans="2:21" ht="12.75" customHeight="1">
      <c r="B43" s="1003" t="s">
        <v>199</v>
      </c>
      <c r="C43" s="1004" t="s">
        <v>215</v>
      </c>
      <c r="D43" s="1405"/>
      <c r="E43" s="1405"/>
      <c r="F43" s="1005"/>
      <c r="G43" s="1005"/>
      <c r="H43" s="1005"/>
      <c r="I43" s="1005"/>
      <c r="J43" s="1005"/>
      <c r="K43" s="1005"/>
      <c r="L43" s="1014"/>
      <c r="M43" s="955"/>
    </row>
    <row r="44" spans="2:21" ht="12.75" customHeight="1">
      <c r="D44" s="955"/>
      <c r="E44" s="955"/>
      <c r="F44" s="955"/>
      <c r="G44" s="955"/>
      <c r="H44" s="955"/>
      <c r="I44" s="955"/>
      <c r="J44" s="955"/>
      <c r="K44" s="955"/>
      <c r="L44" s="955"/>
      <c r="M44" s="955"/>
      <c r="N44" s="955"/>
      <c r="O44" s="955"/>
      <c r="P44" s="955"/>
      <c r="Q44" s="955"/>
      <c r="R44" s="955"/>
      <c r="S44" s="955"/>
      <c r="T44" s="955"/>
      <c r="U44" s="955"/>
    </row>
  </sheetData>
  <mergeCells count="4">
    <mergeCell ref="K3:L3"/>
    <mergeCell ref="B4:B5"/>
    <mergeCell ref="C4:C5"/>
    <mergeCell ref="E4:E5"/>
  </mergeCells>
  <phoneticPr fontId="12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4"/>
  <sheetViews>
    <sheetView workbookViewId="0">
      <selection activeCell="D49" sqref="D49"/>
    </sheetView>
  </sheetViews>
  <sheetFormatPr defaultRowHeight="13.5"/>
  <cols>
    <col min="1" max="1" width="1.125" style="772" customWidth="1"/>
    <col min="2" max="3" width="8" style="951" customWidth="1"/>
    <col min="4" max="4" width="8.625" style="951" customWidth="1"/>
    <col min="5" max="16384" width="9" style="772"/>
  </cols>
  <sheetData>
    <row r="1" spans="2:20" ht="12" customHeight="1">
      <c r="C1" s="952"/>
    </row>
    <row r="2" spans="2:20" ht="15" customHeight="1">
      <c r="B2" s="861" t="s">
        <v>147</v>
      </c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</row>
    <row r="3" spans="2:20" ht="12" customHeight="1" thickBot="1">
      <c r="B3" s="955"/>
      <c r="C3" s="955"/>
      <c r="D3" s="955"/>
      <c r="E3" s="862"/>
      <c r="F3" s="862"/>
      <c r="G3" s="862" t="s">
        <v>148</v>
      </c>
      <c r="H3" s="862"/>
      <c r="I3" s="862"/>
      <c r="J3" s="862"/>
      <c r="K3" s="862"/>
      <c r="L3" s="862"/>
      <c r="M3" s="862"/>
      <c r="N3" s="862"/>
      <c r="O3" s="862"/>
      <c r="P3" s="862"/>
      <c r="Q3" s="863" t="s">
        <v>91</v>
      </c>
      <c r="R3" s="860"/>
      <c r="S3" s="860"/>
      <c r="T3" s="860"/>
    </row>
    <row r="4" spans="2:20" ht="13.5" customHeight="1">
      <c r="B4" s="1479" t="s">
        <v>149</v>
      </c>
      <c r="C4" s="1481" t="s">
        <v>150</v>
      </c>
      <c r="D4" s="1505" t="s">
        <v>301</v>
      </c>
      <c r="E4" s="1120"/>
      <c r="F4" s="865" t="s">
        <v>152</v>
      </c>
      <c r="G4" s="866" t="s">
        <v>153</v>
      </c>
      <c r="H4" s="866" t="s">
        <v>154</v>
      </c>
      <c r="I4" s="866" t="s">
        <v>155</v>
      </c>
      <c r="J4" s="866" t="s">
        <v>156</v>
      </c>
      <c r="K4" s="866" t="s">
        <v>157</v>
      </c>
      <c r="L4" s="866" t="s">
        <v>158</v>
      </c>
      <c r="M4" s="866" t="s">
        <v>159</v>
      </c>
      <c r="N4" s="866" t="s">
        <v>160</v>
      </c>
      <c r="O4" s="866" t="s">
        <v>161</v>
      </c>
      <c r="P4" s="865" t="s">
        <v>162</v>
      </c>
      <c r="Q4" s="867"/>
      <c r="R4" s="868"/>
      <c r="S4" s="860"/>
      <c r="T4" s="860"/>
    </row>
    <row r="5" spans="2:20">
      <c r="B5" s="1501"/>
      <c r="C5" s="1503"/>
      <c r="D5" s="1506"/>
      <c r="E5" s="1121" t="s">
        <v>163</v>
      </c>
      <c r="F5" s="869" t="s">
        <v>164</v>
      </c>
      <c r="G5" s="869" t="s">
        <v>164</v>
      </c>
      <c r="H5" s="869" t="s">
        <v>164</v>
      </c>
      <c r="I5" s="869" t="s">
        <v>164</v>
      </c>
      <c r="J5" s="869" t="s">
        <v>164</v>
      </c>
      <c r="K5" s="869" t="s">
        <v>164</v>
      </c>
      <c r="L5" s="869" t="s">
        <v>164</v>
      </c>
      <c r="M5" s="869" t="s">
        <v>164</v>
      </c>
      <c r="N5" s="869" t="s">
        <v>164</v>
      </c>
      <c r="O5" s="869" t="s">
        <v>164</v>
      </c>
      <c r="P5" s="869" t="s">
        <v>165</v>
      </c>
      <c r="Q5" s="870" t="s">
        <v>166</v>
      </c>
      <c r="R5" s="868"/>
      <c r="S5" s="860"/>
      <c r="T5" s="860"/>
    </row>
    <row r="6" spans="2:20" ht="14.25" thickBot="1">
      <c r="B6" s="1502"/>
      <c r="C6" s="1504"/>
      <c r="D6" s="1507"/>
      <c r="E6" s="1122"/>
      <c r="F6" s="872" t="s">
        <v>153</v>
      </c>
      <c r="G6" s="873" t="s">
        <v>154</v>
      </c>
      <c r="H6" s="873" t="s">
        <v>155</v>
      </c>
      <c r="I6" s="873" t="s">
        <v>156</v>
      </c>
      <c r="J6" s="873" t="s">
        <v>157</v>
      </c>
      <c r="K6" s="873" t="s">
        <v>158</v>
      </c>
      <c r="L6" s="873" t="s">
        <v>159</v>
      </c>
      <c r="M6" s="873" t="s">
        <v>160</v>
      </c>
      <c r="N6" s="873" t="s">
        <v>161</v>
      </c>
      <c r="O6" s="873" t="s">
        <v>162</v>
      </c>
      <c r="P6" s="872"/>
      <c r="Q6" s="874"/>
      <c r="R6" s="875"/>
      <c r="S6" s="876"/>
      <c r="T6" s="860"/>
    </row>
    <row r="7" spans="2:20" ht="12.75" customHeight="1">
      <c r="B7" s="968"/>
      <c r="C7" s="969"/>
      <c r="D7" s="969"/>
      <c r="E7" s="880" t="s">
        <v>101</v>
      </c>
      <c r="F7" s="1326">
        <v>390.65</v>
      </c>
      <c r="G7" s="1326">
        <v>1458.4</v>
      </c>
      <c r="H7" s="1326">
        <v>1859.09</v>
      </c>
      <c r="I7" s="1326">
        <v>963.91</v>
      </c>
      <c r="J7" s="1326">
        <v>264.19</v>
      </c>
      <c r="K7" s="1326">
        <v>84.96</v>
      </c>
      <c r="L7" s="1326">
        <v>0</v>
      </c>
      <c r="M7" s="1326">
        <v>0</v>
      </c>
      <c r="N7" s="1326">
        <v>0</v>
      </c>
      <c r="O7" s="1326">
        <v>0</v>
      </c>
      <c r="P7" s="1326">
        <v>0</v>
      </c>
      <c r="Q7" s="1327">
        <f>SUM(F7:P7)</f>
        <v>5021.2</v>
      </c>
      <c r="R7" s="868"/>
      <c r="S7" s="860"/>
      <c r="T7" s="881"/>
    </row>
    <row r="8" spans="2:20" ht="12.75" customHeight="1">
      <c r="B8" s="968"/>
      <c r="C8" s="969"/>
      <c r="D8" s="969"/>
      <c r="E8" s="885" t="s">
        <v>102</v>
      </c>
      <c r="F8" s="1328">
        <v>646.88</v>
      </c>
      <c r="G8" s="1328">
        <v>1700.03</v>
      </c>
      <c r="H8" s="1328">
        <v>2353.39</v>
      </c>
      <c r="I8" s="1328">
        <v>2299.73</v>
      </c>
      <c r="J8" s="1328">
        <v>71.849999999999994</v>
      </c>
      <c r="K8" s="1328">
        <v>0</v>
      </c>
      <c r="L8" s="1328">
        <v>0</v>
      </c>
      <c r="M8" s="1328">
        <v>0</v>
      </c>
      <c r="N8" s="1328">
        <v>0</v>
      </c>
      <c r="O8" s="1328">
        <v>0</v>
      </c>
      <c r="P8" s="1328">
        <v>0</v>
      </c>
      <c r="Q8" s="1329">
        <f t="shared" ref="Q8:Q43" si="0">SUM(F8:P8)</f>
        <v>7071.8799999999992</v>
      </c>
      <c r="R8" s="868"/>
      <c r="S8" s="860"/>
      <c r="T8" s="881"/>
    </row>
    <row r="9" spans="2:20" ht="12.75" customHeight="1">
      <c r="B9" s="968"/>
      <c r="C9" s="969"/>
      <c r="D9" s="969"/>
      <c r="E9" s="886" t="s">
        <v>57</v>
      </c>
      <c r="F9" s="1328">
        <v>101.92</v>
      </c>
      <c r="G9" s="1328">
        <v>317.81</v>
      </c>
      <c r="H9" s="1328">
        <v>233.73</v>
      </c>
      <c r="I9" s="1328">
        <v>0</v>
      </c>
      <c r="J9" s="1328">
        <v>0</v>
      </c>
      <c r="K9" s="1328">
        <v>0</v>
      </c>
      <c r="L9" s="1328">
        <v>0</v>
      </c>
      <c r="M9" s="1328">
        <v>0</v>
      </c>
      <c r="N9" s="1328">
        <v>0</v>
      </c>
      <c r="O9" s="1328">
        <v>0</v>
      </c>
      <c r="P9" s="1328">
        <v>0</v>
      </c>
      <c r="Q9" s="1329">
        <f t="shared" si="0"/>
        <v>653.46</v>
      </c>
      <c r="R9" s="868"/>
      <c r="S9" s="860"/>
      <c r="T9" s="881"/>
    </row>
    <row r="10" spans="2:20" ht="12.75" customHeight="1">
      <c r="B10" s="968"/>
      <c r="C10" s="969"/>
      <c r="D10" s="969"/>
      <c r="E10" s="885" t="s">
        <v>103</v>
      </c>
      <c r="F10" s="1328">
        <v>1.25</v>
      </c>
      <c r="G10" s="1328">
        <v>40.270000000000003</v>
      </c>
      <c r="H10" s="1328">
        <v>380.9</v>
      </c>
      <c r="I10" s="1328">
        <v>1554.47</v>
      </c>
      <c r="J10" s="1328">
        <v>1804.56</v>
      </c>
      <c r="K10" s="1328">
        <v>868.8</v>
      </c>
      <c r="L10" s="1328">
        <v>73.75</v>
      </c>
      <c r="M10" s="1328">
        <v>0</v>
      </c>
      <c r="N10" s="1328">
        <v>0</v>
      </c>
      <c r="O10" s="1328">
        <v>0</v>
      </c>
      <c r="P10" s="1328">
        <v>0</v>
      </c>
      <c r="Q10" s="1329">
        <f t="shared" si="0"/>
        <v>4724</v>
      </c>
      <c r="R10" s="868"/>
      <c r="S10" s="860"/>
      <c r="T10" s="881"/>
    </row>
    <row r="11" spans="2:20" ht="12.75" customHeight="1">
      <c r="B11" s="968"/>
      <c r="C11" s="969"/>
      <c r="D11" s="969"/>
      <c r="E11" s="885" t="s">
        <v>104</v>
      </c>
      <c r="F11" s="1328">
        <v>0</v>
      </c>
      <c r="G11" s="1328">
        <v>0</v>
      </c>
      <c r="H11" s="1328">
        <v>117.54</v>
      </c>
      <c r="I11" s="1328">
        <v>1073.44</v>
      </c>
      <c r="J11" s="1328">
        <v>2191.37</v>
      </c>
      <c r="K11" s="1328">
        <v>2507.58</v>
      </c>
      <c r="L11" s="1328">
        <v>2486.81</v>
      </c>
      <c r="M11" s="1328">
        <v>1265.79</v>
      </c>
      <c r="N11" s="1328">
        <v>46.74</v>
      </c>
      <c r="O11" s="1328">
        <v>0</v>
      </c>
      <c r="P11" s="1328">
        <v>0</v>
      </c>
      <c r="Q11" s="1329">
        <f t="shared" si="0"/>
        <v>9689.2699999999986</v>
      </c>
      <c r="R11" s="868"/>
      <c r="S11" s="860"/>
      <c r="T11" s="881"/>
    </row>
    <row r="12" spans="2:20" ht="12.75" customHeight="1">
      <c r="B12" s="968"/>
      <c r="C12" s="969"/>
      <c r="D12" s="969"/>
      <c r="E12" s="886" t="s">
        <v>65</v>
      </c>
      <c r="F12" s="1328">
        <v>14.08</v>
      </c>
      <c r="G12" s="1328">
        <v>63.16</v>
      </c>
      <c r="H12" s="1328">
        <v>635.66</v>
      </c>
      <c r="I12" s="1328">
        <v>874.86</v>
      </c>
      <c r="J12" s="1328">
        <v>544.46</v>
      </c>
      <c r="K12" s="1328">
        <v>649.89</v>
      </c>
      <c r="L12" s="1328">
        <v>109.29</v>
      </c>
      <c r="M12" s="1328">
        <v>0</v>
      </c>
      <c r="N12" s="1328">
        <v>0</v>
      </c>
      <c r="O12" s="1328">
        <v>0</v>
      </c>
      <c r="P12" s="1328">
        <v>0</v>
      </c>
      <c r="Q12" s="1329">
        <f t="shared" si="0"/>
        <v>2891.4</v>
      </c>
      <c r="R12" s="868"/>
      <c r="S12" s="860"/>
      <c r="T12" s="881"/>
    </row>
    <row r="13" spans="2:20" ht="12.75" customHeight="1">
      <c r="B13" s="968"/>
      <c r="C13" s="969" t="s">
        <v>106</v>
      </c>
      <c r="D13" s="969" t="s">
        <v>302</v>
      </c>
      <c r="E13" s="885" t="s">
        <v>105</v>
      </c>
      <c r="F13" s="1328">
        <v>11.66</v>
      </c>
      <c r="G13" s="1328">
        <v>174.56</v>
      </c>
      <c r="H13" s="1328">
        <v>124.58</v>
      </c>
      <c r="I13" s="1328">
        <v>0</v>
      </c>
      <c r="J13" s="1328">
        <v>0</v>
      </c>
      <c r="K13" s="1328">
        <v>0</v>
      </c>
      <c r="L13" s="1328">
        <v>0</v>
      </c>
      <c r="M13" s="1328">
        <v>0</v>
      </c>
      <c r="N13" s="1328">
        <v>0</v>
      </c>
      <c r="O13" s="1328">
        <v>0</v>
      </c>
      <c r="P13" s="1328">
        <v>0</v>
      </c>
      <c r="Q13" s="1329">
        <f t="shared" si="0"/>
        <v>310.8</v>
      </c>
      <c r="R13" s="868"/>
      <c r="S13" s="860"/>
      <c r="T13" s="881"/>
    </row>
    <row r="14" spans="2:20" ht="12.75" customHeight="1">
      <c r="B14" s="968"/>
      <c r="C14" s="969" t="s">
        <v>109</v>
      </c>
      <c r="D14" s="969" t="s">
        <v>110</v>
      </c>
      <c r="E14" s="885" t="s">
        <v>108</v>
      </c>
      <c r="F14" s="1328">
        <v>0</v>
      </c>
      <c r="G14" s="1328">
        <v>67.95</v>
      </c>
      <c r="H14" s="1328">
        <v>901.08</v>
      </c>
      <c r="I14" s="1328">
        <v>5002.8999999999996</v>
      </c>
      <c r="J14" s="1328">
        <v>3733.1</v>
      </c>
      <c r="K14" s="1328">
        <v>3169.24</v>
      </c>
      <c r="L14" s="1328">
        <v>1051.1600000000001</v>
      </c>
      <c r="M14" s="1328">
        <v>542.78</v>
      </c>
      <c r="N14" s="1328">
        <v>0</v>
      </c>
      <c r="O14" s="1328">
        <v>0</v>
      </c>
      <c r="P14" s="1328">
        <v>0</v>
      </c>
      <c r="Q14" s="1329">
        <f t="shared" si="0"/>
        <v>14468.21</v>
      </c>
      <c r="R14" s="868"/>
      <c r="S14" s="860"/>
      <c r="T14" s="881"/>
    </row>
    <row r="15" spans="2:20" ht="12.75" customHeight="1">
      <c r="B15" s="968"/>
      <c r="C15" s="972" t="s">
        <v>413</v>
      </c>
      <c r="D15" s="969"/>
      <c r="E15" s="885" t="s">
        <v>111</v>
      </c>
      <c r="F15" s="1328">
        <v>3.2</v>
      </c>
      <c r="G15" s="1328">
        <v>0</v>
      </c>
      <c r="H15" s="1328">
        <v>0</v>
      </c>
      <c r="I15" s="1328">
        <v>0</v>
      </c>
      <c r="J15" s="1328">
        <v>0</v>
      </c>
      <c r="K15" s="1328">
        <v>0</v>
      </c>
      <c r="L15" s="1328">
        <v>0</v>
      </c>
      <c r="M15" s="1328">
        <v>0</v>
      </c>
      <c r="N15" s="1328">
        <v>0</v>
      </c>
      <c r="O15" s="1328">
        <v>0</v>
      </c>
      <c r="P15" s="1328">
        <v>0</v>
      </c>
      <c r="Q15" s="1329">
        <f t="shared" si="0"/>
        <v>3.2</v>
      </c>
      <c r="R15" s="868"/>
      <c r="S15" s="860"/>
      <c r="T15" s="881"/>
    </row>
    <row r="16" spans="2:20" ht="12.75" customHeight="1">
      <c r="B16" s="968"/>
      <c r="C16" s="969"/>
      <c r="D16" s="969"/>
      <c r="E16" s="885" t="s">
        <v>113</v>
      </c>
      <c r="F16" s="1328">
        <v>0</v>
      </c>
      <c r="G16" s="1328">
        <v>0</v>
      </c>
      <c r="H16" s="1328">
        <v>0</v>
      </c>
      <c r="I16" s="1328">
        <v>0</v>
      </c>
      <c r="J16" s="1328">
        <v>0</v>
      </c>
      <c r="K16" s="1328">
        <v>0</v>
      </c>
      <c r="L16" s="1328">
        <v>0</v>
      </c>
      <c r="M16" s="1328">
        <v>0</v>
      </c>
      <c r="N16" s="1328">
        <v>0</v>
      </c>
      <c r="O16" s="1328">
        <v>0</v>
      </c>
      <c r="P16" s="1328">
        <v>0</v>
      </c>
      <c r="Q16" s="1329">
        <f t="shared" si="0"/>
        <v>0</v>
      </c>
      <c r="R16" s="868"/>
      <c r="S16" s="860"/>
      <c r="T16" s="881"/>
    </row>
    <row r="17" spans="2:20" ht="12.75" customHeight="1">
      <c r="B17" s="968" t="s">
        <v>112</v>
      </c>
      <c r="C17" s="969"/>
      <c r="D17" s="969"/>
      <c r="E17" s="885" t="s">
        <v>114</v>
      </c>
      <c r="F17" s="1328">
        <v>0</v>
      </c>
      <c r="G17" s="1328">
        <v>0</v>
      </c>
      <c r="H17" s="1328">
        <v>0</v>
      </c>
      <c r="I17" s="1328">
        <v>0</v>
      </c>
      <c r="J17" s="1328">
        <v>0</v>
      </c>
      <c r="K17" s="1328">
        <v>0</v>
      </c>
      <c r="L17" s="1328">
        <v>0</v>
      </c>
      <c r="M17" s="1328">
        <v>0</v>
      </c>
      <c r="N17" s="1328">
        <v>0</v>
      </c>
      <c r="O17" s="1328">
        <v>0</v>
      </c>
      <c r="P17" s="1328">
        <v>0</v>
      </c>
      <c r="Q17" s="1329">
        <f t="shared" si="0"/>
        <v>0</v>
      </c>
      <c r="R17" s="868"/>
      <c r="S17" s="860"/>
      <c r="T17" s="881"/>
    </row>
    <row r="18" spans="2:20" ht="12.75" customHeight="1">
      <c r="B18" s="968"/>
      <c r="C18" s="969"/>
      <c r="D18" s="969"/>
      <c r="E18" s="885" t="s">
        <v>115</v>
      </c>
      <c r="F18" s="1328">
        <v>15.86</v>
      </c>
      <c r="G18" s="1328">
        <v>156</v>
      </c>
      <c r="H18" s="1328">
        <v>763.33</v>
      </c>
      <c r="I18" s="1328">
        <v>713.29</v>
      </c>
      <c r="J18" s="1328">
        <v>10.52</v>
      </c>
      <c r="K18" s="1328">
        <v>0</v>
      </c>
      <c r="L18" s="1328">
        <v>0</v>
      </c>
      <c r="M18" s="1328">
        <v>0</v>
      </c>
      <c r="N18" s="1328">
        <v>0</v>
      </c>
      <c r="O18" s="1328">
        <v>0</v>
      </c>
      <c r="P18" s="1328">
        <v>0</v>
      </c>
      <c r="Q18" s="1329">
        <f t="shared" si="0"/>
        <v>1659</v>
      </c>
      <c r="R18" s="868"/>
      <c r="S18" s="860"/>
      <c r="T18" s="881"/>
    </row>
    <row r="19" spans="2:20" ht="12.75" customHeight="1">
      <c r="B19" s="968" t="s">
        <v>129</v>
      </c>
      <c r="C19" s="969"/>
      <c r="D19" s="973"/>
      <c r="E19" s="885" t="s">
        <v>116</v>
      </c>
      <c r="F19" s="1328">
        <v>7.31</v>
      </c>
      <c r="G19" s="1328">
        <v>44.28</v>
      </c>
      <c r="H19" s="1328">
        <v>227.93</v>
      </c>
      <c r="I19" s="1328">
        <v>478.21</v>
      </c>
      <c r="J19" s="1328">
        <v>453.66</v>
      </c>
      <c r="K19" s="1328">
        <v>0</v>
      </c>
      <c r="L19" s="1328">
        <v>0</v>
      </c>
      <c r="M19" s="1328">
        <v>0</v>
      </c>
      <c r="N19" s="1328">
        <v>0</v>
      </c>
      <c r="O19" s="1328">
        <v>0</v>
      </c>
      <c r="P19" s="1328">
        <v>0</v>
      </c>
      <c r="Q19" s="1329">
        <f t="shared" si="0"/>
        <v>1211.3900000000001</v>
      </c>
      <c r="R19" s="868"/>
      <c r="S19" s="860"/>
      <c r="T19" s="881"/>
    </row>
    <row r="20" spans="2:20" ht="12.75" customHeight="1">
      <c r="B20" s="968"/>
      <c r="C20" s="969"/>
      <c r="D20" s="975" t="s">
        <v>210</v>
      </c>
      <c r="E20" s="891" t="s">
        <v>117</v>
      </c>
      <c r="F20" s="1328">
        <v>1192.81</v>
      </c>
      <c r="G20" s="1328">
        <v>4022.46</v>
      </c>
      <c r="H20" s="1328">
        <v>7597.2299999999987</v>
      </c>
      <c r="I20" s="1328">
        <v>12960.809999999998</v>
      </c>
      <c r="J20" s="1328">
        <v>9073.7099999999991</v>
      </c>
      <c r="K20" s="1328">
        <v>7280.47</v>
      </c>
      <c r="L20" s="1328">
        <v>3721.01</v>
      </c>
      <c r="M20" s="1328">
        <v>1808.57</v>
      </c>
      <c r="N20" s="1328">
        <v>46.74</v>
      </c>
      <c r="O20" s="1328">
        <v>0</v>
      </c>
      <c r="P20" s="1328">
        <v>0</v>
      </c>
      <c r="Q20" s="1329">
        <f t="shared" si="0"/>
        <v>47703.81</v>
      </c>
      <c r="R20" s="868"/>
      <c r="S20" s="860"/>
      <c r="T20" s="881"/>
    </row>
    <row r="21" spans="2:20" ht="12.75" customHeight="1" thickBot="1">
      <c r="B21" s="968"/>
      <c r="C21" s="976"/>
      <c r="D21" s="977" t="s">
        <v>120</v>
      </c>
      <c r="E21" s="885" t="s">
        <v>119</v>
      </c>
      <c r="F21" s="1328">
        <v>0</v>
      </c>
      <c r="G21" s="1328">
        <v>105.36</v>
      </c>
      <c r="H21" s="1328">
        <v>826.39</v>
      </c>
      <c r="I21" s="1328">
        <v>5428.26</v>
      </c>
      <c r="J21" s="1328">
        <v>3354.55</v>
      </c>
      <c r="K21" s="1328">
        <v>178.24</v>
      </c>
      <c r="L21" s="1328">
        <v>7.38</v>
      </c>
      <c r="M21" s="1328">
        <v>0</v>
      </c>
      <c r="N21" s="1328">
        <v>0</v>
      </c>
      <c r="O21" s="1328">
        <v>0</v>
      </c>
      <c r="P21" s="1328">
        <v>0</v>
      </c>
      <c r="Q21" s="1329">
        <f t="shared" si="0"/>
        <v>9900.18</v>
      </c>
      <c r="R21" s="868"/>
      <c r="S21" s="860"/>
      <c r="T21" s="881"/>
    </row>
    <row r="22" spans="2:20" ht="12.75" customHeight="1" thickBot="1">
      <c r="B22" s="968"/>
      <c r="C22" s="966"/>
      <c r="D22" s="969"/>
      <c r="E22" s="893"/>
      <c r="F22" s="1330">
        <v>1192.81</v>
      </c>
      <c r="G22" s="1330">
        <v>4127.82</v>
      </c>
      <c r="H22" s="1330">
        <v>8423.619999999999</v>
      </c>
      <c r="I22" s="1330">
        <v>18389.07</v>
      </c>
      <c r="J22" s="1330">
        <v>12428.259999999998</v>
      </c>
      <c r="K22" s="1330">
        <v>7458.71</v>
      </c>
      <c r="L22" s="1330">
        <v>3728.3900000000003</v>
      </c>
      <c r="M22" s="1330">
        <v>1808.57</v>
      </c>
      <c r="N22" s="1330">
        <v>46.74</v>
      </c>
      <c r="O22" s="1330">
        <v>0</v>
      </c>
      <c r="P22" s="1330">
        <v>0</v>
      </c>
      <c r="Q22" s="1331">
        <f t="shared" si="0"/>
        <v>57603.99</v>
      </c>
      <c r="R22" s="868"/>
      <c r="S22" s="860"/>
      <c r="T22" s="881"/>
    </row>
    <row r="23" spans="2:20" ht="12.75" customHeight="1">
      <c r="B23" s="968"/>
      <c r="C23" s="969"/>
      <c r="D23" s="973"/>
      <c r="E23" s="894" t="s">
        <v>121</v>
      </c>
      <c r="F23" s="1332">
        <v>69.290000000000006</v>
      </c>
      <c r="G23" s="1332">
        <v>173.96</v>
      </c>
      <c r="H23" s="1332">
        <v>991.19</v>
      </c>
      <c r="I23" s="1332">
        <v>3134.27</v>
      </c>
      <c r="J23" s="1332">
        <v>1971.15</v>
      </c>
      <c r="K23" s="1332">
        <v>1252.03</v>
      </c>
      <c r="L23" s="1332">
        <v>502.41</v>
      </c>
      <c r="M23" s="1332">
        <v>46.25</v>
      </c>
      <c r="N23" s="1332">
        <v>0</v>
      </c>
      <c r="O23" s="1332">
        <v>0</v>
      </c>
      <c r="P23" s="1332">
        <v>0</v>
      </c>
      <c r="Q23" s="1333">
        <f t="shared" si="0"/>
        <v>8140.55</v>
      </c>
      <c r="R23" s="868"/>
      <c r="S23" s="860"/>
      <c r="T23" s="881"/>
    </row>
    <row r="24" spans="2:20" ht="12.75" customHeight="1">
      <c r="B24" s="968"/>
      <c r="C24" s="969" t="s">
        <v>122</v>
      </c>
      <c r="D24" s="969"/>
      <c r="E24" s="895" t="s">
        <v>117</v>
      </c>
      <c r="F24" s="1334">
        <v>69.290000000000006</v>
      </c>
      <c r="G24" s="1334">
        <v>279.32</v>
      </c>
      <c r="H24" s="1334">
        <v>1817.58</v>
      </c>
      <c r="I24" s="1334">
        <v>8562.5300000000007</v>
      </c>
      <c r="J24" s="1334">
        <v>5325.7000000000007</v>
      </c>
      <c r="K24" s="1334">
        <v>1430.27</v>
      </c>
      <c r="L24" s="1334">
        <v>509.79</v>
      </c>
      <c r="M24" s="1334">
        <v>46.25</v>
      </c>
      <c r="N24" s="1334">
        <v>0</v>
      </c>
      <c r="O24" s="1334">
        <v>0</v>
      </c>
      <c r="P24" s="1334">
        <v>0</v>
      </c>
      <c r="Q24" s="1335">
        <f t="shared" si="0"/>
        <v>18040.730000000003</v>
      </c>
      <c r="R24" s="868"/>
      <c r="S24" s="860"/>
      <c r="T24" s="881"/>
    </row>
    <row r="25" spans="2:20" ht="12.75" customHeight="1">
      <c r="B25" s="968"/>
      <c r="C25" s="969" t="s">
        <v>146</v>
      </c>
      <c r="D25" s="975" t="s">
        <v>124</v>
      </c>
      <c r="E25" s="896" t="s">
        <v>123</v>
      </c>
      <c r="F25" s="1328">
        <v>54.9</v>
      </c>
      <c r="G25" s="1328">
        <v>179.38</v>
      </c>
      <c r="H25" s="1328">
        <v>1097.1600000000001</v>
      </c>
      <c r="I25" s="1328">
        <v>6395.14</v>
      </c>
      <c r="J25" s="1328">
        <v>8374.44</v>
      </c>
      <c r="K25" s="1328">
        <v>6543.72</v>
      </c>
      <c r="L25" s="1328">
        <v>3530.75</v>
      </c>
      <c r="M25" s="1328">
        <v>1285.8599999999999</v>
      </c>
      <c r="N25" s="1328">
        <v>468.1</v>
      </c>
      <c r="O25" s="1328">
        <v>345.29</v>
      </c>
      <c r="P25" s="1328">
        <v>75.989999999999995</v>
      </c>
      <c r="Q25" s="1329">
        <f t="shared" si="0"/>
        <v>28350.730000000003</v>
      </c>
      <c r="R25" s="868"/>
      <c r="S25" s="860"/>
      <c r="T25" s="881"/>
    </row>
    <row r="26" spans="2:20" ht="12.75" customHeight="1">
      <c r="B26" s="968"/>
      <c r="C26" s="969"/>
      <c r="D26" s="969"/>
      <c r="E26" s="897" t="s">
        <v>125</v>
      </c>
      <c r="F26" s="1328">
        <v>0</v>
      </c>
      <c r="G26" s="1328">
        <v>16.21</v>
      </c>
      <c r="H26" s="1328">
        <v>507.74</v>
      </c>
      <c r="I26" s="1328">
        <v>3200.41</v>
      </c>
      <c r="J26" s="1328">
        <v>2879.53</v>
      </c>
      <c r="K26" s="1328">
        <v>3148.8</v>
      </c>
      <c r="L26" s="1328">
        <v>2993.04</v>
      </c>
      <c r="M26" s="1328">
        <v>1964.96</v>
      </c>
      <c r="N26" s="1328">
        <v>235.24</v>
      </c>
      <c r="O26" s="1328">
        <v>22.87</v>
      </c>
      <c r="P26" s="1328">
        <v>0</v>
      </c>
      <c r="Q26" s="1329">
        <f t="shared" si="0"/>
        <v>14968.8</v>
      </c>
      <c r="R26" s="868"/>
      <c r="S26" s="860"/>
      <c r="T26" s="881"/>
    </row>
    <row r="27" spans="2:20" ht="12.75" customHeight="1" thickBot="1">
      <c r="B27" s="968"/>
      <c r="C27" s="983"/>
      <c r="D27" s="984" t="s">
        <v>120</v>
      </c>
      <c r="E27" s="898" t="s">
        <v>117</v>
      </c>
      <c r="F27" s="1328">
        <v>54.9</v>
      </c>
      <c r="G27" s="1328">
        <v>195.59</v>
      </c>
      <c r="H27" s="1328">
        <v>1604.9</v>
      </c>
      <c r="I27" s="1328">
        <v>9595.5499999999993</v>
      </c>
      <c r="J27" s="1328">
        <v>11253.970000000001</v>
      </c>
      <c r="K27" s="1328">
        <v>9692.52</v>
      </c>
      <c r="L27" s="1328">
        <v>6523.79</v>
      </c>
      <c r="M27" s="1328">
        <v>3250.8199999999997</v>
      </c>
      <c r="N27" s="1328">
        <v>703.34</v>
      </c>
      <c r="O27" s="1328">
        <v>368.16</v>
      </c>
      <c r="P27" s="1328">
        <v>75.989999999999995</v>
      </c>
      <c r="Q27" s="1329">
        <f t="shared" si="0"/>
        <v>43319.53</v>
      </c>
      <c r="R27" s="868"/>
      <c r="S27" s="860"/>
      <c r="T27" s="881"/>
    </row>
    <row r="28" spans="2:20" ht="12.75" customHeight="1" thickBot="1">
      <c r="B28" s="968"/>
      <c r="C28" s="969" t="s">
        <v>126</v>
      </c>
      <c r="D28" s="975" t="s">
        <v>127</v>
      </c>
      <c r="E28" s="900"/>
      <c r="F28" s="1336">
        <v>124.19</v>
      </c>
      <c r="G28" s="1336">
        <v>369.55</v>
      </c>
      <c r="H28" s="1336">
        <v>2596.09</v>
      </c>
      <c r="I28" s="1336">
        <v>12729.82</v>
      </c>
      <c r="J28" s="1336">
        <v>13225.12</v>
      </c>
      <c r="K28" s="1336">
        <v>10944.55</v>
      </c>
      <c r="L28" s="1336">
        <v>7026.2</v>
      </c>
      <c r="M28" s="1336">
        <v>3297.0699999999997</v>
      </c>
      <c r="N28" s="1336">
        <v>703.34</v>
      </c>
      <c r="O28" s="1336">
        <v>368.16</v>
      </c>
      <c r="P28" s="1336">
        <v>75.989999999999995</v>
      </c>
      <c r="Q28" s="1337">
        <f t="shared" si="0"/>
        <v>51460.079999999994</v>
      </c>
      <c r="R28" s="868"/>
      <c r="S28" s="860"/>
      <c r="T28" s="881"/>
    </row>
    <row r="29" spans="2:20" ht="12.75" customHeight="1">
      <c r="B29" s="968"/>
      <c r="C29" s="969" t="s">
        <v>129</v>
      </c>
      <c r="D29" s="969"/>
      <c r="E29" s="902" t="s">
        <v>128</v>
      </c>
      <c r="F29" s="1326">
        <v>0</v>
      </c>
      <c r="G29" s="1326">
        <v>86.38</v>
      </c>
      <c r="H29" s="1326">
        <v>595.36</v>
      </c>
      <c r="I29" s="1326">
        <v>8187.2</v>
      </c>
      <c r="J29" s="1326">
        <v>12674.12</v>
      </c>
      <c r="K29" s="1326">
        <v>12895.62</v>
      </c>
      <c r="L29" s="1326">
        <v>10592.27</v>
      </c>
      <c r="M29" s="1326">
        <v>7375.82</v>
      </c>
      <c r="N29" s="1326">
        <v>1607.79</v>
      </c>
      <c r="O29" s="1326">
        <v>155.46</v>
      </c>
      <c r="P29" s="1326">
        <v>47.96</v>
      </c>
      <c r="Q29" s="1327">
        <f t="shared" si="0"/>
        <v>54217.979999999996</v>
      </c>
      <c r="R29" s="868"/>
      <c r="S29" s="860"/>
      <c r="T29" s="881"/>
    </row>
    <row r="30" spans="2:20" ht="12.75" customHeight="1" thickBot="1">
      <c r="B30" s="968"/>
      <c r="C30" s="976"/>
      <c r="D30" s="977" t="s">
        <v>120</v>
      </c>
      <c r="E30" s="904" t="s">
        <v>130</v>
      </c>
      <c r="F30" s="1338">
        <v>0</v>
      </c>
      <c r="G30" s="1338">
        <v>28.19</v>
      </c>
      <c r="H30" s="1338">
        <v>366.96</v>
      </c>
      <c r="I30" s="1338">
        <v>2445.0300000000002</v>
      </c>
      <c r="J30" s="1338">
        <v>2653.92</v>
      </c>
      <c r="K30" s="1338">
        <v>2702.98</v>
      </c>
      <c r="L30" s="1338">
        <v>1112.48</v>
      </c>
      <c r="M30" s="1338">
        <v>160.13</v>
      </c>
      <c r="N30" s="1338">
        <v>37.130000000000003</v>
      </c>
      <c r="O30" s="1338">
        <v>0</v>
      </c>
      <c r="P30" s="1338">
        <v>0</v>
      </c>
      <c r="Q30" s="1339">
        <f t="shared" si="0"/>
        <v>9506.8199999999979</v>
      </c>
      <c r="R30" s="868"/>
      <c r="S30" s="860"/>
      <c r="T30" s="881"/>
    </row>
    <row r="31" spans="2:20" ht="12.75" customHeight="1" thickBot="1">
      <c r="B31" s="986"/>
      <c r="C31" s="987" t="s">
        <v>131</v>
      </c>
      <c r="D31" s="988"/>
      <c r="E31" s="906"/>
      <c r="F31" s="1340">
        <v>0</v>
      </c>
      <c r="G31" s="1340">
        <v>114.57</v>
      </c>
      <c r="H31" s="1340">
        <v>962.31999999999994</v>
      </c>
      <c r="I31" s="1340">
        <v>10632.23</v>
      </c>
      <c r="J31" s="1340">
        <v>15328.04</v>
      </c>
      <c r="K31" s="1340">
        <v>15598.6</v>
      </c>
      <c r="L31" s="1340">
        <v>11704.75</v>
      </c>
      <c r="M31" s="1340">
        <v>7535.95</v>
      </c>
      <c r="N31" s="1340">
        <v>1644.92</v>
      </c>
      <c r="O31" s="1340">
        <v>155.46</v>
      </c>
      <c r="P31" s="1340">
        <v>47.96</v>
      </c>
      <c r="Q31" s="1341">
        <f t="shared" si="0"/>
        <v>63724.799999999996</v>
      </c>
      <c r="R31" s="868"/>
      <c r="S31" s="860"/>
      <c r="T31" s="881"/>
    </row>
    <row r="32" spans="2:20" ht="12.75" customHeight="1" thickBot="1">
      <c r="B32" s="990"/>
      <c r="C32" s="991" t="s">
        <v>132</v>
      </c>
      <c r="D32" s="966"/>
      <c r="E32" s="909"/>
      <c r="F32" s="1342">
        <v>1317</v>
      </c>
      <c r="G32" s="1343">
        <v>4611.9399999999996</v>
      </c>
      <c r="H32" s="1343">
        <v>11982.029999999999</v>
      </c>
      <c r="I32" s="1343">
        <v>41751.119999999995</v>
      </c>
      <c r="J32" s="1343">
        <v>40981.42</v>
      </c>
      <c r="K32" s="1343">
        <v>34001.86</v>
      </c>
      <c r="L32" s="1343">
        <v>22459.34</v>
      </c>
      <c r="M32" s="1343">
        <v>12641.59</v>
      </c>
      <c r="N32" s="1343">
        <v>2395</v>
      </c>
      <c r="O32" s="1343">
        <v>523.62</v>
      </c>
      <c r="P32" s="1343">
        <v>123.94999999999999</v>
      </c>
      <c r="Q32" s="1344">
        <f t="shared" si="0"/>
        <v>172788.87</v>
      </c>
      <c r="R32" s="868"/>
      <c r="S32" s="860"/>
      <c r="T32" s="881"/>
    </row>
    <row r="33" spans="2:20" ht="12.75" customHeight="1" thickBot="1">
      <c r="B33" s="968"/>
      <c r="C33" s="969" t="s">
        <v>213</v>
      </c>
      <c r="D33" s="1012" t="s">
        <v>120</v>
      </c>
      <c r="E33" s="913" t="s">
        <v>133</v>
      </c>
      <c r="F33" s="1345">
        <v>0</v>
      </c>
      <c r="G33" s="1345">
        <v>42</v>
      </c>
      <c r="H33" s="1345">
        <v>1684.64</v>
      </c>
      <c r="I33" s="1345">
        <v>9075.48</v>
      </c>
      <c r="J33" s="1345">
        <v>14283.76</v>
      </c>
      <c r="K33" s="1345">
        <v>14109.79</v>
      </c>
      <c r="L33" s="1345">
        <v>10918.73</v>
      </c>
      <c r="M33" s="1345">
        <v>6444.72</v>
      </c>
      <c r="N33" s="1345">
        <v>3942.43</v>
      </c>
      <c r="O33" s="1345">
        <v>996.44</v>
      </c>
      <c r="P33" s="1345">
        <v>47.06</v>
      </c>
      <c r="Q33" s="1327">
        <f t="shared" si="0"/>
        <v>61545.049999999996</v>
      </c>
      <c r="R33" s="868"/>
      <c r="S33" s="860"/>
      <c r="T33" s="881"/>
    </row>
    <row r="34" spans="2:20" ht="12.75" customHeight="1" thickBot="1">
      <c r="B34" s="968" t="s">
        <v>135</v>
      </c>
      <c r="C34" s="966"/>
      <c r="D34" s="1013" t="s">
        <v>136</v>
      </c>
      <c r="E34" s="915"/>
      <c r="F34" s="1346">
        <v>0</v>
      </c>
      <c r="G34" s="1346">
        <v>42</v>
      </c>
      <c r="H34" s="1346">
        <v>1684.64</v>
      </c>
      <c r="I34" s="1346">
        <v>9075.48</v>
      </c>
      <c r="J34" s="1346">
        <v>14283.76</v>
      </c>
      <c r="K34" s="1346">
        <v>14109.79</v>
      </c>
      <c r="L34" s="1346">
        <v>10918.73</v>
      </c>
      <c r="M34" s="1346">
        <v>6444.72</v>
      </c>
      <c r="N34" s="1346">
        <v>3942.43</v>
      </c>
      <c r="O34" s="1346">
        <v>996.44</v>
      </c>
      <c r="P34" s="1346">
        <v>47.06</v>
      </c>
      <c r="Q34" s="1347">
        <f t="shared" si="0"/>
        <v>61545.049999999996</v>
      </c>
      <c r="R34" s="868"/>
      <c r="S34" s="860"/>
      <c r="T34" s="881"/>
    </row>
    <row r="35" spans="2:20" ht="12.75" customHeight="1">
      <c r="B35" s="968" t="s">
        <v>138</v>
      </c>
      <c r="C35" s="969"/>
      <c r="D35" s="973"/>
      <c r="E35" s="916" t="s">
        <v>137</v>
      </c>
      <c r="F35" s="1334">
        <v>712.96</v>
      </c>
      <c r="G35" s="1334">
        <v>3196.66</v>
      </c>
      <c r="H35" s="1334">
        <v>6068.19</v>
      </c>
      <c r="I35" s="1334">
        <v>4330.58</v>
      </c>
      <c r="J35" s="1334">
        <v>639.16</v>
      </c>
      <c r="K35" s="1334">
        <v>0</v>
      </c>
      <c r="L35" s="1334">
        <v>0</v>
      </c>
      <c r="M35" s="1334">
        <v>0</v>
      </c>
      <c r="N35" s="1334">
        <v>0</v>
      </c>
      <c r="O35" s="1334">
        <v>0</v>
      </c>
      <c r="P35" s="1334">
        <v>0</v>
      </c>
      <c r="Q35" s="1335">
        <f t="shared" si="0"/>
        <v>14947.55</v>
      </c>
      <c r="R35" s="868"/>
      <c r="S35" s="860"/>
      <c r="T35" s="881"/>
    </row>
    <row r="36" spans="2:20" ht="12.75" customHeight="1">
      <c r="B36" s="968"/>
      <c r="C36" s="969" t="s">
        <v>139</v>
      </c>
      <c r="D36" s="993"/>
      <c r="E36" s="898" t="s">
        <v>117</v>
      </c>
      <c r="F36" s="1328">
        <v>712.96</v>
      </c>
      <c r="G36" s="1328">
        <v>3238.66</v>
      </c>
      <c r="H36" s="1328">
        <v>7752.83</v>
      </c>
      <c r="I36" s="1328">
        <v>13406.06</v>
      </c>
      <c r="J36" s="1328">
        <v>14922.92</v>
      </c>
      <c r="K36" s="1328">
        <v>14109.79</v>
      </c>
      <c r="L36" s="1328">
        <v>10918.73</v>
      </c>
      <c r="M36" s="1328">
        <v>6444.72</v>
      </c>
      <c r="N36" s="1328">
        <v>3942.43</v>
      </c>
      <c r="O36" s="1328">
        <v>996.44</v>
      </c>
      <c r="P36" s="1328">
        <v>47.06</v>
      </c>
      <c r="Q36" s="1329">
        <f t="shared" si="0"/>
        <v>76492.599999999991</v>
      </c>
      <c r="R36" s="868"/>
      <c r="S36" s="860"/>
      <c r="T36" s="881"/>
    </row>
    <row r="37" spans="2:20" ht="12.75" customHeight="1">
      <c r="B37" s="968" t="s">
        <v>214</v>
      </c>
      <c r="C37" s="969" t="s">
        <v>214</v>
      </c>
      <c r="D37" s="975" t="s">
        <v>141</v>
      </c>
      <c r="E37" s="897" t="s">
        <v>167</v>
      </c>
      <c r="F37" s="1328">
        <v>373.74</v>
      </c>
      <c r="G37" s="1328">
        <v>583.39</v>
      </c>
      <c r="H37" s="1328">
        <v>1881.03</v>
      </c>
      <c r="I37" s="1328">
        <v>1318</v>
      </c>
      <c r="J37" s="1328">
        <v>673.74</v>
      </c>
      <c r="K37" s="1328">
        <v>75.78</v>
      </c>
      <c r="L37" s="1328">
        <v>0</v>
      </c>
      <c r="M37" s="1328">
        <v>0</v>
      </c>
      <c r="N37" s="1328">
        <v>0</v>
      </c>
      <c r="O37" s="1328">
        <v>0</v>
      </c>
      <c r="P37" s="1328">
        <v>0</v>
      </c>
      <c r="Q37" s="1329">
        <f t="shared" si="0"/>
        <v>4905.6799999999994</v>
      </c>
      <c r="R37" s="868"/>
      <c r="S37" s="860"/>
      <c r="T37" s="881"/>
    </row>
    <row r="38" spans="2:20" ht="12.75" customHeight="1">
      <c r="B38" s="968"/>
      <c r="C38" s="969"/>
      <c r="D38" s="969"/>
      <c r="E38" s="897" t="s">
        <v>142</v>
      </c>
      <c r="F38" s="1328">
        <v>112.42</v>
      </c>
      <c r="G38" s="1328">
        <v>1598.53</v>
      </c>
      <c r="H38" s="1328">
        <v>4183.5600000000004</v>
      </c>
      <c r="I38" s="1328">
        <v>5117.07</v>
      </c>
      <c r="J38" s="1328">
        <v>1045.58</v>
      </c>
      <c r="K38" s="1328">
        <v>300.38</v>
      </c>
      <c r="L38" s="1328">
        <v>0</v>
      </c>
      <c r="M38" s="1328">
        <v>0</v>
      </c>
      <c r="N38" s="1328">
        <v>0</v>
      </c>
      <c r="O38" s="1328">
        <v>0</v>
      </c>
      <c r="P38" s="1328">
        <v>0</v>
      </c>
      <c r="Q38" s="1329">
        <f t="shared" si="0"/>
        <v>12357.539999999999</v>
      </c>
      <c r="R38" s="868"/>
      <c r="S38" s="860"/>
      <c r="T38" s="881"/>
    </row>
    <row r="39" spans="2:20" ht="12.75" customHeight="1">
      <c r="B39" s="968"/>
      <c r="C39" s="969"/>
      <c r="D39" s="973"/>
      <c r="E39" s="897" t="s">
        <v>143</v>
      </c>
      <c r="F39" s="1328">
        <v>651.80999999999995</v>
      </c>
      <c r="G39" s="1328">
        <v>2011.09</v>
      </c>
      <c r="H39" s="1328">
        <v>4712.13</v>
      </c>
      <c r="I39" s="1328">
        <v>10185.35</v>
      </c>
      <c r="J39" s="1328">
        <v>7106.52</v>
      </c>
      <c r="K39" s="1328">
        <v>3331.55</v>
      </c>
      <c r="L39" s="1328">
        <v>772.27</v>
      </c>
      <c r="M39" s="1328">
        <v>0</v>
      </c>
      <c r="N39" s="1328">
        <v>0</v>
      </c>
      <c r="O39" s="1328">
        <v>0</v>
      </c>
      <c r="P39" s="1328">
        <v>0</v>
      </c>
      <c r="Q39" s="1329">
        <f t="shared" si="0"/>
        <v>28770.720000000001</v>
      </c>
      <c r="R39" s="868"/>
      <c r="S39" s="860"/>
      <c r="T39" s="881"/>
    </row>
    <row r="40" spans="2:20" ht="12.75" customHeight="1" thickBot="1">
      <c r="B40" s="994"/>
      <c r="C40" s="995"/>
      <c r="D40" s="977" t="s">
        <v>120</v>
      </c>
      <c r="E40" s="898" t="s">
        <v>117</v>
      </c>
      <c r="F40" s="1328">
        <v>1137.97</v>
      </c>
      <c r="G40" s="1328">
        <v>4193.01</v>
      </c>
      <c r="H40" s="1328">
        <v>10776.720000000001</v>
      </c>
      <c r="I40" s="1328">
        <v>16620.419999999998</v>
      </c>
      <c r="J40" s="1328">
        <v>8825.84</v>
      </c>
      <c r="K40" s="1328">
        <v>3707.71</v>
      </c>
      <c r="L40" s="1328">
        <v>772.27</v>
      </c>
      <c r="M40" s="1328">
        <v>0</v>
      </c>
      <c r="N40" s="1328">
        <v>0</v>
      </c>
      <c r="O40" s="1328">
        <v>0</v>
      </c>
      <c r="P40" s="1328">
        <v>0</v>
      </c>
      <c r="Q40" s="1329">
        <f t="shared" si="0"/>
        <v>46033.939999999995</v>
      </c>
      <c r="R40" s="868"/>
      <c r="S40" s="860"/>
      <c r="T40" s="881"/>
    </row>
    <row r="41" spans="2:20" ht="12.75" customHeight="1" thickBot="1">
      <c r="B41" s="996"/>
      <c r="C41" s="997" t="s">
        <v>131</v>
      </c>
      <c r="D41" s="988"/>
      <c r="E41" s="900"/>
      <c r="F41" s="1336">
        <v>1850.93</v>
      </c>
      <c r="G41" s="1336">
        <v>7389.67</v>
      </c>
      <c r="H41" s="1336">
        <v>16844.91</v>
      </c>
      <c r="I41" s="1336">
        <v>20951</v>
      </c>
      <c r="J41" s="1336">
        <v>9465</v>
      </c>
      <c r="K41" s="1336">
        <v>3707.71</v>
      </c>
      <c r="L41" s="1336">
        <v>772.27</v>
      </c>
      <c r="M41" s="1336">
        <v>0</v>
      </c>
      <c r="N41" s="1336">
        <v>0</v>
      </c>
      <c r="O41" s="1336">
        <v>0</v>
      </c>
      <c r="P41" s="1336">
        <v>0</v>
      </c>
      <c r="Q41" s="1337">
        <f t="shared" si="0"/>
        <v>60981.49</v>
      </c>
      <c r="R41" s="868"/>
      <c r="S41" s="860"/>
      <c r="T41" s="881"/>
    </row>
    <row r="42" spans="2:20" ht="12.75" customHeight="1" thickBot="1">
      <c r="B42" s="999" t="s">
        <v>144</v>
      </c>
      <c r="C42" s="1000"/>
      <c r="D42" s="1000"/>
      <c r="E42" s="927"/>
      <c r="F42" s="1348">
        <v>1850.93</v>
      </c>
      <c r="G42" s="1349">
        <v>7431.67</v>
      </c>
      <c r="H42" s="1349">
        <v>18529.55</v>
      </c>
      <c r="I42" s="1349">
        <v>30026.48</v>
      </c>
      <c r="J42" s="1349">
        <v>23748.760000000002</v>
      </c>
      <c r="K42" s="1349">
        <v>17817.5</v>
      </c>
      <c r="L42" s="1349">
        <v>11691</v>
      </c>
      <c r="M42" s="1349">
        <v>6444.72</v>
      </c>
      <c r="N42" s="1349">
        <v>3942.43</v>
      </c>
      <c r="O42" s="1349">
        <v>996.44</v>
      </c>
      <c r="P42" s="1349">
        <v>47.06</v>
      </c>
      <c r="Q42" s="1350">
        <f t="shared" si="0"/>
        <v>122526.54000000001</v>
      </c>
      <c r="R42" s="868"/>
      <c r="S42" s="860"/>
      <c r="T42" s="881"/>
    </row>
    <row r="43" spans="2:20" ht="12.75" customHeight="1" thickBot="1">
      <c r="B43" s="1508" t="s">
        <v>144</v>
      </c>
      <c r="C43" s="1509"/>
      <c r="D43" s="1509"/>
      <c r="E43" s="1510"/>
      <c r="F43" s="1351">
        <v>3167.9300000000003</v>
      </c>
      <c r="G43" s="1340">
        <v>12043.61</v>
      </c>
      <c r="H43" s="1340">
        <v>30511.579999999998</v>
      </c>
      <c r="I43" s="1340">
        <v>71777.599999999991</v>
      </c>
      <c r="J43" s="1340">
        <v>64730.18</v>
      </c>
      <c r="K43" s="1340">
        <v>51819.360000000001</v>
      </c>
      <c r="L43" s="1340">
        <v>34150.339999999997</v>
      </c>
      <c r="M43" s="1340">
        <v>19086.310000000001</v>
      </c>
      <c r="N43" s="1340">
        <v>6337.43</v>
      </c>
      <c r="O43" s="1340">
        <v>1520.06</v>
      </c>
      <c r="P43" s="1340">
        <v>171.01</v>
      </c>
      <c r="Q43" s="1341">
        <f t="shared" si="0"/>
        <v>295315.40999999997</v>
      </c>
      <c r="R43" s="868"/>
      <c r="S43" s="860"/>
      <c r="T43" s="881"/>
    </row>
    <row r="44" spans="2:20">
      <c r="B44" s="1003" t="s">
        <v>199</v>
      </c>
      <c r="C44" s="1004" t="s">
        <v>215</v>
      </c>
      <c r="D44" s="955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2"/>
      <c r="Q44" s="868"/>
      <c r="R44" s="860"/>
      <c r="S44" s="860"/>
      <c r="T44" s="860"/>
    </row>
  </sheetData>
  <mergeCells count="4">
    <mergeCell ref="B4:B6"/>
    <mergeCell ref="C4:C6"/>
    <mergeCell ref="D4:D6"/>
    <mergeCell ref="B43:E43"/>
  </mergeCells>
  <phoneticPr fontId="4"/>
  <pageMargins left="0.70866141732283472" right="0.39370078740157483" top="0.70866141732283472" bottom="0.70866141732283472" header="0.31496062992125984" footer="0.31496062992125984"/>
  <pageSetup paperSize="9" scale="9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"/>
  <sheetViews>
    <sheetView workbookViewId="0">
      <selection activeCell="R4" sqref="R4"/>
    </sheetView>
  </sheetViews>
  <sheetFormatPr defaultRowHeight="13.5"/>
  <cols>
    <col min="1" max="1" width="0.875" style="772" customWidth="1"/>
    <col min="2" max="16" width="9.25" style="772" customWidth="1"/>
    <col min="17" max="17" width="1.375" style="772" customWidth="1"/>
    <col min="18" max="16384" width="9" style="772"/>
  </cols>
  <sheetData>
    <row r="1" spans="2:19" ht="12" customHeight="1"/>
    <row r="2" spans="2:19" ht="15" customHeight="1">
      <c r="B2" s="861" t="s">
        <v>181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</row>
    <row r="3" spans="2:19" ht="12" customHeight="1" thickBot="1"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3" t="s">
        <v>91</v>
      </c>
      <c r="Q3" s="860"/>
      <c r="R3" s="860"/>
      <c r="S3" s="860"/>
    </row>
    <row r="4" spans="2:19" ht="12" customHeight="1">
      <c r="B4" s="1511" t="s">
        <v>149</v>
      </c>
      <c r="C4" s="1514" t="s">
        <v>150</v>
      </c>
      <c r="D4" s="1517" t="s">
        <v>151</v>
      </c>
      <c r="E4" s="864"/>
      <c r="F4" s="865"/>
      <c r="G4" s="865" t="s">
        <v>182</v>
      </c>
      <c r="H4" s="866" t="s">
        <v>171</v>
      </c>
      <c r="I4" s="866" t="s">
        <v>172</v>
      </c>
      <c r="J4" s="866" t="s">
        <v>173</v>
      </c>
      <c r="K4" s="866" t="s">
        <v>174</v>
      </c>
      <c r="L4" s="866" t="s">
        <v>175</v>
      </c>
      <c r="M4" s="866" t="s">
        <v>176</v>
      </c>
      <c r="N4" s="866" t="s">
        <v>177</v>
      </c>
      <c r="O4" s="866"/>
      <c r="P4" s="867"/>
      <c r="Q4" s="868"/>
      <c r="R4" s="860"/>
      <c r="S4" s="860"/>
    </row>
    <row r="5" spans="2:19" ht="12" customHeight="1">
      <c r="B5" s="1512"/>
      <c r="C5" s="1515"/>
      <c r="D5" s="1518"/>
      <c r="E5" s="869" t="s">
        <v>163</v>
      </c>
      <c r="F5" s="869" t="s">
        <v>183</v>
      </c>
      <c r="G5" s="869" t="s">
        <v>164</v>
      </c>
      <c r="H5" s="869" t="s">
        <v>164</v>
      </c>
      <c r="I5" s="869" t="s">
        <v>164</v>
      </c>
      <c r="J5" s="869" t="s">
        <v>164</v>
      </c>
      <c r="K5" s="869" t="s">
        <v>164</v>
      </c>
      <c r="L5" s="869" t="s">
        <v>164</v>
      </c>
      <c r="M5" s="869" t="s">
        <v>164</v>
      </c>
      <c r="N5" s="869" t="s">
        <v>164</v>
      </c>
      <c r="O5" s="869" t="s">
        <v>184</v>
      </c>
      <c r="P5" s="870" t="s">
        <v>166</v>
      </c>
      <c r="Q5" s="868"/>
      <c r="R5" s="860"/>
      <c r="S5" s="860"/>
    </row>
    <row r="6" spans="2:19" ht="12" customHeight="1" thickBot="1">
      <c r="B6" s="1513"/>
      <c r="C6" s="1516"/>
      <c r="D6" s="1519"/>
      <c r="E6" s="871"/>
      <c r="F6" s="872"/>
      <c r="G6" s="872" t="s">
        <v>185</v>
      </c>
      <c r="H6" s="873" t="s">
        <v>186</v>
      </c>
      <c r="I6" s="873" t="s">
        <v>187</v>
      </c>
      <c r="J6" s="873" t="s">
        <v>188</v>
      </c>
      <c r="K6" s="873" t="s">
        <v>189</v>
      </c>
      <c r="L6" s="873" t="s">
        <v>190</v>
      </c>
      <c r="M6" s="873" t="s">
        <v>191</v>
      </c>
      <c r="N6" s="873" t="s">
        <v>192</v>
      </c>
      <c r="O6" s="873"/>
      <c r="P6" s="874"/>
      <c r="Q6" s="875"/>
      <c r="R6" s="876"/>
      <c r="S6" s="860"/>
    </row>
    <row r="7" spans="2:19" ht="12.75" customHeight="1">
      <c r="B7" s="877"/>
      <c r="C7" s="878"/>
      <c r="D7" s="879"/>
      <c r="E7" s="880" t="s">
        <v>101</v>
      </c>
      <c r="F7" s="1326">
        <v>21.909999999999982</v>
      </c>
      <c r="G7" s="1326">
        <v>256.68000000000018</v>
      </c>
      <c r="H7" s="1326">
        <v>713.36000000000138</v>
      </c>
      <c r="I7" s="1326">
        <v>1650.2899999999961</v>
      </c>
      <c r="J7" s="1326">
        <v>1402.179999999998</v>
      </c>
      <c r="K7" s="1326">
        <v>804.00999999999954</v>
      </c>
      <c r="L7" s="1326">
        <v>160.7800000000002</v>
      </c>
      <c r="M7" s="1326">
        <v>11.990000000000002</v>
      </c>
      <c r="N7" s="1326">
        <v>0</v>
      </c>
      <c r="O7" s="1326">
        <v>0</v>
      </c>
      <c r="P7" s="1327">
        <f>SUM(F7:O7)</f>
        <v>5021.1999999999953</v>
      </c>
      <c r="Q7" s="868"/>
      <c r="R7" s="860"/>
      <c r="S7" s="881"/>
    </row>
    <row r="8" spans="2:19" ht="12.75" customHeight="1">
      <c r="B8" s="882"/>
      <c r="C8" s="883"/>
      <c r="D8" s="884"/>
      <c r="E8" s="885" t="s">
        <v>102</v>
      </c>
      <c r="F8" s="1328">
        <v>8</v>
      </c>
      <c r="G8" s="1328">
        <v>140.4</v>
      </c>
      <c r="H8" s="1328">
        <v>737.9099999999994</v>
      </c>
      <c r="I8" s="1328">
        <v>1790.239999999998</v>
      </c>
      <c r="J8" s="1328">
        <v>2561.0899999999997</v>
      </c>
      <c r="K8" s="1328">
        <v>1628.3999999999996</v>
      </c>
      <c r="L8" s="1328">
        <v>200.91000000000005</v>
      </c>
      <c r="M8" s="1328">
        <v>4.9299999999999988</v>
      </c>
      <c r="N8" s="1328">
        <v>0</v>
      </c>
      <c r="O8" s="1328">
        <v>0</v>
      </c>
      <c r="P8" s="1329">
        <f t="shared" ref="P8:P43" si="0">SUM(F8:O8)</f>
        <v>7071.8799999999974</v>
      </c>
      <c r="Q8" s="868"/>
      <c r="R8" s="860"/>
      <c r="S8" s="881"/>
    </row>
    <row r="9" spans="2:19" ht="12.75" customHeight="1">
      <c r="B9" s="882"/>
      <c r="C9" s="883"/>
      <c r="D9" s="884"/>
      <c r="E9" s="886" t="s">
        <v>57</v>
      </c>
      <c r="F9" s="1328">
        <v>9.18</v>
      </c>
      <c r="G9" s="1328">
        <v>45.140000000000029</v>
      </c>
      <c r="H9" s="1328">
        <v>140.58999999999989</v>
      </c>
      <c r="I9" s="1328">
        <v>238.46</v>
      </c>
      <c r="J9" s="1328">
        <v>187.66000000000008</v>
      </c>
      <c r="K9" s="1328">
        <v>31.940000000000008</v>
      </c>
      <c r="L9" s="1328">
        <v>0.49</v>
      </c>
      <c r="M9" s="1328">
        <v>0</v>
      </c>
      <c r="N9" s="1328">
        <v>0</v>
      </c>
      <c r="O9" s="1328">
        <v>0</v>
      </c>
      <c r="P9" s="1329">
        <f t="shared" si="0"/>
        <v>653.46</v>
      </c>
      <c r="Q9" s="868"/>
      <c r="R9" s="860"/>
      <c r="S9" s="881"/>
    </row>
    <row r="10" spans="2:19" ht="12.75" customHeight="1">
      <c r="B10" s="882"/>
      <c r="C10" s="883"/>
      <c r="D10" s="884"/>
      <c r="E10" s="885" t="s">
        <v>103</v>
      </c>
      <c r="F10" s="1328">
        <v>1.6200000000000003</v>
      </c>
      <c r="G10" s="1328">
        <v>36.609999999999985</v>
      </c>
      <c r="H10" s="1328">
        <v>184.67</v>
      </c>
      <c r="I10" s="1328">
        <v>635.9100000000002</v>
      </c>
      <c r="J10" s="1328">
        <v>1390.7599999999964</v>
      </c>
      <c r="K10" s="1328">
        <v>1600.8199999999945</v>
      </c>
      <c r="L10" s="1328">
        <v>750.48000000000013</v>
      </c>
      <c r="M10" s="1328">
        <v>113.96000000000006</v>
      </c>
      <c r="N10" s="1328">
        <v>9.1700000000000017</v>
      </c>
      <c r="O10" s="1328">
        <v>0</v>
      </c>
      <c r="P10" s="1329">
        <f t="shared" si="0"/>
        <v>4723.9999999999918</v>
      </c>
      <c r="Q10" s="868"/>
      <c r="R10" s="860"/>
      <c r="S10" s="881"/>
    </row>
    <row r="11" spans="2:19" ht="12.75" customHeight="1">
      <c r="B11" s="882"/>
      <c r="C11" s="883"/>
      <c r="D11" s="884"/>
      <c r="E11" s="885" t="s">
        <v>104</v>
      </c>
      <c r="F11" s="1328">
        <v>0</v>
      </c>
      <c r="G11" s="1328">
        <v>8.6</v>
      </c>
      <c r="H11" s="1328">
        <v>167.32000000000005</v>
      </c>
      <c r="I11" s="1328">
        <v>939.01999999999919</v>
      </c>
      <c r="J11" s="1328">
        <v>2744.5599999999931</v>
      </c>
      <c r="K11" s="1328">
        <v>3787.7299999999937</v>
      </c>
      <c r="L11" s="1328">
        <v>1779.3299999999972</v>
      </c>
      <c r="M11" s="1328">
        <v>244.05</v>
      </c>
      <c r="N11" s="1328">
        <v>18.66</v>
      </c>
      <c r="O11" s="1328">
        <v>0</v>
      </c>
      <c r="P11" s="1329">
        <f t="shared" si="0"/>
        <v>9689.2699999999822</v>
      </c>
      <c r="Q11" s="868"/>
      <c r="R11" s="860"/>
      <c r="S11" s="881"/>
    </row>
    <row r="12" spans="2:19" ht="12.75" customHeight="1">
      <c r="B12" s="882"/>
      <c r="C12" s="883"/>
      <c r="D12" s="884"/>
      <c r="E12" s="886" t="s">
        <v>65</v>
      </c>
      <c r="F12" s="1328">
        <v>4.5100000000000007</v>
      </c>
      <c r="G12" s="1328">
        <v>85.35000000000008</v>
      </c>
      <c r="H12" s="1328">
        <v>382.11999999999995</v>
      </c>
      <c r="I12" s="1328">
        <v>720.6300000000009</v>
      </c>
      <c r="J12" s="1328">
        <v>865.39999999999782</v>
      </c>
      <c r="K12" s="1328">
        <v>621.83999999999969</v>
      </c>
      <c r="L12" s="1328">
        <v>196.25</v>
      </c>
      <c r="M12" s="1328">
        <v>15.300000000000004</v>
      </c>
      <c r="N12" s="1328">
        <v>0</v>
      </c>
      <c r="O12" s="1328">
        <v>0</v>
      </c>
      <c r="P12" s="1329">
        <f t="shared" si="0"/>
        <v>2891.3999999999987</v>
      </c>
      <c r="Q12" s="868"/>
      <c r="R12" s="860"/>
      <c r="S12" s="881"/>
    </row>
    <row r="13" spans="2:19" ht="12.75" customHeight="1">
      <c r="B13" s="882"/>
      <c r="C13" s="883"/>
      <c r="D13" s="884"/>
      <c r="E13" s="885" t="s">
        <v>105</v>
      </c>
      <c r="F13" s="1328">
        <v>0.71</v>
      </c>
      <c r="G13" s="1328">
        <v>13.559999999999993</v>
      </c>
      <c r="H13" s="1328">
        <v>57.96</v>
      </c>
      <c r="I13" s="1328">
        <v>128.20999999999992</v>
      </c>
      <c r="J13" s="1328">
        <v>89.40000000000002</v>
      </c>
      <c r="K13" s="1328">
        <v>20.290000000000003</v>
      </c>
      <c r="L13" s="1328">
        <v>0.66999999999999993</v>
      </c>
      <c r="M13" s="1328">
        <v>0</v>
      </c>
      <c r="N13" s="1328">
        <v>0</v>
      </c>
      <c r="O13" s="1328">
        <v>0</v>
      </c>
      <c r="P13" s="1329">
        <f t="shared" si="0"/>
        <v>310.79999999999995</v>
      </c>
      <c r="Q13" s="868"/>
      <c r="R13" s="860"/>
      <c r="S13" s="881"/>
    </row>
    <row r="14" spans="2:19" ht="12.75" customHeight="1">
      <c r="B14" s="882"/>
      <c r="C14" s="883" t="s">
        <v>106</v>
      </c>
      <c r="D14" s="887" t="s">
        <v>107</v>
      </c>
      <c r="E14" s="885" t="s">
        <v>108</v>
      </c>
      <c r="F14" s="1328">
        <v>4.8000000000000025</v>
      </c>
      <c r="G14" s="1328">
        <v>129.44999999999996</v>
      </c>
      <c r="H14" s="1328">
        <v>762.75000000000136</v>
      </c>
      <c r="I14" s="1328">
        <v>2179.5500000000015</v>
      </c>
      <c r="J14" s="1328">
        <v>3791.8500000000236</v>
      </c>
      <c r="K14" s="1328">
        <v>3907.499999999985</v>
      </c>
      <c r="L14" s="1328">
        <v>2941.3499999999908</v>
      </c>
      <c r="M14" s="1328">
        <v>702.74999999999932</v>
      </c>
      <c r="N14" s="1328">
        <v>48.210000000000008</v>
      </c>
      <c r="O14" s="1328">
        <v>0</v>
      </c>
      <c r="P14" s="1329">
        <f t="shared" si="0"/>
        <v>14468.210000000003</v>
      </c>
      <c r="Q14" s="868"/>
      <c r="R14" s="860"/>
      <c r="S14" s="881"/>
    </row>
    <row r="15" spans="2:19" ht="12.75" customHeight="1">
      <c r="B15" s="882"/>
      <c r="C15" s="883" t="s">
        <v>109</v>
      </c>
      <c r="D15" s="884" t="s">
        <v>110</v>
      </c>
      <c r="E15" s="885" t="s">
        <v>111</v>
      </c>
      <c r="F15" s="1328">
        <v>3.1999999999999997</v>
      </c>
      <c r="G15" s="1328">
        <v>0</v>
      </c>
      <c r="H15" s="1328">
        <v>0</v>
      </c>
      <c r="I15" s="1328">
        <v>0</v>
      </c>
      <c r="J15" s="1328">
        <v>0</v>
      </c>
      <c r="K15" s="1328">
        <v>0</v>
      </c>
      <c r="L15" s="1328">
        <v>0</v>
      </c>
      <c r="M15" s="1328">
        <v>0</v>
      </c>
      <c r="N15" s="1328">
        <v>0</v>
      </c>
      <c r="O15" s="1328">
        <v>0</v>
      </c>
      <c r="P15" s="1329">
        <f t="shared" si="0"/>
        <v>3.1999999999999997</v>
      </c>
      <c r="Q15" s="868"/>
      <c r="R15" s="860"/>
      <c r="S15" s="881"/>
    </row>
    <row r="16" spans="2:19" ht="12.75" customHeight="1">
      <c r="B16" s="882" t="s">
        <v>112</v>
      </c>
      <c r="C16" s="888" t="s">
        <v>413</v>
      </c>
      <c r="D16" s="884"/>
      <c r="E16" s="885" t="s">
        <v>113</v>
      </c>
      <c r="F16" s="1328">
        <v>0</v>
      </c>
      <c r="G16" s="1328">
        <v>0</v>
      </c>
      <c r="H16" s="1328">
        <v>0</v>
      </c>
      <c r="I16" s="1328">
        <v>0</v>
      </c>
      <c r="J16" s="1328">
        <v>0</v>
      </c>
      <c r="K16" s="1328">
        <v>0</v>
      </c>
      <c r="L16" s="1328">
        <v>0</v>
      </c>
      <c r="M16" s="1328">
        <v>0</v>
      </c>
      <c r="N16" s="1328">
        <v>0</v>
      </c>
      <c r="O16" s="1328">
        <v>0</v>
      </c>
      <c r="P16" s="1329">
        <f t="shared" si="0"/>
        <v>0</v>
      </c>
      <c r="Q16" s="868"/>
      <c r="R16" s="860"/>
      <c r="S16" s="881"/>
    </row>
    <row r="17" spans="2:19" ht="12.75" customHeight="1">
      <c r="B17" s="882"/>
      <c r="C17" s="883"/>
      <c r="D17" s="884"/>
      <c r="E17" s="885" t="s">
        <v>114</v>
      </c>
      <c r="F17" s="1328">
        <v>0</v>
      </c>
      <c r="G17" s="1328">
        <v>0</v>
      </c>
      <c r="H17" s="1328">
        <v>0</v>
      </c>
      <c r="I17" s="1328">
        <v>0</v>
      </c>
      <c r="J17" s="1328">
        <v>0</v>
      </c>
      <c r="K17" s="1328">
        <v>0</v>
      </c>
      <c r="L17" s="1328">
        <v>0</v>
      </c>
      <c r="M17" s="1328">
        <v>0</v>
      </c>
      <c r="N17" s="1328">
        <v>0</v>
      </c>
      <c r="O17" s="1328">
        <v>0</v>
      </c>
      <c r="P17" s="1329">
        <f t="shared" si="0"/>
        <v>0</v>
      </c>
      <c r="Q17" s="868"/>
      <c r="R17" s="860"/>
      <c r="S17" s="881"/>
    </row>
    <row r="18" spans="2:19" ht="12.75" customHeight="1">
      <c r="B18" s="889" t="s">
        <v>178</v>
      </c>
      <c r="C18" s="883"/>
      <c r="D18" s="884"/>
      <c r="E18" s="885" t="s">
        <v>115</v>
      </c>
      <c r="F18" s="1328">
        <v>3.2299999999999995</v>
      </c>
      <c r="G18" s="1328">
        <v>36.400000000000006</v>
      </c>
      <c r="H18" s="1328">
        <v>157.49999999999991</v>
      </c>
      <c r="I18" s="1328">
        <v>420.81999999999965</v>
      </c>
      <c r="J18" s="1328">
        <v>680.37000000000091</v>
      </c>
      <c r="K18" s="1328">
        <v>317.90000000000015</v>
      </c>
      <c r="L18" s="1328">
        <v>42.539999999999992</v>
      </c>
      <c r="M18" s="1328">
        <v>0.24</v>
      </c>
      <c r="N18" s="1328">
        <v>0</v>
      </c>
      <c r="O18" s="1328">
        <v>0</v>
      </c>
      <c r="P18" s="1329">
        <f t="shared" si="0"/>
        <v>1659.0000000000007</v>
      </c>
      <c r="Q18" s="868"/>
      <c r="R18" s="860"/>
      <c r="S18" s="881"/>
    </row>
    <row r="19" spans="2:19" ht="12.75" customHeight="1">
      <c r="B19" s="882"/>
      <c r="C19" s="883"/>
      <c r="D19" s="884"/>
      <c r="E19" s="885" t="s">
        <v>116</v>
      </c>
      <c r="F19" s="1328">
        <v>0.41000000000000003</v>
      </c>
      <c r="G19" s="1328">
        <v>16.41</v>
      </c>
      <c r="H19" s="1328">
        <v>84.070000000000036</v>
      </c>
      <c r="I19" s="1328">
        <v>250.3600000000001</v>
      </c>
      <c r="J19" s="1328">
        <v>457.44000000000011</v>
      </c>
      <c r="K19" s="1328">
        <v>297.06999999999994</v>
      </c>
      <c r="L19" s="1328">
        <v>103.42999999999998</v>
      </c>
      <c r="M19" s="1328">
        <v>2.2000000000000002</v>
      </c>
      <c r="N19" s="1328">
        <v>0</v>
      </c>
      <c r="O19" s="1328">
        <v>0</v>
      </c>
      <c r="P19" s="1329">
        <f t="shared" si="0"/>
        <v>1211.3900000000003</v>
      </c>
      <c r="Q19" s="868"/>
      <c r="R19" s="860"/>
      <c r="S19" s="881"/>
    </row>
    <row r="20" spans="2:19" ht="12.75" customHeight="1">
      <c r="B20" s="882"/>
      <c r="C20" s="883"/>
      <c r="D20" s="890"/>
      <c r="E20" s="891" t="s">
        <v>117</v>
      </c>
      <c r="F20" s="1328">
        <f>SUM(F7:F19)</f>
        <v>57.569999999999979</v>
      </c>
      <c r="G20" s="1328">
        <f t="shared" ref="G20:O20" si="1">SUM(G7:G19)</f>
        <v>768.6</v>
      </c>
      <c r="H20" s="1328">
        <f t="shared" si="1"/>
        <v>3388.2500000000023</v>
      </c>
      <c r="I20" s="1328">
        <f t="shared" si="1"/>
        <v>8953.4899999999961</v>
      </c>
      <c r="J20" s="1328">
        <f t="shared" si="1"/>
        <v>14170.71000000001</v>
      </c>
      <c r="K20" s="1328">
        <f t="shared" si="1"/>
        <v>13017.499999999973</v>
      </c>
      <c r="L20" s="1328">
        <f t="shared" si="1"/>
        <v>6176.2299999999886</v>
      </c>
      <c r="M20" s="1328">
        <f t="shared" si="1"/>
        <v>1095.4199999999994</v>
      </c>
      <c r="N20" s="1328">
        <f t="shared" si="1"/>
        <v>76.040000000000006</v>
      </c>
      <c r="O20" s="1328">
        <f t="shared" si="1"/>
        <v>0</v>
      </c>
      <c r="P20" s="1352">
        <f t="shared" si="0"/>
        <v>47703.809999999969</v>
      </c>
      <c r="Q20" s="868"/>
      <c r="R20" s="860"/>
      <c r="S20" s="881"/>
    </row>
    <row r="21" spans="2:19" ht="12.75" customHeight="1">
      <c r="B21" s="882"/>
      <c r="C21" s="883"/>
      <c r="D21" s="887" t="s">
        <v>118</v>
      </c>
      <c r="E21" s="885" t="s">
        <v>119</v>
      </c>
      <c r="F21" s="1328">
        <v>17.549999999999997</v>
      </c>
      <c r="G21" s="1328">
        <v>142.5500000000001</v>
      </c>
      <c r="H21" s="1328">
        <v>372.44000000000028</v>
      </c>
      <c r="I21" s="1328">
        <v>1273.7499999999998</v>
      </c>
      <c r="J21" s="1328">
        <v>2806.9799999999991</v>
      </c>
      <c r="K21" s="1328">
        <v>3659.4999999999995</v>
      </c>
      <c r="L21" s="1328">
        <v>1530.4999999999991</v>
      </c>
      <c r="M21" s="1328">
        <v>96.24</v>
      </c>
      <c r="N21" s="1328">
        <v>0.66999999999999993</v>
      </c>
      <c r="O21" s="1328">
        <v>0</v>
      </c>
      <c r="P21" s="1329">
        <f t="shared" si="0"/>
        <v>9900.1799999999967</v>
      </c>
      <c r="Q21" s="868"/>
      <c r="R21" s="860"/>
      <c r="S21" s="881"/>
    </row>
    <row r="22" spans="2:19" ht="12.75" customHeight="1" thickBot="1">
      <c r="B22" s="882"/>
      <c r="C22" s="892"/>
      <c r="D22" s="949" t="s">
        <v>120</v>
      </c>
      <c r="E22" s="893"/>
      <c r="F22" s="1330">
        <f>F20+F21</f>
        <v>75.119999999999976</v>
      </c>
      <c r="G22" s="1330">
        <f t="shared" ref="G22:O22" si="2">G20+G21</f>
        <v>911.15000000000009</v>
      </c>
      <c r="H22" s="1330">
        <f t="shared" si="2"/>
        <v>3760.6900000000023</v>
      </c>
      <c r="I22" s="1330">
        <f t="shared" si="2"/>
        <v>10227.239999999996</v>
      </c>
      <c r="J22" s="1330">
        <f t="shared" si="2"/>
        <v>16977.69000000001</v>
      </c>
      <c r="K22" s="1330">
        <f t="shared" si="2"/>
        <v>16676.999999999971</v>
      </c>
      <c r="L22" s="1330">
        <f t="shared" si="2"/>
        <v>7706.7299999999877</v>
      </c>
      <c r="M22" s="1330">
        <f t="shared" si="2"/>
        <v>1191.6599999999994</v>
      </c>
      <c r="N22" s="1330">
        <f t="shared" si="2"/>
        <v>76.710000000000008</v>
      </c>
      <c r="O22" s="1330">
        <f t="shared" si="2"/>
        <v>0</v>
      </c>
      <c r="P22" s="1353">
        <f t="shared" si="0"/>
        <v>57603.989999999962</v>
      </c>
      <c r="Q22" s="868"/>
      <c r="R22" s="860"/>
      <c r="S22" s="881"/>
    </row>
    <row r="23" spans="2:19" ht="12.75" customHeight="1">
      <c r="B23" s="882"/>
      <c r="C23" s="883"/>
      <c r="D23" s="948"/>
      <c r="E23" s="894" t="s">
        <v>121</v>
      </c>
      <c r="F23" s="1332">
        <v>23.269999999999996</v>
      </c>
      <c r="G23" s="1332">
        <v>184.36000000000075</v>
      </c>
      <c r="H23" s="1332">
        <v>703.79999999999984</v>
      </c>
      <c r="I23" s="1332">
        <v>1617.8799999999803</v>
      </c>
      <c r="J23" s="1332">
        <v>2477.29</v>
      </c>
      <c r="K23" s="1332">
        <v>1970.5099999999809</v>
      </c>
      <c r="L23" s="1332">
        <v>947.42999999999665</v>
      </c>
      <c r="M23" s="1332">
        <v>198.23999999999992</v>
      </c>
      <c r="N23" s="1332">
        <v>16.010000000000002</v>
      </c>
      <c r="O23" s="1332">
        <v>1.76</v>
      </c>
      <c r="P23" s="1333">
        <f t="shared" si="0"/>
        <v>8140.5499999999583</v>
      </c>
      <c r="Q23" s="868"/>
      <c r="R23" s="860"/>
      <c r="S23" s="881"/>
    </row>
    <row r="24" spans="2:19" ht="12.75" customHeight="1">
      <c r="B24" s="882"/>
      <c r="C24" s="883"/>
      <c r="D24" s="890"/>
      <c r="E24" s="895" t="s">
        <v>117</v>
      </c>
      <c r="F24" s="1334">
        <f>F21+F23</f>
        <v>40.819999999999993</v>
      </c>
      <c r="G24" s="1334">
        <f t="shared" ref="G24:O24" si="3">G21+G23</f>
        <v>326.91000000000088</v>
      </c>
      <c r="H24" s="1334">
        <f t="shared" si="3"/>
        <v>1076.2400000000002</v>
      </c>
      <c r="I24" s="1334">
        <f t="shared" si="3"/>
        <v>2891.6299999999801</v>
      </c>
      <c r="J24" s="1334">
        <f t="shared" si="3"/>
        <v>5284.2699999999986</v>
      </c>
      <c r="K24" s="1334">
        <f t="shared" si="3"/>
        <v>5630.0099999999802</v>
      </c>
      <c r="L24" s="1334">
        <f t="shared" si="3"/>
        <v>2477.9299999999957</v>
      </c>
      <c r="M24" s="1334">
        <f t="shared" si="3"/>
        <v>294.4799999999999</v>
      </c>
      <c r="N24" s="1334">
        <f t="shared" si="3"/>
        <v>16.68</v>
      </c>
      <c r="O24" s="1334">
        <f t="shared" si="3"/>
        <v>1.76</v>
      </c>
      <c r="P24" s="1354">
        <f t="shared" si="0"/>
        <v>18040.729999999956</v>
      </c>
      <c r="Q24" s="868"/>
      <c r="R24" s="860"/>
      <c r="S24" s="881"/>
    </row>
    <row r="25" spans="2:19" ht="12.75" customHeight="1">
      <c r="B25" s="882"/>
      <c r="C25" s="883" t="s">
        <v>122</v>
      </c>
      <c r="D25" s="884"/>
      <c r="E25" s="896" t="s">
        <v>123</v>
      </c>
      <c r="F25" s="1328">
        <v>77.330000000000695</v>
      </c>
      <c r="G25" s="1328">
        <v>191.95000000000024</v>
      </c>
      <c r="H25" s="1328">
        <v>933.93999999999482</v>
      </c>
      <c r="I25" s="1328">
        <v>2560.2099999999969</v>
      </c>
      <c r="J25" s="1328">
        <v>5325.8199999999933</v>
      </c>
      <c r="K25" s="1328">
        <v>7986.2099999999909</v>
      </c>
      <c r="L25" s="1328">
        <v>8236.0300000000007</v>
      </c>
      <c r="M25" s="1328">
        <v>2766.6699999999964</v>
      </c>
      <c r="N25" s="1328">
        <v>265.72999999999979</v>
      </c>
      <c r="O25" s="1328">
        <v>6.84</v>
      </c>
      <c r="P25" s="1329">
        <f t="shared" si="0"/>
        <v>28350.729999999974</v>
      </c>
      <c r="Q25" s="868"/>
      <c r="R25" s="860"/>
      <c r="S25" s="881"/>
    </row>
    <row r="26" spans="2:19" ht="12.75" customHeight="1">
      <c r="B26" s="882"/>
      <c r="C26" s="883" t="s">
        <v>179</v>
      </c>
      <c r="D26" s="887" t="s">
        <v>124</v>
      </c>
      <c r="E26" s="897" t="s">
        <v>125</v>
      </c>
      <c r="F26" s="1328">
        <v>8.0900000000000016</v>
      </c>
      <c r="G26" s="1328">
        <v>78.11999999999999</v>
      </c>
      <c r="H26" s="1328">
        <v>395.15000000000077</v>
      </c>
      <c r="I26" s="1328">
        <v>1262.2999999999963</v>
      </c>
      <c r="J26" s="1328">
        <v>3075.6599999999858</v>
      </c>
      <c r="K26" s="1328">
        <v>4608.4100000000071</v>
      </c>
      <c r="L26" s="1328">
        <v>3977.1699999999869</v>
      </c>
      <c r="M26" s="1328">
        <v>1354.7799999999975</v>
      </c>
      <c r="N26" s="1328">
        <v>198.51999999999992</v>
      </c>
      <c r="O26" s="1328">
        <v>10.600000000000003</v>
      </c>
      <c r="P26" s="1329">
        <f t="shared" si="0"/>
        <v>14968.799999999976</v>
      </c>
      <c r="Q26" s="868"/>
      <c r="R26" s="860"/>
      <c r="S26" s="881"/>
    </row>
    <row r="27" spans="2:19" ht="12.75" customHeight="1">
      <c r="B27" s="882"/>
      <c r="C27" s="883"/>
      <c r="D27" s="884"/>
      <c r="E27" s="898" t="s">
        <v>117</v>
      </c>
      <c r="F27" s="1328">
        <f>F25+F26</f>
        <v>85.420000000000698</v>
      </c>
      <c r="G27" s="1328">
        <f t="shared" ref="G27:O27" si="4">G25+G26</f>
        <v>270.07000000000022</v>
      </c>
      <c r="H27" s="1328">
        <f t="shared" si="4"/>
        <v>1329.0899999999956</v>
      </c>
      <c r="I27" s="1328">
        <f t="shared" si="4"/>
        <v>3822.5099999999929</v>
      </c>
      <c r="J27" s="1328">
        <f t="shared" si="4"/>
        <v>8401.4799999999796</v>
      </c>
      <c r="K27" s="1328">
        <f t="shared" si="4"/>
        <v>12594.619999999999</v>
      </c>
      <c r="L27" s="1328">
        <f t="shared" si="4"/>
        <v>12213.199999999988</v>
      </c>
      <c r="M27" s="1328">
        <f t="shared" si="4"/>
        <v>4121.4499999999935</v>
      </c>
      <c r="N27" s="1328">
        <f t="shared" si="4"/>
        <v>464.24999999999972</v>
      </c>
      <c r="O27" s="1328">
        <f t="shared" si="4"/>
        <v>17.440000000000005</v>
      </c>
      <c r="P27" s="1352">
        <f t="shared" si="0"/>
        <v>43319.529999999955</v>
      </c>
      <c r="Q27" s="868"/>
      <c r="R27" s="860"/>
      <c r="S27" s="881"/>
    </row>
    <row r="28" spans="2:19" ht="12.75" customHeight="1" thickBot="1">
      <c r="B28" s="882"/>
      <c r="C28" s="883"/>
      <c r="D28" s="899" t="s">
        <v>120</v>
      </c>
      <c r="E28" s="900"/>
      <c r="F28" s="1336">
        <f>F27+F23</f>
        <v>108.69000000000069</v>
      </c>
      <c r="G28" s="1336">
        <f t="shared" ref="G28:O28" si="5">G27+G23</f>
        <v>454.43000000000097</v>
      </c>
      <c r="H28" s="1336">
        <f t="shared" si="5"/>
        <v>2032.8899999999953</v>
      </c>
      <c r="I28" s="1336">
        <f t="shared" si="5"/>
        <v>5440.389999999973</v>
      </c>
      <c r="J28" s="1336">
        <f t="shared" si="5"/>
        <v>10878.769999999979</v>
      </c>
      <c r="K28" s="1336">
        <f t="shared" si="5"/>
        <v>14565.129999999979</v>
      </c>
      <c r="L28" s="1336">
        <f t="shared" si="5"/>
        <v>13160.629999999985</v>
      </c>
      <c r="M28" s="1336">
        <f t="shared" si="5"/>
        <v>4319.6899999999932</v>
      </c>
      <c r="N28" s="1336">
        <f t="shared" si="5"/>
        <v>480.25999999999971</v>
      </c>
      <c r="O28" s="1336">
        <f t="shared" si="5"/>
        <v>19.200000000000006</v>
      </c>
      <c r="P28" s="1355">
        <f t="shared" si="0"/>
        <v>51460.079999999907</v>
      </c>
      <c r="Q28" s="868"/>
      <c r="R28" s="860"/>
      <c r="S28" s="881"/>
    </row>
    <row r="29" spans="2:19" ht="12.75" customHeight="1">
      <c r="B29" s="882"/>
      <c r="C29" s="878" t="s">
        <v>126</v>
      </c>
      <c r="D29" s="901" t="s">
        <v>127</v>
      </c>
      <c r="E29" s="902" t="s">
        <v>128</v>
      </c>
      <c r="F29" s="1326">
        <v>66.059999999999988</v>
      </c>
      <c r="G29" s="1326">
        <v>277.41000000000031</v>
      </c>
      <c r="H29" s="1326">
        <v>1507.5499999999872</v>
      </c>
      <c r="I29" s="1326">
        <v>5292.1500000000342</v>
      </c>
      <c r="J29" s="1326">
        <v>11477.480000000003</v>
      </c>
      <c r="K29" s="1326">
        <v>16407.210000000036</v>
      </c>
      <c r="L29" s="1326">
        <v>13331.110000000079</v>
      </c>
      <c r="M29" s="1326">
        <v>4985.1399999999876</v>
      </c>
      <c r="N29" s="1326">
        <v>835.72</v>
      </c>
      <c r="O29" s="1326">
        <v>38.150000000000006</v>
      </c>
      <c r="P29" s="1327">
        <f t="shared" si="0"/>
        <v>54217.980000000127</v>
      </c>
      <c r="Q29" s="868"/>
      <c r="R29" s="860"/>
      <c r="S29" s="881"/>
    </row>
    <row r="30" spans="2:19" ht="12.75" customHeight="1">
      <c r="B30" s="882"/>
      <c r="C30" s="883" t="s">
        <v>178</v>
      </c>
      <c r="D30" s="903"/>
      <c r="E30" s="904" t="s">
        <v>130</v>
      </c>
      <c r="F30" s="1338">
        <v>24.569999999999986</v>
      </c>
      <c r="G30" s="1338">
        <v>61.789999999999978</v>
      </c>
      <c r="H30" s="1338">
        <v>349</v>
      </c>
      <c r="I30" s="1338">
        <v>1193</v>
      </c>
      <c r="J30" s="1338">
        <v>2451</v>
      </c>
      <c r="K30" s="1338">
        <v>3084.5</v>
      </c>
      <c r="L30" s="1338">
        <v>1926.7599999999975</v>
      </c>
      <c r="M30" s="1338">
        <v>394.10999999999945</v>
      </c>
      <c r="N30" s="1338">
        <v>22.059999999999995</v>
      </c>
      <c r="O30" s="1338">
        <v>0</v>
      </c>
      <c r="P30" s="1339">
        <f t="shared" si="0"/>
        <v>9506.7899999999954</v>
      </c>
      <c r="Q30" s="868"/>
      <c r="R30" s="860"/>
      <c r="S30" s="881"/>
    </row>
    <row r="31" spans="2:19" ht="12.75" customHeight="1" thickBot="1">
      <c r="B31" s="882"/>
      <c r="C31" s="892"/>
      <c r="D31" s="905" t="s">
        <v>120</v>
      </c>
      <c r="E31" s="906"/>
      <c r="F31" s="1340">
        <f>F29+F30</f>
        <v>90.629999999999967</v>
      </c>
      <c r="G31" s="1340">
        <v>339.20000000000027</v>
      </c>
      <c r="H31" s="1340">
        <v>1856.5499999999872</v>
      </c>
      <c r="I31" s="1340">
        <v>6485.1500000000342</v>
      </c>
      <c r="J31" s="1340">
        <v>13928.480000000003</v>
      </c>
      <c r="K31" s="1340">
        <v>19491.710000000036</v>
      </c>
      <c r="L31" s="1340">
        <v>15257.870000000075</v>
      </c>
      <c r="M31" s="1340">
        <v>5379.2499999999873</v>
      </c>
      <c r="N31" s="1340">
        <v>857.78</v>
      </c>
      <c r="O31" s="1340">
        <v>38.150000000000006</v>
      </c>
      <c r="P31" s="1356">
        <f t="shared" si="0"/>
        <v>63724.77000000012</v>
      </c>
      <c r="Q31" s="868"/>
      <c r="R31" s="860"/>
      <c r="S31" s="881"/>
    </row>
    <row r="32" spans="2:19" ht="12.75" customHeight="1" thickBot="1">
      <c r="B32" s="882"/>
      <c r="C32" s="907" t="s">
        <v>131</v>
      </c>
      <c r="D32" s="908"/>
      <c r="E32" s="909"/>
      <c r="F32" s="1342">
        <f>F22+F28+F31</f>
        <v>274.44000000000062</v>
      </c>
      <c r="G32" s="1342">
        <f t="shared" ref="G32:O32" si="6">G22+G28+G31</f>
        <v>1704.7800000000013</v>
      </c>
      <c r="H32" s="1342">
        <f t="shared" si="6"/>
        <v>7650.1299999999856</v>
      </c>
      <c r="I32" s="1342">
        <f t="shared" si="6"/>
        <v>22152.780000000002</v>
      </c>
      <c r="J32" s="1342">
        <f t="shared" si="6"/>
        <v>41784.939999999988</v>
      </c>
      <c r="K32" s="1342">
        <f t="shared" si="6"/>
        <v>50733.839999999982</v>
      </c>
      <c r="L32" s="1342">
        <f t="shared" si="6"/>
        <v>36125.230000000047</v>
      </c>
      <c r="M32" s="1342">
        <f t="shared" si="6"/>
        <v>10890.59999999998</v>
      </c>
      <c r="N32" s="1342">
        <f t="shared" si="6"/>
        <v>1414.7499999999995</v>
      </c>
      <c r="O32" s="1342">
        <f t="shared" si="6"/>
        <v>57.350000000000009</v>
      </c>
      <c r="P32" s="1357">
        <f t="shared" si="0"/>
        <v>172788.84</v>
      </c>
      <c r="Q32" s="868"/>
      <c r="R32" s="860"/>
      <c r="S32" s="881"/>
    </row>
    <row r="33" spans="2:19" ht="12.75" customHeight="1">
      <c r="B33" s="910"/>
      <c r="C33" s="911" t="s">
        <v>132</v>
      </c>
      <c r="D33" s="912"/>
      <c r="E33" s="913" t="s">
        <v>133</v>
      </c>
      <c r="F33" s="1345">
        <v>9.9199999999999982</v>
      </c>
      <c r="G33" s="1345">
        <v>135.38000000000022</v>
      </c>
      <c r="H33" s="1345">
        <v>679.21999999999969</v>
      </c>
      <c r="I33" s="1345">
        <v>2154.5599999999968</v>
      </c>
      <c r="J33" s="1345">
        <v>7305.5100000000066</v>
      </c>
      <c r="K33" s="1345">
        <v>20406.529999999977</v>
      </c>
      <c r="L33" s="1345">
        <v>23358.260000000006</v>
      </c>
      <c r="M33" s="1345">
        <v>6916.2200000000203</v>
      </c>
      <c r="N33" s="1345">
        <v>532.77000000000044</v>
      </c>
      <c r="O33" s="1345">
        <v>46.679999999999978</v>
      </c>
      <c r="P33" s="1327">
        <f t="shared" si="0"/>
        <v>61545.05000000001</v>
      </c>
      <c r="Q33" s="868"/>
      <c r="R33" s="860"/>
      <c r="S33" s="881"/>
    </row>
    <row r="34" spans="2:19" ht="12.75" customHeight="1" thickBot="1">
      <c r="B34" s="914"/>
      <c r="C34" s="892" t="s">
        <v>180</v>
      </c>
      <c r="D34" s="950" t="s">
        <v>120</v>
      </c>
      <c r="E34" s="915"/>
      <c r="F34" s="1346">
        <f>F33</f>
        <v>9.9199999999999982</v>
      </c>
      <c r="G34" s="1346">
        <f t="shared" ref="G34:O34" si="7">G33</f>
        <v>135.38000000000022</v>
      </c>
      <c r="H34" s="1346">
        <f t="shared" si="7"/>
        <v>679.21999999999969</v>
      </c>
      <c r="I34" s="1346">
        <f t="shared" si="7"/>
        <v>2154.5599999999968</v>
      </c>
      <c r="J34" s="1346">
        <f t="shared" si="7"/>
        <v>7305.5100000000066</v>
      </c>
      <c r="K34" s="1346">
        <f t="shared" si="7"/>
        <v>20406.529999999977</v>
      </c>
      <c r="L34" s="1346">
        <f t="shared" si="7"/>
        <v>23358.260000000006</v>
      </c>
      <c r="M34" s="1346">
        <f t="shared" si="7"/>
        <v>6916.2200000000203</v>
      </c>
      <c r="N34" s="1346">
        <f t="shared" si="7"/>
        <v>532.77000000000044</v>
      </c>
      <c r="O34" s="1346">
        <f t="shared" si="7"/>
        <v>46.679999999999978</v>
      </c>
      <c r="P34" s="1358">
        <f t="shared" si="0"/>
        <v>61545.05000000001</v>
      </c>
      <c r="Q34" s="868"/>
      <c r="R34" s="860"/>
      <c r="S34" s="881"/>
    </row>
    <row r="35" spans="2:19" ht="12.75" customHeight="1">
      <c r="B35" s="914" t="s">
        <v>135</v>
      </c>
      <c r="C35" s="884"/>
      <c r="D35" s="919" t="s">
        <v>136</v>
      </c>
      <c r="E35" s="916" t="s">
        <v>137</v>
      </c>
      <c r="F35" s="1334">
        <v>66.789999999999949</v>
      </c>
      <c r="G35" s="1334">
        <v>443.49999999999972</v>
      </c>
      <c r="H35" s="1334">
        <v>1752.9499999999994</v>
      </c>
      <c r="I35" s="1334">
        <v>3749.6899999999873</v>
      </c>
      <c r="J35" s="1334">
        <v>4983.3700000000081</v>
      </c>
      <c r="K35" s="1334">
        <v>3033.3100000000036</v>
      </c>
      <c r="L35" s="1334">
        <v>793.00999999999885</v>
      </c>
      <c r="M35" s="1334">
        <v>117.62000000000006</v>
      </c>
      <c r="N35" s="1334">
        <v>7.1800000000000006</v>
      </c>
      <c r="O35" s="1334">
        <v>0.13</v>
      </c>
      <c r="P35" s="1335">
        <f t="shared" si="0"/>
        <v>14947.549999999996</v>
      </c>
      <c r="Q35" s="868"/>
      <c r="R35" s="860"/>
      <c r="S35" s="881"/>
    </row>
    <row r="36" spans="2:19" ht="12.75" customHeight="1">
      <c r="B36" s="914" t="s">
        <v>138</v>
      </c>
      <c r="C36" s="884"/>
      <c r="D36" s="917"/>
      <c r="E36" s="898" t="s">
        <v>117</v>
      </c>
      <c r="F36" s="1328">
        <f>F33+F35</f>
        <v>76.709999999999951</v>
      </c>
      <c r="G36" s="1328">
        <f t="shared" ref="G36:O36" si="8">G33+G35</f>
        <v>578.87999999999988</v>
      </c>
      <c r="H36" s="1328">
        <f t="shared" si="8"/>
        <v>2432.1699999999992</v>
      </c>
      <c r="I36" s="1328">
        <f t="shared" si="8"/>
        <v>5904.2499999999836</v>
      </c>
      <c r="J36" s="1328">
        <f t="shared" si="8"/>
        <v>12288.880000000016</v>
      </c>
      <c r="K36" s="1328">
        <f t="shared" si="8"/>
        <v>23439.839999999982</v>
      </c>
      <c r="L36" s="1328">
        <f t="shared" si="8"/>
        <v>24151.270000000004</v>
      </c>
      <c r="M36" s="1328">
        <f t="shared" si="8"/>
        <v>7033.8400000000202</v>
      </c>
      <c r="N36" s="1328">
        <f t="shared" si="8"/>
        <v>539.95000000000039</v>
      </c>
      <c r="O36" s="1328">
        <f t="shared" si="8"/>
        <v>46.809999999999981</v>
      </c>
      <c r="P36" s="1352">
        <f t="shared" si="0"/>
        <v>76492.600000000006</v>
      </c>
      <c r="Q36" s="868"/>
      <c r="R36" s="860"/>
      <c r="S36" s="881"/>
    </row>
    <row r="37" spans="2:19" ht="12.75" customHeight="1">
      <c r="B37" s="914"/>
      <c r="C37" s="884" t="s">
        <v>139</v>
      </c>
      <c r="D37" s="918"/>
      <c r="E37" s="897" t="s">
        <v>167</v>
      </c>
      <c r="F37" s="1328">
        <v>9.68</v>
      </c>
      <c r="G37" s="1328">
        <v>98.330000000000055</v>
      </c>
      <c r="H37" s="1328">
        <v>386.85999999999984</v>
      </c>
      <c r="I37" s="1328">
        <v>937.5799999999997</v>
      </c>
      <c r="J37" s="1328">
        <v>1477.3500000000004</v>
      </c>
      <c r="K37" s="1328">
        <v>1495.9900000000014</v>
      </c>
      <c r="L37" s="1328">
        <v>453.39999999999981</v>
      </c>
      <c r="M37" s="1328">
        <v>42.96</v>
      </c>
      <c r="N37" s="1328">
        <v>3.53</v>
      </c>
      <c r="O37" s="1328">
        <v>0</v>
      </c>
      <c r="P37" s="1329">
        <f t="shared" si="0"/>
        <v>4905.6800000000012</v>
      </c>
      <c r="Q37" s="868"/>
      <c r="R37" s="860"/>
      <c r="S37" s="881"/>
    </row>
    <row r="38" spans="2:19" ht="12.75" customHeight="1">
      <c r="B38" s="914" t="s">
        <v>180</v>
      </c>
      <c r="C38" s="884" t="s">
        <v>180</v>
      </c>
      <c r="D38" s="919" t="s">
        <v>141</v>
      </c>
      <c r="E38" s="897" t="s">
        <v>142</v>
      </c>
      <c r="F38" s="1328">
        <v>10.750000000000004</v>
      </c>
      <c r="G38" s="1328">
        <v>77.399999999999963</v>
      </c>
      <c r="H38" s="1328">
        <v>451.84999999999951</v>
      </c>
      <c r="I38" s="1328">
        <v>1889.1100000000006</v>
      </c>
      <c r="J38" s="1328">
        <v>4693.220000000003</v>
      </c>
      <c r="K38" s="1328">
        <v>4283.1600000000017</v>
      </c>
      <c r="L38" s="1328">
        <v>927.75000000000068</v>
      </c>
      <c r="M38" s="1328">
        <v>17.269999999999996</v>
      </c>
      <c r="N38" s="1328">
        <v>7.03</v>
      </c>
      <c r="O38" s="1328">
        <v>0</v>
      </c>
      <c r="P38" s="1329">
        <f t="shared" si="0"/>
        <v>12357.540000000006</v>
      </c>
      <c r="Q38" s="868"/>
      <c r="R38" s="860"/>
      <c r="S38" s="881"/>
    </row>
    <row r="39" spans="2:19" ht="12.75" customHeight="1">
      <c r="B39" s="914"/>
      <c r="C39" s="884"/>
      <c r="D39" s="920"/>
      <c r="E39" s="897" t="s">
        <v>143</v>
      </c>
      <c r="F39" s="1328">
        <v>56.439999999999984</v>
      </c>
      <c r="G39" s="1328">
        <v>282.78000000000026</v>
      </c>
      <c r="H39" s="1328">
        <v>1021.5100000000042</v>
      </c>
      <c r="I39" s="1328">
        <v>2363.8499999999931</v>
      </c>
      <c r="J39" s="1328">
        <v>4775.7599999999993</v>
      </c>
      <c r="K39" s="1328">
        <v>10667.070000000002</v>
      </c>
      <c r="L39" s="1328">
        <v>8564.0899999999947</v>
      </c>
      <c r="M39" s="1328">
        <v>1016.8599999999988</v>
      </c>
      <c r="N39" s="1328">
        <v>22.360000000000003</v>
      </c>
      <c r="O39" s="1328">
        <v>0</v>
      </c>
      <c r="P39" s="1329">
        <f t="shared" si="0"/>
        <v>28770.719999999994</v>
      </c>
      <c r="Q39" s="868"/>
      <c r="R39" s="860"/>
      <c r="S39" s="881"/>
    </row>
    <row r="40" spans="2:19" ht="12.75" customHeight="1">
      <c r="B40" s="914"/>
      <c r="C40" s="884"/>
      <c r="D40" s="917"/>
      <c r="E40" s="898" t="s">
        <v>117</v>
      </c>
      <c r="F40" s="1328">
        <f>F37+F38+F39</f>
        <v>76.86999999999999</v>
      </c>
      <c r="G40" s="1328">
        <f t="shared" ref="G40:O40" si="9">G37+G38+G39</f>
        <v>458.51000000000028</v>
      </c>
      <c r="H40" s="1328">
        <f t="shared" si="9"/>
        <v>1860.2200000000034</v>
      </c>
      <c r="I40" s="1328">
        <f t="shared" si="9"/>
        <v>5190.5399999999936</v>
      </c>
      <c r="J40" s="1328">
        <f t="shared" si="9"/>
        <v>10946.330000000002</v>
      </c>
      <c r="K40" s="1328">
        <f t="shared" si="9"/>
        <v>16446.220000000005</v>
      </c>
      <c r="L40" s="1328">
        <f t="shared" si="9"/>
        <v>9945.2399999999943</v>
      </c>
      <c r="M40" s="1328">
        <f t="shared" si="9"/>
        <v>1077.0899999999988</v>
      </c>
      <c r="N40" s="1328">
        <f t="shared" si="9"/>
        <v>32.92</v>
      </c>
      <c r="O40" s="1328">
        <f t="shared" si="9"/>
        <v>0</v>
      </c>
      <c r="P40" s="1352">
        <f t="shared" si="0"/>
        <v>46033.939999999988</v>
      </c>
      <c r="Q40" s="868"/>
      <c r="R40" s="860"/>
      <c r="S40" s="881"/>
    </row>
    <row r="41" spans="2:19" ht="12.75" customHeight="1" thickBot="1">
      <c r="B41" s="921"/>
      <c r="C41" s="922"/>
      <c r="D41" s="923" t="s">
        <v>120</v>
      </c>
      <c r="E41" s="900"/>
      <c r="F41" s="1336">
        <f>F35+F40</f>
        <v>143.65999999999994</v>
      </c>
      <c r="G41" s="1336">
        <f t="shared" ref="G41:O41" si="10">G35+G40</f>
        <v>902.01</v>
      </c>
      <c r="H41" s="1336">
        <f t="shared" si="10"/>
        <v>3613.1700000000028</v>
      </c>
      <c r="I41" s="1336">
        <f t="shared" si="10"/>
        <v>8940.2299999999814</v>
      </c>
      <c r="J41" s="1336">
        <f t="shared" si="10"/>
        <v>15929.70000000001</v>
      </c>
      <c r="K41" s="1336">
        <f t="shared" si="10"/>
        <v>19479.53000000001</v>
      </c>
      <c r="L41" s="1336">
        <f t="shared" si="10"/>
        <v>10738.249999999993</v>
      </c>
      <c r="M41" s="1336">
        <f t="shared" si="10"/>
        <v>1194.7099999999989</v>
      </c>
      <c r="N41" s="1336">
        <f t="shared" si="10"/>
        <v>40.1</v>
      </c>
      <c r="O41" s="1336">
        <f t="shared" si="10"/>
        <v>0.13</v>
      </c>
      <c r="P41" s="1355">
        <f t="shared" si="0"/>
        <v>60981.489999999991</v>
      </c>
      <c r="Q41" s="868"/>
      <c r="R41" s="860"/>
      <c r="S41" s="881"/>
    </row>
    <row r="42" spans="2:19" ht="12.75" customHeight="1" thickBot="1">
      <c r="B42" s="924"/>
      <c r="C42" s="925" t="s">
        <v>131</v>
      </c>
      <c r="D42" s="926"/>
      <c r="E42" s="927"/>
      <c r="F42" s="1348">
        <f>F34+F35+F40</f>
        <v>153.57999999999993</v>
      </c>
      <c r="G42" s="1348">
        <f t="shared" ref="G42:O42" si="11">G34+G35+G40</f>
        <v>1037.3900000000001</v>
      </c>
      <c r="H42" s="1348">
        <f t="shared" si="11"/>
        <v>4292.3900000000031</v>
      </c>
      <c r="I42" s="1348">
        <f t="shared" si="11"/>
        <v>11094.789999999977</v>
      </c>
      <c r="J42" s="1348">
        <f t="shared" si="11"/>
        <v>23235.210000000017</v>
      </c>
      <c r="K42" s="1348">
        <f t="shared" si="11"/>
        <v>39886.059999999983</v>
      </c>
      <c r="L42" s="1348">
        <f t="shared" si="11"/>
        <v>34096.509999999995</v>
      </c>
      <c r="M42" s="1348">
        <f t="shared" si="11"/>
        <v>8110.9300000000185</v>
      </c>
      <c r="N42" s="1348">
        <f t="shared" si="11"/>
        <v>572.87000000000035</v>
      </c>
      <c r="O42" s="1348">
        <f t="shared" si="11"/>
        <v>46.809999999999981</v>
      </c>
      <c r="P42" s="1359">
        <f t="shared" si="0"/>
        <v>122526.54</v>
      </c>
      <c r="Q42" s="868"/>
      <c r="R42" s="860"/>
      <c r="S42" s="881"/>
    </row>
    <row r="43" spans="2:19" ht="12.75" customHeight="1" thickBot="1">
      <c r="B43" s="1508" t="s">
        <v>144</v>
      </c>
      <c r="C43" s="1509"/>
      <c r="D43" s="1509"/>
      <c r="E43" s="1510"/>
      <c r="F43" s="1351">
        <f>F32+F42</f>
        <v>428.02000000000055</v>
      </c>
      <c r="G43" s="1351">
        <f t="shared" ref="G43:O43" si="12">G32+G42</f>
        <v>2742.1700000000014</v>
      </c>
      <c r="H43" s="1351">
        <f t="shared" si="12"/>
        <v>11942.51999999999</v>
      </c>
      <c r="I43" s="1351">
        <f t="shared" si="12"/>
        <v>33247.569999999978</v>
      </c>
      <c r="J43" s="1351">
        <f t="shared" si="12"/>
        <v>65020.150000000009</v>
      </c>
      <c r="K43" s="1351">
        <f t="shared" si="12"/>
        <v>90619.899999999965</v>
      </c>
      <c r="L43" s="1351">
        <f t="shared" si="12"/>
        <v>70221.740000000049</v>
      </c>
      <c r="M43" s="1351">
        <f t="shared" si="12"/>
        <v>19001.53</v>
      </c>
      <c r="N43" s="1351">
        <f t="shared" si="12"/>
        <v>1987.62</v>
      </c>
      <c r="O43" s="1351">
        <f t="shared" si="12"/>
        <v>104.16</v>
      </c>
      <c r="P43" s="1360">
        <f t="shared" si="0"/>
        <v>295315.37999999995</v>
      </c>
      <c r="Q43" s="868"/>
      <c r="R43" s="860"/>
      <c r="S43" s="881"/>
    </row>
    <row r="44" spans="2:19">
      <c r="B44" s="862"/>
      <c r="C44" s="862"/>
      <c r="D44" s="862"/>
      <c r="E44" s="862"/>
      <c r="F44" s="862"/>
      <c r="G44" s="862"/>
      <c r="H44" s="862"/>
      <c r="I44" s="862"/>
      <c r="J44" s="862"/>
      <c r="K44" s="862"/>
      <c r="L44" s="862"/>
      <c r="M44" s="862"/>
      <c r="N44" s="862"/>
      <c r="O44" s="862"/>
      <c r="P44" s="868"/>
      <c r="Q44" s="860"/>
      <c r="R44" s="860"/>
      <c r="S44" s="860"/>
    </row>
  </sheetData>
  <mergeCells count="4">
    <mergeCell ref="B4:B6"/>
    <mergeCell ref="C4:C6"/>
    <mergeCell ref="D4:D6"/>
    <mergeCell ref="B43:E43"/>
  </mergeCells>
  <phoneticPr fontId="4"/>
  <pageMargins left="0.70866141732283472" right="0.39370078740157483" top="0.70866141732283472" bottom="0.70866141732283472" header="0.31496062992125984" footer="0.31496062992125984"/>
  <pageSetup paperSize="9" scale="9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workbookViewId="0">
      <selection activeCell="E44" sqref="E44"/>
    </sheetView>
  </sheetViews>
  <sheetFormatPr defaultRowHeight="13.5" customHeight="1"/>
  <cols>
    <col min="1" max="1" width="1.125" style="859" customWidth="1"/>
    <col min="2" max="4" width="6.625" style="859" customWidth="1"/>
    <col min="5" max="5" width="9.625" style="859" customWidth="1"/>
    <col min="6" max="6" width="7.125" style="859" customWidth="1"/>
    <col min="7" max="21" width="6.25" style="859" customWidth="1"/>
    <col min="22" max="29" width="0" style="859" hidden="1" customWidth="1"/>
    <col min="30" max="16384" width="9" style="859"/>
  </cols>
  <sheetData>
    <row r="1" spans="1:29" s="771" customFormat="1" ht="12" customHeight="1">
      <c r="C1" s="794"/>
    </row>
    <row r="2" spans="1:29" s="771" customFormat="1" ht="14.25">
      <c r="B2" s="795" t="s">
        <v>170</v>
      </c>
    </row>
    <row r="3" spans="1:29" s="771" customFormat="1" ht="12" customHeight="1" thickBot="1"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39"/>
      <c r="U3" s="940" t="s">
        <v>91</v>
      </c>
    </row>
    <row r="4" spans="1:29" s="771" customFormat="1" ht="13.5" customHeight="1">
      <c r="A4" s="929"/>
      <c r="B4" s="796" t="s">
        <v>92</v>
      </c>
      <c r="C4" s="797" t="s">
        <v>92</v>
      </c>
      <c r="D4" s="797" t="s">
        <v>93</v>
      </c>
      <c r="E4" s="1520" t="s">
        <v>94</v>
      </c>
      <c r="F4" s="798" t="s">
        <v>95</v>
      </c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800"/>
      <c r="V4" s="929"/>
    </row>
    <row r="5" spans="1:29" s="771" customFormat="1" ht="13.5" customHeight="1" thickBot="1">
      <c r="A5" s="929"/>
      <c r="B5" s="801" t="s">
        <v>96</v>
      </c>
      <c r="C5" s="802" t="s">
        <v>97</v>
      </c>
      <c r="D5" s="802" t="s">
        <v>98</v>
      </c>
      <c r="E5" s="1521"/>
      <c r="F5" s="803" t="s">
        <v>99</v>
      </c>
      <c r="G5" s="803">
        <v>1</v>
      </c>
      <c r="H5" s="803">
        <v>2</v>
      </c>
      <c r="I5" s="803">
        <v>3</v>
      </c>
      <c r="J5" s="803">
        <v>4</v>
      </c>
      <c r="K5" s="803">
        <v>5</v>
      </c>
      <c r="L5" s="803">
        <v>6</v>
      </c>
      <c r="M5" s="803">
        <v>7</v>
      </c>
      <c r="N5" s="803">
        <v>8</v>
      </c>
      <c r="O5" s="803">
        <v>9</v>
      </c>
      <c r="P5" s="803">
        <v>10</v>
      </c>
      <c r="Q5" s="803">
        <v>11</v>
      </c>
      <c r="R5" s="803">
        <v>12</v>
      </c>
      <c r="S5" s="803">
        <v>13</v>
      </c>
      <c r="T5" s="803">
        <v>14</v>
      </c>
      <c r="U5" s="804" t="s">
        <v>100</v>
      </c>
      <c r="V5" s="929"/>
    </row>
    <row r="6" spans="1:29" s="771" customFormat="1" ht="12.75" customHeight="1">
      <c r="A6" s="929"/>
      <c r="B6" s="805"/>
      <c r="C6" s="806"/>
      <c r="D6" s="806"/>
      <c r="E6" s="807" t="s">
        <v>101</v>
      </c>
      <c r="F6" s="1361">
        <f>SUM(G6:U6)</f>
        <v>1503.3600000000001</v>
      </c>
      <c r="G6" s="1361">
        <f>徳島市!E17+徳島市!E38</f>
        <v>0</v>
      </c>
      <c r="H6" s="1361">
        <f>徳島市!F17+徳島市!F38</f>
        <v>0</v>
      </c>
      <c r="I6" s="1361">
        <f>徳島市!G17+徳島市!G38</f>
        <v>0</v>
      </c>
      <c r="J6" s="1361">
        <f>徳島市!H17+徳島市!H38</f>
        <v>7.8699999999999992</v>
      </c>
      <c r="K6" s="1361">
        <f>徳島市!I17+徳島市!I38</f>
        <v>30.18</v>
      </c>
      <c r="L6" s="1361">
        <f>徳島市!J17+徳島市!J38</f>
        <v>17.100000000000001</v>
      </c>
      <c r="M6" s="1361">
        <f>徳島市!K17+徳島市!K38</f>
        <v>61.54</v>
      </c>
      <c r="N6" s="1361">
        <f>徳島市!L17+徳島市!L38</f>
        <v>58.07</v>
      </c>
      <c r="O6" s="1361">
        <f>徳島市!M17+徳島市!M38</f>
        <v>35.93</v>
      </c>
      <c r="P6" s="1361">
        <f>徳島市!N17+徳島市!N38</f>
        <v>176.04</v>
      </c>
      <c r="Q6" s="1361">
        <f>徳島市!O17+徳島市!O38</f>
        <v>219.11</v>
      </c>
      <c r="R6" s="1361">
        <f>徳島市!P17+徳島市!P38</f>
        <v>181.26000000000002</v>
      </c>
      <c r="S6" s="1361">
        <f>徳島市!Q17+徳島市!Q38</f>
        <v>186.16</v>
      </c>
      <c r="T6" s="1361">
        <f>徳島市!R17+徳島市!R38</f>
        <v>127.71</v>
      </c>
      <c r="U6" s="1362">
        <f>SUM(V6:AB6)</f>
        <v>402.39000000000004</v>
      </c>
      <c r="V6" s="809">
        <f>徳島市!S17+徳島市!S38</f>
        <v>121.64000000000001</v>
      </c>
      <c r="W6" s="930">
        <f>徳島市!T17+徳島市!T38</f>
        <v>118.08</v>
      </c>
      <c r="X6" s="808">
        <f>徳島市!U17+徳島市!U38</f>
        <v>64.040000000000006</v>
      </c>
      <c r="Y6" s="808">
        <f>徳島市!V17+徳島市!V38</f>
        <v>48.61</v>
      </c>
      <c r="Z6" s="808">
        <f>徳島市!W17+徳島市!W38</f>
        <v>18.740000000000002</v>
      </c>
      <c r="AA6" s="808">
        <f>徳島市!X17+徳島市!X38</f>
        <v>14.52</v>
      </c>
      <c r="AB6" s="808">
        <f>徳島市!Y17+徳島市!Y38</f>
        <v>16.759999999999998</v>
      </c>
      <c r="AC6" s="808">
        <f>徳島市!Z17+徳島市!Z38</f>
        <v>1503.36</v>
      </c>
    </row>
    <row r="7" spans="1:29" s="771" customFormat="1" ht="12.75" customHeight="1">
      <c r="A7" s="929"/>
      <c r="B7" s="810"/>
      <c r="C7" s="811"/>
      <c r="D7" s="811"/>
      <c r="E7" s="812" t="s">
        <v>102</v>
      </c>
      <c r="F7" s="1361">
        <f>SUM(G7:U7)</f>
        <v>1322.9299999999998</v>
      </c>
      <c r="G7" s="1361">
        <f>鳴門市!E17+鳴門市!E38</f>
        <v>0</v>
      </c>
      <c r="H7" s="1361">
        <f>鳴門市!F17+鳴門市!F38</f>
        <v>0.39</v>
      </c>
      <c r="I7" s="1361">
        <f>鳴門市!G17+鳴門市!G38</f>
        <v>1.08</v>
      </c>
      <c r="J7" s="1361">
        <f>鳴門市!H17+鳴門市!H38</f>
        <v>2.72</v>
      </c>
      <c r="K7" s="1361">
        <f>鳴門市!I17+鳴門市!I38</f>
        <v>7.41</v>
      </c>
      <c r="L7" s="1361">
        <f>鳴門市!J17+鳴門市!J38</f>
        <v>10.1</v>
      </c>
      <c r="M7" s="1361">
        <f>鳴門市!K17+鳴門市!K38</f>
        <v>58.65</v>
      </c>
      <c r="N7" s="1361">
        <f>鳴門市!L17+鳴門市!L38</f>
        <v>32.19</v>
      </c>
      <c r="O7" s="1361">
        <f>鳴門市!M17+鳴門市!M38</f>
        <v>97.67</v>
      </c>
      <c r="P7" s="1361">
        <f>鳴門市!N17+鳴門市!N38</f>
        <v>116.16</v>
      </c>
      <c r="Q7" s="1361">
        <f>鳴門市!O17+鳴門市!O38</f>
        <v>125.22</v>
      </c>
      <c r="R7" s="1361">
        <f>鳴門市!P17+鳴門市!P38</f>
        <v>145.9</v>
      </c>
      <c r="S7" s="1361">
        <f>鳴門市!Q17+鳴門市!Q38</f>
        <v>193.9</v>
      </c>
      <c r="T7" s="1361">
        <f>鳴門市!R17+鳴門市!R38</f>
        <v>209.29999999999998</v>
      </c>
      <c r="U7" s="1362">
        <f t="shared" ref="U7:U42" si="0">SUM(V7:AB7)</f>
        <v>322.24</v>
      </c>
      <c r="V7" s="809">
        <f>鳴門市!S17+鳴門市!S38</f>
        <v>118.91</v>
      </c>
      <c r="W7" s="930">
        <f>鳴門市!T17+鳴門市!T38</f>
        <v>106.93</v>
      </c>
      <c r="X7" s="808">
        <f>鳴門市!U17+鳴門市!U38</f>
        <v>44.949999999999996</v>
      </c>
      <c r="Y7" s="808">
        <f>鳴門市!V17+鳴門市!V38</f>
        <v>16.920000000000002</v>
      </c>
      <c r="Z7" s="808">
        <f>鳴門市!W17+鳴門市!W38</f>
        <v>15.65</v>
      </c>
      <c r="AA7" s="808">
        <f>鳴門市!X17+鳴門市!X38</f>
        <v>15.07</v>
      </c>
      <c r="AB7" s="808">
        <f>鳴門市!Y17+鳴門市!Y38</f>
        <v>3.81</v>
      </c>
      <c r="AC7" s="808">
        <f>鳴門市!Z17+鳴門市!Z38</f>
        <v>1322.93</v>
      </c>
    </row>
    <row r="8" spans="1:29" s="771" customFormat="1" ht="12.75" customHeight="1">
      <c r="A8" s="929"/>
      <c r="B8" s="810"/>
      <c r="C8" s="811"/>
      <c r="D8" s="811"/>
      <c r="E8" s="808" t="s">
        <v>57</v>
      </c>
      <c r="F8" s="1361">
        <f t="shared" ref="F8:F42" si="1">SUM(G8:U8)</f>
        <v>62.52</v>
      </c>
      <c r="G8" s="1361">
        <f>小松島市!E17+小松島市!E38</f>
        <v>0</v>
      </c>
      <c r="H8" s="1361">
        <f>小松島市!F17+小松島市!F38</f>
        <v>0</v>
      </c>
      <c r="I8" s="1361">
        <f>小松島市!G17+小松島市!G38</f>
        <v>0</v>
      </c>
      <c r="J8" s="1361">
        <f>小松島市!H17+小松島市!H38</f>
        <v>0</v>
      </c>
      <c r="K8" s="1361">
        <f>小松島市!I17+小松島市!I38</f>
        <v>1.1599999999999999</v>
      </c>
      <c r="L8" s="1361">
        <f>小松島市!J17+小松島市!J38</f>
        <v>0.22</v>
      </c>
      <c r="M8" s="1361">
        <f>小松島市!K17+小松島市!K38</f>
        <v>3.2399999999999998</v>
      </c>
      <c r="N8" s="1361">
        <f>小松島市!L17+小松島市!L38</f>
        <v>5.3100000000000005</v>
      </c>
      <c r="O8" s="1361">
        <f>小松島市!M17+小松島市!M38</f>
        <v>3.6799999999999997</v>
      </c>
      <c r="P8" s="1361">
        <f>小松島市!N17+小松島市!N38</f>
        <v>6.1000000000000005</v>
      </c>
      <c r="Q8" s="1361">
        <f>小松島市!O17+小松島市!O38</f>
        <v>13.709999999999999</v>
      </c>
      <c r="R8" s="1361">
        <f>小松島市!P17+小松島市!P38</f>
        <v>5.65</v>
      </c>
      <c r="S8" s="1361">
        <f>小松島市!Q17+小松島市!Q38</f>
        <v>4.8100000000000005</v>
      </c>
      <c r="T8" s="1361">
        <f>小松島市!R17+小松島市!R38</f>
        <v>5.5</v>
      </c>
      <c r="U8" s="1362">
        <f t="shared" si="0"/>
        <v>13.139999999999999</v>
      </c>
      <c r="V8" s="809">
        <f>小松島市!S17+小松島市!S38</f>
        <v>2.7</v>
      </c>
      <c r="W8" s="930">
        <f>小松島市!T17+小松島市!T38</f>
        <v>2.5099999999999998</v>
      </c>
      <c r="X8" s="808">
        <f>小松島市!U17+小松島市!U38</f>
        <v>2.83</v>
      </c>
      <c r="Y8" s="808">
        <f>小松島市!V17+小松島市!V38</f>
        <v>2.25</v>
      </c>
      <c r="Z8" s="808">
        <f>小松島市!W17+小松島市!W38</f>
        <v>0.32</v>
      </c>
      <c r="AA8" s="808">
        <f>小松島市!X17+小松島市!X38</f>
        <v>0.28999999999999998</v>
      </c>
      <c r="AB8" s="808">
        <f>小松島市!Y17+小松島市!Y38</f>
        <v>2.2400000000000002</v>
      </c>
      <c r="AC8" s="808">
        <f>小松島市!Z17+小松島市!Z38</f>
        <v>62.519999999999996</v>
      </c>
    </row>
    <row r="9" spans="1:29" s="771" customFormat="1" ht="12.75" customHeight="1">
      <c r="A9" s="929"/>
      <c r="B9" s="810"/>
      <c r="C9" s="811"/>
      <c r="D9" s="811"/>
      <c r="E9" s="812" t="s">
        <v>103</v>
      </c>
      <c r="F9" s="1361">
        <f t="shared" si="1"/>
        <v>3581.2999999999997</v>
      </c>
      <c r="G9" s="1361">
        <f>勝浦町!E17+勝浦町!E38</f>
        <v>0</v>
      </c>
      <c r="H9" s="1361">
        <f>勝浦町!F17+勝浦町!F38</f>
        <v>3.67</v>
      </c>
      <c r="I9" s="1361">
        <f>勝浦町!G17+勝浦町!G38</f>
        <v>18.850000000000001</v>
      </c>
      <c r="J9" s="1361">
        <f>勝浦町!H17+勝浦町!H38</f>
        <v>37.67</v>
      </c>
      <c r="K9" s="1361">
        <f>勝浦町!I17+勝浦町!I38</f>
        <v>68.150000000000006</v>
      </c>
      <c r="L9" s="1361">
        <f>勝浦町!J17+勝浦町!J38</f>
        <v>66.13</v>
      </c>
      <c r="M9" s="1361">
        <f>勝浦町!K17+勝浦町!K38</f>
        <v>181.67000000000002</v>
      </c>
      <c r="N9" s="1361">
        <f>勝浦町!L17+勝浦町!L38</f>
        <v>167.27</v>
      </c>
      <c r="O9" s="1361">
        <f>勝浦町!M17+勝浦町!M38</f>
        <v>187.02</v>
      </c>
      <c r="P9" s="1361">
        <f>勝浦町!N17+勝浦町!N38</f>
        <v>605.43999999999994</v>
      </c>
      <c r="Q9" s="1361">
        <f>勝浦町!O17+勝浦町!O38</f>
        <v>678.79</v>
      </c>
      <c r="R9" s="1361">
        <f>勝浦町!P17+勝浦町!P38</f>
        <v>511.25</v>
      </c>
      <c r="S9" s="1361">
        <f>勝浦町!Q17+勝浦町!Q38</f>
        <v>333.96999999999997</v>
      </c>
      <c r="T9" s="1361">
        <f>勝浦町!R17+勝浦町!R38</f>
        <v>190.53000000000003</v>
      </c>
      <c r="U9" s="1362">
        <f t="shared" si="0"/>
        <v>530.89</v>
      </c>
      <c r="V9" s="809">
        <f>勝浦町!S17+勝浦町!S38</f>
        <v>159.56</v>
      </c>
      <c r="W9" s="930">
        <f>勝浦町!T17+勝浦町!T38</f>
        <v>109.85</v>
      </c>
      <c r="X9" s="808">
        <f>勝浦町!U17+勝浦町!U38</f>
        <v>94.800000000000011</v>
      </c>
      <c r="Y9" s="808">
        <f>勝浦町!V17+勝浦町!V38</f>
        <v>43.99</v>
      </c>
      <c r="Z9" s="808">
        <f>勝浦町!W17+勝浦町!W38</f>
        <v>59.679999999999993</v>
      </c>
      <c r="AA9" s="808">
        <f>勝浦町!X17+勝浦町!X38</f>
        <v>21.16</v>
      </c>
      <c r="AB9" s="808">
        <f>勝浦町!Y17+勝浦町!Y38</f>
        <v>41.849999999999994</v>
      </c>
      <c r="AC9" s="808">
        <f>勝浦町!Z17+勝浦町!Z38</f>
        <v>3581.3</v>
      </c>
    </row>
    <row r="10" spans="1:29" s="771" customFormat="1" ht="12.75" customHeight="1">
      <c r="A10" s="929"/>
      <c r="B10" s="810"/>
      <c r="C10" s="811"/>
      <c r="D10" s="811"/>
      <c r="E10" s="812" t="s">
        <v>104</v>
      </c>
      <c r="F10" s="1361">
        <f t="shared" si="1"/>
        <v>7757.93</v>
      </c>
      <c r="G10" s="1361">
        <f>上勝町!E17+上勝町!E38</f>
        <v>0.96</v>
      </c>
      <c r="H10" s="1361">
        <f>上勝町!F17+上勝町!F38</f>
        <v>3.39</v>
      </c>
      <c r="I10" s="1361">
        <f>上勝町!G17+上勝町!G38</f>
        <v>22.4</v>
      </c>
      <c r="J10" s="1361">
        <f>上勝町!H17+上勝町!H38</f>
        <v>58.290000000000006</v>
      </c>
      <c r="K10" s="1361">
        <f>上勝町!I17+上勝町!I38</f>
        <v>172.72</v>
      </c>
      <c r="L10" s="1361">
        <f>上勝町!J17+上勝町!J38</f>
        <v>252.38</v>
      </c>
      <c r="M10" s="1361">
        <f>上勝町!K17+上勝町!K38</f>
        <v>303.09000000000003</v>
      </c>
      <c r="N10" s="1361">
        <f>上勝町!L17+上勝町!L38</f>
        <v>448.15999999999997</v>
      </c>
      <c r="O10" s="1361">
        <f>上勝町!M17+上勝町!M38</f>
        <v>889.03</v>
      </c>
      <c r="P10" s="1361">
        <f>上勝町!N17+上勝町!N38</f>
        <v>1408.59</v>
      </c>
      <c r="Q10" s="1361">
        <f>上勝町!O17+上勝町!O38</f>
        <v>1154.7</v>
      </c>
      <c r="R10" s="1361">
        <f>上勝町!P17+上勝町!P38</f>
        <v>769.03</v>
      </c>
      <c r="S10" s="1361">
        <f>上勝町!Q17+上勝町!Q38</f>
        <v>485.04999999999995</v>
      </c>
      <c r="T10" s="1361">
        <f>上勝町!R17+上勝町!R38</f>
        <v>386.89</v>
      </c>
      <c r="U10" s="1362">
        <f t="shared" si="0"/>
        <v>1403.2500000000002</v>
      </c>
      <c r="V10" s="809">
        <f>上勝町!S17+上勝町!S38</f>
        <v>326.35000000000008</v>
      </c>
      <c r="W10" s="930">
        <f>上勝町!T17+上勝町!T38</f>
        <v>332.56000000000006</v>
      </c>
      <c r="X10" s="808">
        <f>上勝町!U17+上勝町!U38</f>
        <v>402.08000000000004</v>
      </c>
      <c r="Y10" s="808">
        <f>上勝町!V17+上勝町!V38</f>
        <v>212.19000000000003</v>
      </c>
      <c r="Z10" s="808">
        <f>上勝町!W17+上勝町!W38</f>
        <v>82.37</v>
      </c>
      <c r="AA10" s="808">
        <f>上勝町!X17+上勝町!X38</f>
        <v>24.049999999999997</v>
      </c>
      <c r="AB10" s="808">
        <f>上勝町!Y17+上勝町!Y38</f>
        <v>23.65</v>
      </c>
      <c r="AC10" s="808">
        <f>上勝町!Z17+上勝町!Z38</f>
        <v>7757.93</v>
      </c>
    </row>
    <row r="11" spans="1:29" s="771" customFormat="1" ht="12.75" customHeight="1">
      <c r="A11" s="929"/>
      <c r="B11" s="810"/>
      <c r="C11" s="811"/>
      <c r="D11" s="811"/>
      <c r="E11" s="808" t="s">
        <v>65</v>
      </c>
      <c r="F11" s="1361">
        <f t="shared" si="1"/>
        <v>1067.25</v>
      </c>
      <c r="G11" s="1361">
        <f>佐那河内村!E17+佐那河内村!E38</f>
        <v>0</v>
      </c>
      <c r="H11" s="1361">
        <f>佐那河内村!F17+佐那河内村!F38</f>
        <v>1.44</v>
      </c>
      <c r="I11" s="1361">
        <f>佐那河内村!G17+佐那河内村!G38</f>
        <v>0.34</v>
      </c>
      <c r="J11" s="1361">
        <f>佐那河内村!H17+佐那河内村!H38</f>
        <v>4.88</v>
      </c>
      <c r="K11" s="1361">
        <f>佐那河内村!I17+佐那河内村!I38</f>
        <v>32.409999999999997</v>
      </c>
      <c r="L11" s="1361">
        <f>佐那河内村!J17+佐那河内村!J38</f>
        <v>22.68</v>
      </c>
      <c r="M11" s="1361">
        <f>佐那河内村!K17+佐那河内村!K38</f>
        <v>22.59</v>
      </c>
      <c r="N11" s="1361">
        <f>佐那河内村!L17+佐那河内村!L38</f>
        <v>82.43</v>
      </c>
      <c r="O11" s="1361">
        <f>佐那河内村!M17+佐那河内村!M38</f>
        <v>73.37</v>
      </c>
      <c r="P11" s="1361">
        <f>佐那河内村!N17+佐那河内村!N38</f>
        <v>162.01</v>
      </c>
      <c r="Q11" s="1361">
        <f>佐那河内村!O17+佐那河内村!O38</f>
        <v>212.26000000000002</v>
      </c>
      <c r="R11" s="1361">
        <f>佐那河内村!P17+佐那河内村!P38</f>
        <v>176.35999999999999</v>
      </c>
      <c r="S11" s="1361">
        <f>佐那河内村!Q17+佐那河内村!Q38</f>
        <v>68.5</v>
      </c>
      <c r="T11" s="1361">
        <f>佐那河内村!R17+佐那河内村!R38</f>
        <v>60.46</v>
      </c>
      <c r="U11" s="1362">
        <f t="shared" si="0"/>
        <v>147.52000000000004</v>
      </c>
      <c r="V11" s="809">
        <f>佐那河内村!S17+佐那河内村!S38</f>
        <v>40.159999999999997</v>
      </c>
      <c r="W11" s="930">
        <f>佐那河内村!T17+佐那河内村!T38</f>
        <v>48.570000000000007</v>
      </c>
      <c r="X11" s="808">
        <f>佐那河内村!U17+佐那河内村!U38</f>
        <v>13.620000000000001</v>
      </c>
      <c r="Y11" s="808">
        <f>佐那河内村!V17+佐那河内村!V38</f>
        <v>26.82</v>
      </c>
      <c r="Z11" s="808">
        <f>佐那河内村!W17+佐那河内村!W38</f>
        <v>7.27</v>
      </c>
      <c r="AA11" s="808">
        <f>佐那河内村!X17+佐那河内村!X38</f>
        <v>7.5</v>
      </c>
      <c r="AB11" s="808">
        <f>佐那河内村!Y17+佐那河内村!Y38</f>
        <v>3.58</v>
      </c>
      <c r="AC11" s="808">
        <f>佐那河内村!Z17+佐那河内村!Z38</f>
        <v>1067.25</v>
      </c>
    </row>
    <row r="12" spans="1:29" s="771" customFormat="1" ht="12.75" customHeight="1">
      <c r="A12" s="929"/>
      <c r="B12" s="810"/>
      <c r="C12" s="811"/>
      <c r="D12" s="811"/>
      <c r="E12" s="812" t="s">
        <v>105</v>
      </c>
      <c r="F12" s="1361">
        <f t="shared" si="1"/>
        <v>69.52</v>
      </c>
      <c r="G12" s="1361">
        <f>石井町!E17+石井町!E38</f>
        <v>0</v>
      </c>
      <c r="H12" s="1361">
        <f>石井町!F17+石井町!F38</f>
        <v>0</v>
      </c>
      <c r="I12" s="1361">
        <f>石井町!G17+石井町!G38</f>
        <v>0</v>
      </c>
      <c r="J12" s="1361">
        <f>石井町!H17+石井町!H38</f>
        <v>0.8</v>
      </c>
      <c r="K12" s="1361">
        <f>石井町!I17+石井町!I38</f>
        <v>0.85000000000000009</v>
      </c>
      <c r="L12" s="1361">
        <f>石井町!J17+石井町!J38</f>
        <v>2.4699999999999998</v>
      </c>
      <c r="M12" s="1361">
        <f>石井町!K17+石井町!K38</f>
        <v>2.65</v>
      </c>
      <c r="N12" s="1361">
        <f>石井町!L17+石井町!L38</f>
        <v>1.29</v>
      </c>
      <c r="O12" s="1361">
        <f>石井町!M17+石井町!M38</f>
        <v>1.66</v>
      </c>
      <c r="P12" s="1361">
        <f>石井町!N17+石井町!N38</f>
        <v>6.2700000000000005</v>
      </c>
      <c r="Q12" s="1361">
        <f>石井町!O17+石井町!O38</f>
        <v>8.98</v>
      </c>
      <c r="R12" s="1361">
        <f>石井町!P17+石井町!P38</f>
        <v>20.76</v>
      </c>
      <c r="S12" s="1361">
        <f>石井町!Q17+石井町!Q38</f>
        <v>11.690000000000001</v>
      </c>
      <c r="T12" s="1361">
        <f>石井町!R17+石井町!R38</f>
        <v>3.8600000000000003</v>
      </c>
      <c r="U12" s="1362">
        <f t="shared" si="0"/>
        <v>8.24</v>
      </c>
      <c r="V12" s="809">
        <f>石井町!S17+石井町!S38</f>
        <v>3.92</v>
      </c>
      <c r="W12" s="930">
        <f>石井町!T17+石井町!T38</f>
        <v>1.03</v>
      </c>
      <c r="X12" s="808">
        <f>石井町!U17+石井町!U38</f>
        <v>2.65</v>
      </c>
      <c r="Y12" s="808">
        <f>石井町!V17+石井町!V38</f>
        <v>7.0000000000000007E-2</v>
      </c>
      <c r="Z12" s="808">
        <f>石井町!W17+石井町!W38</f>
        <v>0.51</v>
      </c>
      <c r="AA12" s="808">
        <f>石井町!X17+石井町!X38</f>
        <v>0</v>
      </c>
      <c r="AB12" s="808">
        <f>石井町!Y17+石井町!Y38</f>
        <v>0.06</v>
      </c>
      <c r="AC12" s="808">
        <f>石井町!Z17+石井町!Z38</f>
        <v>69.52000000000001</v>
      </c>
    </row>
    <row r="13" spans="1:29" s="771" customFormat="1" ht="12.75" customHeight="1">
      <c r="A13" s="929"/>
      <c r="B13" s="810"/>
      <c r="C13" s="811" t="s">
        <v>106</v>
      </c>
      <c r="D13" s="813" t="s">
        <v>107</v>
      </c>
      <c r="E13" s="812" t="s">
        <v>108</v>
      </c>
      <c r="F13" s="1361">
        <f t="shared" si="1"/>
        <v>11283.53</v>
      </c>
      <c r="G13" s="1361">
        <f>神山町!E17+神山町!E38</f>
        <v>0</v>
      </c>
      <c r="H13" s="1361">
        <f>神山町!F17+神山町!F38</f>
        <v>0.47</v>
      </c>
      <c r="I13" s="1361">
        <f>神山町!G17+神山町!G38</f>
        <v>17.649999999999999</v>
      </c>
      <c r="J13" s="1361">
        <f>神山町!H17+神山町!H38</f>
        <v>57.11</v>
      </c>
      <c r="K13" s="1361">
        <f>神山町!I17+神山町!I38</f>
        <v>199.54000000000002</v>
      </c>
      <c r="L13" s="1361">
        <f>神山町!J17+神山町!J38</f>
        <v>213.92999999999998</v>
      </c>
      <c r="M13" s="1361">
        <f>神山町!K17+神山町!K38</f>
        <v>355.57</v>
      </c>
      <c r="N13" s="1361">
        <f>神山町!L17+神山町!L38</f>
        <v>350.39</v>
      </c>
      <c r="O13" s="1361">
        <f>神山町!M17+神山町!M38</f>
        <v>778.55</v>
      </c>
      <c r="P13" s="1361">
        <f>神山町!N17+神山町!N38</f>
        <v>1735.45</v>
      </c>
      <c r="Q13" s="1361">
        <f>神山町!O17+神山町!O38</f>
        <v>1791.7599999999998</v>
      </c>
      <c r="R13" s="1361">
        <f>神山町!P17+神山町!P38</f>
        <v>1490.8000000000002</v>
      </c>
      <c r="S13" s="1361">
        <f>神山町!Q17+神山町!Q38</f>
        <v>1072.1300000000001</v>
      </c>
      <c r="T13" s="1361">
        <f>神山町!R17+神山町!R38</f>
        <v>669.78</v>
      </c>
      <c r="U13" s="1362">
        <f t="shared" si="0"/>
        <v>2550.4</v>
      </c>
      <c r="V13" s="809">
        <f>神山町!S17+神山町!S38</f>
        <v>494.79999999999995</v>
      </c>
      <c r="W13" s="930">
        <f>神山町!T17+神山町!T38</f>
        <v>621.29999999999995</v>
      </c>
      <c r="X13" s="808">
        <f>神山町!U17+神山町!U38</f>
        <v>420.78999999999996</v>
      </c>
      <c r="Y13" s="808">
        <f>神山町!V17+神山町!V38</f>
        <v>418.19000000000005</v>
      </c>
      <c r="Z13" s="808">
        <f>神山町!W17+神山町!W38</f>
        <v>196.08999999999997</v>
      </c>
      <c r="AA13" s="808">
        <f>神山町!X17+神山町!X38</f>
        <v>242.84</v>
      </c>
      <c r="AB13" s="808">
        <f>神山町!Y17+神山町!Y38</f>
        <v>156.38999999999999</v>
      </c>
      <c r="AC13" s="808">
        <f>神山町!Z17+神山町!Z38</f>
        <v>11283.529999999999</v>
      </c>
    </row>
    <row r="14" spans="1:29" s="771" customFormat="1" ht="12.75" customHeight="1">
      <c r="A14" s="929"/>
      <c r="B14" s="810"/>
      <c r="C14" s="811" t="s">
        <v>109</v>
      </c>
      <c r="D14" s="811" t="s">
        <v>110</v>
      </c>
      <c r="E14" s="812" t="s">
        <v>111</v>
      </c>
      <c r="F14" s="1361">
        <f t="shared" si="1"/>
        <v>2.88</v>
      </c>
      <c r="G14" s="1361">
        <f>松茂町!E17+松茂町!E38</f>
        <v>0</v>
      </c>
      <c r="H14" s="1361">
        <f>松茂町!F17+松茂町!F38</f>
        <v>0</v>
      </c>
      <c r="I14" s="1361">
        <f>松茂町!G17+松茂町!G38</f>
        <v>0</v>
      </c>
      <c r="J14" s="1361">
        <f>松茂町!H17+松茂町!H38</f>
        <v>0</v>
      </c>
      <c r="K14" s="1361">
        <f>松茂町!I17+松茂町!I38</f>
        <v>0</v>
      </c>
      <c r="L14" s="1361">
        <f>松茂町!J17+松茂町!J38</f>
        <v>0</v>
      </c>
      <c r="M14" s="1361">
        <f>松茂町!K17+松茂町!K38</f>
        <v>0.32</v>
      </c>
      <c r="N14" s="1361">
        <f>松茂町!L17+松茂町!L38</f>
        <v>0</v>
      </c>
      <c r="O14" s="1361">
        <f>松茂町!M17+松茂町!M38</f>
        <v>0</v>
      </c>
      <c r="P14" s="1361">
        <f>松茂町!N17+松茂町!N38</f>
        <v>0</v>
      </c>
      <c r="Q14" s="1361">
        <f>松茂町!O17+松茂町!O38</f>
        <v>0</v>
      </c>
      <c r="R14" s="1361">
        <f>松茂町!P17+松茂町!P38</f>
        <v>0</v>
      </c>
      <c r="S14" s="1361">
        <f>松茂町!Q17+松茂町!Q38</f>
        <v>0</v>
      </c>
      <c r="T14" s="1361">
        <f>松茂町!R17+松茂町!R38</f>
        <v>2.56</v>
      </c>
      <c r="U14" s="1362">
        <f t="shared" si="0"/>
        <v>0</v>
      </c>
      <c r="V14" s="809">
        <f>松茂町!S17+松茂町!S38</f>
        <v>0</v>
      </c>
      <c r="W14" s="930">
        <f>松茂町!T17+松茂町!T38</f>
        <v>0</v>
      </c>
      <c r="X14" s="808">
        <f>松茂町!U17+松茂町!U38</f>
        <v>0</v>
      </c>
      <c r="Y14" s="808">
        <f>松茂町!V17+松茂町!V38</f>
        <v>0</v>
      </c>
      <c r="Z14" s="808">
        <f>松茂町!W17+松茂町!W38</f>
        <v>0</v>
      </c>
      <c r="AA14" s="808">
        <f>松茂町!X17+松茂町!X38</f>
        <v>0</v>
      </c>
      <c r="AB14" s="808">
        <f>松茂町!Y17+松茂町!Y38</f>
        <v>0</v>
      </c>
      <c r="AC14" s="808">
        <f>松茂町!Z17+松茂町!Z38</f>
        <v>2.88</v>
      </c>
    </row>
    <row r="15" spans="1:29" s="771" customFormat="1" ht="12.75" customHeight="1">
      <c r="A15" s="929"/>
      <c r="B15" s="810" t="s">
        <v>112</v>
      </c>
      <c r="C15" s="814" t="s">
        <v>413</v>
      </c>
      <c r="D15" s="811"/>
      <c r="E15" s="812" t="s">
        <v>113</v>
      </c>
      <c r="F15" s="1361" t="e">
        <f t="shared" si="1"/>
        <v>#REF!</v>
      </c>
      <c r="G15" s="1361" t="e">
        <f>#REF!+#REF!</f>
        <v>#REF!</v>
      </c>
      <c r="H15" s="1361" t="e">
        <f>#REF!+#REF!</f>
        <v>#REF!</v>
      </c>
      <c r="I15" s="1361" t="e">
        <f>#REF!+#REF!</f>
        <v>#REF!</v>
      </c>
      <c r="J15" s="1361" t="e">
        <f>#REF!+#REF!</f>
        <v>#REF!</v>
      </c>
      <c r="K15" s="1361" t="e">
        <f>#REF!+#REF!</f>
        <v>#REF!</v>
      </c>
      <c r="L15" s="1361" t="e">
        <f>#REF!+#REF!</f>
        <v>#REF!</v>
      </c>
      <c r="M15" s="1361" t="e">
        <f>#REF!+#REF!</f>
        <v>#REF!</v>
      </c>
      <c r="N15" s="1361" t="e">
        <f>#REF!+#REF!</f>
        <v>#REF!</v>
      </c>
      <c r="O15" s="1361" t="e">
        <f>#REF!+#REF!</f>
        <v>#REF!</v>
      </c>
      <c r="P15" s="1361" t="e">
        <f>#REF!+#REF!</f>
        <v>#REF!</v>
      </c>
      <c r="Q15" s="1361" t="e">
        <f>#REF!+#REF!</f>
        <v>#REF!</v>
      </c>
      <c r="R15" s="1361" t="e">
        <f>#REF!+#REF!</f>
        <v>#REF!</v>
      </c>
      <c r="S15" s="1361" t="e">
        <f>#REF!+#REF!</f>
        <v>#REF!</v>
      </c>
      <c r="T15" s="1361" t="e">
        <f>#REF!+#REF!</f>
        <v>#REF!</v>
      </c>
      <c r="U15" s="1362" t="e">
        <f t="shared" si="0"/>
        <v>#REF!</v>
      </c>
      <c r="V15" s="809" t="e">
        <f>#REF!+#REF!</f>
        <v>#REF!</v>
      </c>
      <c r="W15" s="930" t="e">
        <f>#REF!+#REF!</f>
        <v>#REF!</v>
      </c>
      <c r="X15" s="808" t="e">
        <f>#REF!+#REF!</f>
        <v>#REF!</v>
      </c>
      <c r="Y15" s="808" t="e">
        <f>#REF!+#REF!</f>
        <v>#REF!</v>
      </c>
      <c r="Z15" s="808" t="e">
        <f>#REF!+#REF!</f>
        <v>#REF!</v>
      </c>
      <c r="AA15" s="808" t="e">
        <f>#REF!+#REF!</f>
        <v>#REF!</v>
      </c>
      <c r="AB15" s="808" t="e">
        <f>#REF!+#REF!</f>
        <v>#REF!</v>
      </c>
      <c r="AC15" s="808" t="e">
        <f>#REF!+#REF!</f>
        <v>#REF!</v>
      </c>
    </row>
    <row r="16" spans="1:29" s="771" customFormat="1" ht="12.75" customHeight="1">
      <c r="A16" s="929"/>
      <c r="B16" s="810"/>
      <c r="C16" s="811"/>
      <c r="D16" s="811"/>
      <c r="E16" s="812" t="s">
        <v>114</v>
      </c>
      <c r="F16" s="1361" t="e">
        <f t="shared" si="1"/>
        <v>#REF!</v>
      </c>
      <c r="G16" s="1361" t="e">
        <f>#REF!+#REF!</f>
        <v>#REF!</v>
      </c>
      <c r="H16" s="1361" t="e">
        <f>#REF!+#REF!</f>
        <v>#REF!</v>
      </c>
      <c r="I16" s="1361" t="e">
        <f>#REF!+#REF!</f>
        <v>#REF!</v>
      </c>
      <c r="J16" s="1361" t="e">
        <f>#REF!+#REF!</f>
        <v>#REF!</v>
      </c>
      <c r="K16" s="1361" t="e">
        <f>#REF!+#REF!</f>
        <v>#REF!</v>
      </c>
      <c r="L16" s="1361" t="e">
        <f>#REF!+#REF!</f>
        <v>#REF!</v>
      </c>
      <c r="M16" s="1361" t="e">
        <f>#REF!+#REF!</f>
        <v>#REF!</v>
      </c>
      <c r="N16" s="1361" t="e">
        <f>#REF!+#REF!</f>
        <v>#REF!</v>
      </c>
      <c r="O16" s="1361" t="e">
        <f>#REF!+#REF!</f>
        <v>#REF!</v>
      </c>
      <c r="P16" s="1361" t="e">
        <f>#REF!+#REF!</f>
        <v>#REF!</v>
      </c>
      <c r="Q16" s="1361" t="e">
        <f>#REF!+#REF!</f>
        <v>#REF!</v>
      </c>
      <c r="R16" s="1361" t="e">
        <f>#REF!+#REF!</f>
        <v>#REF!</v>
      </c>
      <c r="S16" s="1361" t="e">
        <f>#REF!+#REF!</f>
        <v>#REF!</v>
      </c>
      <c r="T16" s="1361" t="e">
        <f>#REF!+#REF!</f>
        <v>#REF!</v>
      </c>
      <c r="U16" s="1362" t="e">
        <f t="shared" si="0"/>
        <v>#REF!</v>
      </c>
      <c r="V16" s="809" t="e">
        <f>#REF!+#REF!</f>
        <v>#REF!</v>
      </c>
      <c r="W16" s="930" t="e">
        <f>#REF!+#REF!</f>
        <v>#REF!</v>
      </c>
      <c r="X16" s="808" t="e">
        <f>#REF!+#REF!</f>
        <v>#REF!</v>
      </c>
      <c r="Y16" s="808" t="e">
        <f>#REF!+#REF!</f>
        <v>#REF!</v>
      </c>
      <c r="Z16" s="808" t="e">
        <f>#REF!+#REF!</f>
        <v>#REF!</v>
      </c>
      <c r="AA16" s="808" t="e">
        <f>#REF!+#REF!</f>
        <v>#REF!</v>
      </c>
      <c r="AB16" s="808" t="e">
        <f>#REF!+#REF!</f>
        <v>#REF!</v>
      </c>
      <c r="AC16" s="808" t="e">
        <f>#REF!+#REF!</f>
        <v>#REF!</v>
      </c>
    </row>
    <row r="17" spans="1:29" s="771" customFormat="1" ht="12.75" customHeight="1">
      <c r="A17" s="929"/>
      <c r="B17" s="815" t="s">
        <v>129</v>
      </c>
      <c r="C17" s="811"/>
      <c r="D17" s="811"/>
      <c r="E17" s="812" t="s">
        <v>115</v>
      </c>
      <c r="F17" s="1361">
        <f t="shared" si="1"/>
        <v>285</v>
      </c>
      <c r="G17" s="1361">
        <f>板野町!E17+板野町!E38</f>
        <v>0</v>
      </c>
      <c r="H17" s="1361">
        <f>板野町!F17+板野町!F38</f>
        <v>0</v>
      </c>
      <c r="I17" s="1361">
        <f>板野町!G17+板野町!G38</f>
        <v>0.21</v>
      </c>
      <c r="J17" s="1361">
        <f>板野町!H17+板野町!H38</f>
        <v>6.65</v>
      </c>
      <c r="K17" s="1361">
        <f>板野町!I17+板野町!I38</f>
        <v>11.12</v>
      </c>
      <c r="L17" s="1361">
        <f>板野町!J17+板野町!J38</f>
        <v>11.01</v>
      </c>
      <c r="M17" s="1361">
        <f>板野町!K17+板野町!K38</f>
        <v>10.99</v>
      </c>
      <c r="N17" s="1361">
        <f>板野町!L17+板野町!L38</f>
        <v>1.33</v>
      </c>
      <c r="O17" s="1361">
        <f>板野町!M17+板野町!M38</f>
        <v>0.49</v>
      </c>
      <c r="P17" s="1361">
        <f>板野町!N17+板野町!N38</f>
        <v>40.239999999999995</v>
      </c>
      <c r="Q17" s="1361">
        <f>板野町!O17+板野町!O38</f>
        <v>22.41</v>
      </c>
      <c r="R17" s="1361">
        <f>板野町!P17+板野町!P38</f>
        <v>47.62</v>
      </c>
      <c r="S17" s="1361">
        <f>板野町!Q17+板野町!Q38</f>
        <v>23.490000000000002</v>
      </c>
      <c r="T17" s="1361">
        <f>板野町!R17+板野町!R38</f>
        <v>46.099999999999994</v>
      </c>
      <c r="U17" s="1362">
        <f t="shared" si="0"/>
        <v>63.339999999999996</v>
      </c>
      <c r="V17" s="809">
        <f>板野町!S17+板野町!S38</f>
        <v>12.450000000000001</v>
      </c>
      <c r="W17" s="930">
        <f>板野町!T17+板野町!T38</f>
        <v>12.51</v>
      </c>
      <c r="X17" s="808">
        <f>板野町!U17+板野町!U38</f>
        <v>2.59</v>
      </c>
      <c r="Y17" s="808">
        <f>板野町!V17+板野町!V38</f>
        <v>18.39</v>
      </c>
      <c r="Z17" s="808">
        <f>板野町!W17+板野町!W38</f>
        <v>11.51</v>
      </c>
      <c r="AA17" s="808">
        <f>板野町!X17+板野町!X38</f>
        <v>4.3499999999999996</v>
      </c>
      <c r="AB17" s="808">
        <f>板野町!Y17+板野町!Y38</f>
        <v>1.54</v>
      </c>
      <c r="AC17" s="808">
        <f>板野町!Z17+板野町!Z38</f>
        <v>285</v>
      </c>
    </row>
    <row r="18" spans="1:29" s="771" customFormat="1" ht="12.75" customHeight="1">
      <c r="A18" s="929"/>
      <c r="B18" s="810"/>
      <c r="C18" s="811"/>
      <c r="D18" s="811"/>
      <c r="E18" s="812" t="s">
        <v>116</v>
      </c>
      <c r="F18" s="1361">
        <f t="shared" si="1"/>
        <v>197.23999999999998</v>
      </c>
      <c r="G18" s="1361">
        <f>上板町!E17+上板町!E38</f>
        <v>0</v>
      </c>
      <c r="H18" s="1361">
        <f>上板町!F17+上板町!F38</f>
        <v>3.29</v>
      </c>
      <c r="I18" s="1361">
        <f>上板町!G17+上板町!G38</f>
        <v>1.27</v>
      </c>
      <c r="J18" s="1361">
        <f>上板町!H17+上板町!H38</f>
        <v>12.45</v>
      </c>
      <c r="K18" s="1361">
        <f>上板町!I17+上板町!I38</f>
        <v>44</v>
      </c>
      <c r="L18" s="1361">
        <f>上板町!J17+上板町!J38</f>
        <v>3.75</v>
      </c>
      <c r="M18" s="1361">
        <f>上板町!K17+上板町!K38</f>
        <v>2.6700000000000004</v>
      </c>
      <c r="N18" s="1361">
        <f>上板町!L17+上板町!L38</f>
        <v>13.049999999999999</v>
      </c>
      <c r="O18" s="1361">
        <f>上板町!M17+上板町!M38</f>
        <v>5.73</v>
      </c>
      <c r="P18" s="1361">
        <f>上板町!N17+上板町!N38</f>
        <v>43.32</v>
      </c>
      <c r="Q18" s="1361">
        <f>上板町!O17+上板町!O38</f>
        <v>26.42</v>
      </c>
      <c r="R18" s="1361">
        <f>上板町!P17+上板町!P38</f>
        <v>17.79</v>
      </c>
      <c r="S18" s="1361">
        <f>上板町!Q17+上板町!Q38</f>
        <v>12.309999999999999</v>
      </c>
      <c r="T18" s="1361">
        <f>上板町!R17+上板町!R38</f>
        <v>10.07</v>
      </c>
      <c r="U18" s="1362">
        <f t="shared" si="0"/>
        <v>1.1200000000000001</v>
      </c>
      <c r="V18" s="941">
        <f>上板町!S17+上板町!S38</f>
        <v>1.1200000000000001</v>
      </c>
      <c r="W18" s="931">
        <f>上板町!T17+上板町!T38</f>
        <v>0</v>
      </c>
      <c r="X18" s="928">
        <f>上板町!U17+上板町!U38</f>
        <v>0</v>
      </c>
      <c r="Y18" s="928">
        <f>上板町!V17+上板町!V38</f>
        <v>0</v>
      </c>
      <c r="Z18" s="928">
        <f>上板町!W17+上板町!W38</f>
        <v>0</v>
      </c>
      <c r="AA18" s="928">
        <f>上板町!X17+上板町!X38</f>
        <v>0</v>
      </c>
      <c r="AB18" s="928">
        <f>上板町!Y17+上板町!Y38</f>
        <v>0</v>
      </c>
      <c r="AC18" s="928">
        <f>上板町!Z17+上板町!Z38</f>
        <v>197.24</v>
      </c>
    </row>
    <row r="19" spans="1:29" s="771" customFormat="1" ht="12.75" customHeight="1">
      <c r="A19" s="929"/>
      <c r="B19" s="810"/>
      <c r="C19" s="811"/>
      <c r="D19" s="811"/>
      <c r="E19" s="817" t="s">
        <v>117</v>
      </c>
      <c r="F19" s="1361" t="e">
        <f t="shared" si="1"/>
        <v>#REF!</v>
      </c>
      <c r="G19" s="1361" t="e">
        <f>SUM(G6:G18)</f>
        <v>#REF!</v>
      </c>
      <c r="H19" s="1361" t="e">
        <f t="shared" ref="H19" si="2">SUM(H6:H18)</f>
        <v>#REF!</v>
      </c>
      <c r="I19" s="1361" t="e">
        <f t="shared" ref="I19" si="3">SUM(I6:I18)</f>
        <v>#REF!</v>
      </c>
      <c r="J19" s="1361" t="e">
        <f t="shared" ref="J19" si="4">SUM(J6:J18)</f>
        <v>#REF!</v>
      </c>
      <c r="K19" s="1361" t="e">
        <f t="shared" ref="K19" si="5">SUM(K6:K18)</f>
        <v>#REF!</v>
      </c>
      <c r="L19" s="1361" t="e">
        <f t="shared" ref="L19" si="6">SUM(L6:L18)</f>
        <v>#REF!</v>
      </c>
      <c r="M19" s="1361" t="e">
        <f t="shared" ref="M19" si="7">SUM(M6:M18)</f>
        <v>#REF!</v>
      </c>
      <c r="N19" s="1361" t="e">
        <f t="shared" ref="N19" si="8">SUM(N6:N18)</f>
        <v>#REF!</v>
      </c>
      <c r="O19" s="1361" t="e">
        <f t="shared" ref="O19" si="9">SUM(O6:O18)</f>
        <v>#REF!</v>
      </c>
      <c r="P19" s="1361" t="e">
        <f t="shared" ref="P19" si="10">SUM(P6:P18)</f>
        <v>#REF!</v>
      </c>
      <c r="Q19" s="1361" t="e">
        <f t="shared" ref="Q19" si="11">SUM(Q6:Q18)</f>
        <v>#REF!</v>
      </c>
      <c r="R19" s="1361" t="e">
        <f t="shared" ref="R19" si="12">SUM(R6:R18)</f>
        <v>#REF!</v>
      </c>
      <c r="S19" s="1361" t="e">
        <f t="shared" ref="S19" si="13">SUM(S6:S18)</f>
        <v>#REF!</v>
      </c>
      <c r="T19" s="1361" t="e">
        <f t="shared" ref="T19" si="14">SUM(T6:T18)</f>
        <v>#REF!</v>
      </c>
      <c r="U19" s="1362" t="e">
        <f t="shared" si="0"/>
        <v>#REF!</v>
      </c>
      <c r="V19" s="809" t="e">
        <f t="shared" ref="V19" si="15">SUM(V6:V18)</f>
        <v>#REF!</v>
      </c>
      <c r="W19" s="930" t="e">
        <f t="shared" ref="W19" si="16">SUM(W6:W18)</f>
        <v>#REF!</v>
      </c>
      <c r="X19" s="808" t="e">
        <f t="shared" ref="X19" si="17">SUM(X6:X18)</f>
        <v>#REF!</v>
      </c>
      <c r="Y19" s="808" t="e">
        <f t="shared" ref="Y19" si="18">SUM(Y6:Y18)</f>
        <v>#REF!</v>
      </c>
      <c r="Z19" s="808" t="e">
        <f t="shared" ref="Z19" si="19">SUM(Z6:Z18)</f>
        <v>#REF!</v>
      </c>
      <c r="AA19" s="808" t="e">
        <f t="shared" ref="AA19" si="20">SUM(AA6:AA18)</f>
        <v>#REF!</v>
      </c>
      <c r="AB19" s="808" t="e">
        <f t="shared" ref="AB19" si="21">SUM(AB6:AB18)</f>
        <v>#REF!</v>
      </c>
      <c r="AC19" s="808" t="e">
        <f t="shared" ref="AC19" si="22">SUM(AC6:AC18)</f>
        <v>#REF!</v>
      </c>
    </row>
    <row r="20" spans="1:29" s="771" customFormat="1" ht="12.75" customHeight="1">
      <c r="A20" s="929"/>
      <c r="B20" s="810"/>
      <c r="C20" s="944"/>
      <c r="D20" s="947" t="s">
        <v>118</v>
      </c>
      <c r="E20" s="945" t="s">
        <v>119</v>
      </c>
      <c r="F20" s="1361">
        <f t="shared" si="1"/>
        <v>4837.5300000000007</v>
      </c>
      <c r="G20" s="1361">
        <f>阿波市!E17+阿波市!E38</f>
        <v>0.21</v>
      </c>
      <c r="H20" s="1361">
        <f>阿波市!F17+阿波市!F38</f>
        <v>3.23</v>
      </c>
      <c r="I20" s="1361">
        <f>阿波市!G17+阿波市!G38</f>
        <v>92.69</v>
      </c>
      <c r="J20" s="1361">
        <f>阿波市!H17+阿波市!H38</f>
        <v>238.1</v>
      </c>
      <c r="K20" s="1361">
        <f>阿波市!I17+阿波市!I38</f>
        <v>205.75</v>
      </c>
      <c r="L20" s="1361">
        <f>阿波市!J17+阿波市!J38</f>
        <v>349.84000000000003</v>
      </c>
      <c r="M20" s="1361">
        <f>阿波市!K17+阿波市!K38</f>
        <v>452.15999999999997</v>
      </c>
      <c r="N20" s="1361">
        <f>阿波市!L17+阿波市!L38</f>
        <v>420.71</v>
      </c>
      <c r="O20" s="1361">
        <f>阿波市!M17+阿波市!M38</f>
        <v>585.11</v>
      </c>
      <c r="P20" s="1361">
        <f>阿波市!N17+阿波市!N38</f>
        <v>947.69999999999982</v>
      </c>
      <c r="Q20" s="1361">
        <f>阿波市!O17+阿波市!O38</f>
        <v>661.93000000000006</v>
      </c>
      <c r="R20" s="1361">
        <f>阿波市!P17+阿波市!P38</f>
        <v>433.59000000000003</v>
      </c>
      <c r="S20" s="1361">
        <f>阿波市!Q17+阿波市!Q38</f>
        <v>223.09</v>
      </c>
      <c r="T20" s="1361">
        <f>阿波市!R17+阿波市!R38</f>
        <v>100.86</v>
      </c>
      <c r="U20" s="1362">
        <f t="shared" si="0"/>
        <v>122.56</v>
      </c>
      <c r="V20" s="809">
        <f>阿波市!S17+阿波市!S38</f>
        <v>55.53</v>
      </c>
      <c r="W20" s="930">
        <f>阿波市!T17+阿波市!T38</f>
        <v>19.05</v>
      </c>
      <c r="X20" s="808">
        <f>阿波市!U17+阿波市!U38</f>
        <v>14.61</v>
      </c>
      <c r="Y20" s="808">
        <f>阿波市!V17+阿波市!V38</f>
        <v>15.85</v>
      </c>
      <c r="Z20" s="808">
        <f>阿波市!W17+阿波市!W38</f>
        <v>4.9800000000000004</v>
      </c>
      <c r="AA20" s="808">
        <f>阿波市!X17+阿波市!X38</f>
        <v>4.92</v>
      </c>
      <c r="AB20" s="808">
        <f>阿波市!Y17+阿波市!Y38</f>
        <v>7.6199999999999992</v>
      </c>
      <c r="AC20" s="808">
        <f>阿波市!Z17+阿波市!Z38</f>
        <v>4837.53</v>
      </c>
    </row>
    <row r="21" spans="1:29" s="771" customFormat="1" ht="12.75" customHeight="1" thickBot="1">
      <c r="A21" s="929"/>
      <c r="B21" s="810"/>
      <c r="C21" s="818"/>
      <c r="D21" s="946" t="s">
        <v>120</v>
      </c>
      <c r="E21" s="820"/>
      <c r="F21" s="1363" t="e">
        <f t="shared" si="1"/>
        <v>#REF!</v>
      </c>
      <c r="G21" s="1363" t="e">
        <f>G19+G20</f>
        <v>#REF!</v>
      </c>
      <c r="H21" s="1363" t="e">
        <f t="shared" ref="H21" si="23">H19+H20</f>
        <v>#REF!</v>
      </c>
      <c r="I21" s="1363" t="e">
        <f t="shared" ref="I21" si="24">I19+I20</f>
        <v>#REF!</v>
      </c>
      <c r="J21" s="1363" t="e">
        <f t="shared" ref="J21" si="25">J19+J20</f>
        <v>#REF!</v>
      </c>
      <c r="K21" s="1363" t="e">
        <f t="shared" ref="K21" si="26">K19+K20</f>
        <v>#REF!</v>
      </c>
      <c r="L21" s="1363" t="e">
        <f t="shared" ref="L21" si="27">L19+L20</f>
        <v>#REF!</v>
      </c>
      <c r="M21" s="1363" t="e">
        <f t="shared" ref="M21" si="28">M19+M20</f>
        <v>#REF!</v>
      </c>
      <c r="N21" s="1363" t="e">
        <f t="shared" ref="N21" si="29">N19+N20</f>
        <v>#REF!</v>
      </c>
      <c r="O21" s="1363" t="e">
        <f t="shared" ref="O21" si="30">O19+O20</f>
        <v>#REF!</v>
      </c>
      <c r="P21" s="1363" t="e">
        <f t="shared" ref="P21" si="31">P19+P20</f>
        <v>#REF!</v>
      </c>
      <c r="Q21" s="1363" t="e">
        <f t="shared" ref="Q21" si="32">Q19+Q20</f>
        <v>#REF!</v>
      </c>
      <c r="R21" s="1363" t="e">
        <f t="shared" ref="R21" si="33">R19+R20</f>
        <v>#REF!</v>
      </c>
      <c r="S21" s="1363" t="e">
        <f t="shared" ref="S21" si="34">S19+S20</f>
        <v>#REF!</v>
      </c>
      <c r="T21" s="1363" t="e">
        <f t="shared" ref="T21" si="35">T19+T20</f>
        <v>#REF!</v>
      </c>
      <c r="U21" s="1364" t="e">
        <f t="shared" si="0"/>
        <v>#REF!</v>
      </c>
      <c r="V21" s="822" t="e">
        <f t="shared" ref="V21" si="36">V19+V20</f>
        <v>#REF!</v>
      </c>
      <c r="W21" s="932" t="e">
        <f t="shared" ref="W21" si="37">W19+W20</f>
        <v>#REF!</v>
      </c>
      <c r="X21" s="821" t="e">
        <f t="shared" ref="X21" si="38">X19+X20</f>
        <v>#REF!</v>
      </c>
      <c r="Y21" s="821" t="e">
        <f t="shared" ref="Y21" si="39">Y19+Y20</f>
        <v>#REF!</v>
      </c>
      <c r="Z21" s="821" t="e">
        <f t="shared" ref="Z21" si="40">Z19+Z20</f>
        <v>#REF!</v>
      </c>
      <c r="AA21" s="821" t="e">
        <f t="shared" ref="AA21" si="41">AA19+AA20</f>
        <v>#REF!</v>
      </c>
      <c r="AB21" s="821" t="e">
        <f t="shared" ref="AB21" si="42">AB19+AB20</f>
        <v>#REF!</v>
      </c>
      <c r="AC21" s="821" t="e">
        <f t="shared" ref="AC21" si="43">AC19+AC20</f>
        <v>#REF!</v>
      </c>
    </row>
    <row r="22" spans="1:29" s="771" customFormat="1" ht="12.75" customHeight="1">
      <c r="A22" s="929"/>
      <c r="B22" s="810"/>
      <c r="C22" s="806"/>
      <c r="D22" s="811"/>
      <c r="E22" s="824" t="s">
        <v>121</v>
      </c>
      <c r="F22" s="1259">
        <f t="shared" si="1"/>
        <v>5599.0600000000013</v>
      </c>
      <c r="G22" s="1365">
        <f>吉野川市!E17+吉野川市!E38</f>
        <v>0</v>
      </c>
      <c r="H22" s="1365">
        <f>吉野川市!F17+吉野川市!F38</f>
        <v>9.07</v>
      </c>
      <c r="I22" s="1365">
        <f>吉野川市!G17+吉野川市!G38</f>
        <v>51.86</v>
      </c>
      <c r="J22" s="1365">
        <f>吉野川市!H17+吉野川市!H38</f>
        <v>184.69</v>
      </c>
      <c r="K22" s="1365">
        <f>吉野川市!I17+吉野川市!I38</f>
        <v>160.44</v>
      </c>
      <c r="L22" s="1365">
        <f>吉野川市!J17+吉野川市!J38</f>
        <v>150.31999999999996</v>
      </c>
      <c r="M22" s="1365">
        <f>吉野川市!K17+吉野川市!K38</f>
        <v>168.44</v>
      </c>
      <c r="N22" s="1365">
        <f>吉野川市!L17+吉野川市!L38</f>
        <v>162.19</v>
      </c>
      <c r="O22" s="1365">
        <f>吉野川市!M17+吉野川市!M38</f>
        <v>405.92000000000007</v>
      </c>
      <c r="P22" s="1365">
        <f>吉野川市!N17+吉野川市!N38</f>
        <v>766.37</v>
      </c>
      <c r="Q22" s="1365">
        <f>吉野川市!O17+吉野川市!O38</f>
        <v>992.13</v>
      </c>
      <c r="R22" s="1365">
        <f>吉野川市!P17+吉野川市!P38</f>
        <v>779.51</v>
      </c>
      <c r="S22" s="1365">
        <f>吉野川市!Q17+吉野川市!Q38</f>
        <v>618.42000000000007</v>
      </c>
      <c r="T22" s="1365">
        <f>吉野川市!R17+吉野川市!R38</f>
        <v>280.35000000000002</v>
      </c>
      <c r="U22" s="1366">
        <f t="shared" si="0"/>
        <v>869.35</v>
      </c>
      <c r="V22" s="826">
        <f>吉野川市!S17+吉野川市!S38</f>
        <v>294.21000000000004</v>
      </c>
      <c r="W22" s="933">
        <f>吉野川市!T17+吉野川市!T38</f>
        <v>186.2</v>
      </c>
      <c r="X22" s="825">
        <f>吉野川市!U17+吉野川市!U38</f>
        <v>153.91999999999999</v>
      </c>
      <c r="Y22" s="825">
        <f>吉野川市!V17+吉野川市!V38</f>
        <v>97.86999999999999</v>
      </c>
      <c r="Z22" s="825">
        <f>吉野川市!W17+吉野川市!W38</f>
        <v>85.14</v>
      </c>
      <c r="AA22" s="825">
        <f>吉野川市!X17+吉野川市!X38</f>
        <v>19.309999999999999</v>
      </c>
      <c r="AB22" s="825">
        <f>吉野川市!Y17+吉野川市!Y38</f>
        <v>32.700000000000003</v>
      </c>
      <c r="AC22" s="825">
        <f>吉野川市!Z17+吉野川市!Z38</f>
        <v>5599.06</v>
      </c>
    </row>
    <row r="23" spans="1:29" s="771" customFormat="1" ht="12.75" customHeight="1">
      <c r="A23" s="929"/>
      <c r="B23" s="810"/>
      <c r="C23" s="811"/>
      <c r="D23" s="816"/>
      <c r="E23" s="827" t="s">
        <v>117</v>
      </c>
      <c r="F23" s="1255">
        <f t="shared" si="1"/>
        <v>10436.59</v>
      </c>
      <c r="G23" s="1361">
        <f>G22+G20</f>
        <v>0.21</v>
      </c>
      <c r="H23" s="1361">
        <f>H22+H20</f>
        <v>12.3</v>
      </c>
      <c r="I23" s="1361">
        <f t="shared" ref="I23:AC23" si="44">I22+I20</f>
        <v>144.55000000000001</v>
      </c>
      <c r="J23" s="1361">
        <f t="shared" si="44"/>
        <v>422.78999999999996</v>
      </c>
      <c r="K23" s="1361">
        <f t="shared" si="44"/>
        <v>366.19</v>
      </c>
      <c r="L23" s="1361">
        <f t="shared" si="44"/>
        <v>500.15999999999997</v>
      </c>
      <c r="M23" s="1361">
        <f t="shared" si="44"/>
        <v>620.59999999999991</v>
      </c>
      <c r="N23" s="1361">
        <f t="shared" si="44"/>
        <v>582.9</v>
      </c>
      <c r="O23" s="1361">
        <f t="shared" si="44"/>
        <v>991.03000000000009</v>
      </c>
      <c r="P23" s="1361">
        <f t="shared" si="44"/>
        <v>1714.0699999999997</v>
      </c>
      <c r="Q23" s="1361">
        <f t="shared" si="44"/>
        <v>1654.06</v>
      </c>
      <c r="R23" s="1361">
        <f t="shared" si="44"/>
        <v>1213.0999999999999</v>
      </c>
      <c r="S23" s="1361">
        <f t="shared" si="44"/>
        <v>841.5100000000001</v>
      </c>
      <c r="T23" s="1361">
        <f t="shared" si="44"/>
        <v>381.21000000000004</v>
      </c>
      <c r="U23" s="1362">
        <f t="shared" si="44"/>
        <v>991.91000000000008</v>
      </c>
      <c r="V23" s="809">
        <f t="shared" si="44"/>
        <v>349.74</v>
      </c>
      <c r="W23" s="930">
        <f t="shared" si="44"/>
        <v>205.25</v>
      </c>
      <c r="X23" s="808">
        <f t="shared" si="44"/>
        <v>168.52999999999997</v>
      </c>
      <c r="Y23" s="808">
        <f t="shared" si="44"/>
        <v>113.71999999999998</v>
      </c>
      <c r="Z23" s="808">
        <f t="shared" si="44"/>
        <v>90.12</v>
      </c>
      <c r="AA23" s="808">
        <f t="shared" si="44"/>
        <v>24.229999999999997</v>
      </c>
      <c r="AB23" s="808">
        <f t="shared" si="44"/>
        <v>40.32</v>
      </c>
      <c r="AC23" s="808">
        <f t="shared" si="44"/>
        <v>10436.59</v>
      </c>
    </row>
    <row r="24" spans="1:29" s="771" customFormat="1" ht="12.75" customHeight="1">
      <c r="A24" s="929"/>
      <c r="B24" s="810"/>
      <c r="C24" s="811" t="s">
        <v>122</v>
      </c>
      <c r="D24" s="811"/>
      <c r="E24" s="829" t="s">
        <v>123</v>
      </c>
      <c r="F24" s="1255">
        <f t="shared" si="1"/>
        <v>16815.330000000002</v>
      </c>
      <c r="G24" s="1361">
        <f>美馬市!E17+美馬市!E38</f>
        <v>7.8000000000000007</v>
      </c>
      <c r="H24" s="1361">
        <f>美馬市!F17+美馬市!F38</f>
        <v>65.45</v>
      </c>
      <c r="I24" s="1361">
        <f>美馬市!G17+美馬市!G38</f>
        <v>191.05</v>
      </c>
      <c r="J24" s="1361">
        <f>美馬市!H17+美馬市!H38</f>
        <v>406.72</v>
      </c>
      <c r="K24" s="1361">
        <f>美馬市!I17+美馬市!I38</f>
        <v>388.34000000000003</v>
      </c>
      <c r="L24" s="1361">
        <f>美馬市!J17+美馬市!J38</f>
        <v>883.34</v>
      </c>
      <c r="M24" s="1361">
        <f>美馬市!K17+美馬市!K38</f>
        <v>1155.4000000000003</v>
      </c>
      <c r="N24" s="1361">
        <f>美馬市!L17+美馬市!L38</f>
        <v>1521.9099999999999</v>
      </c>
      <c r="O24" s="1361">
        <f>美馬市!M17+美馬市!M38</f>
        <v>2281.6</v>
      </c>
      <c r="P24" s="1361">
        <f>美馬市!N17+美馬市!N38</f>
        <v>2990.07</v>
      </c>
      <c r="Q24" s="1361">
        <f>美馬市!O17+美馬市!O38</f>
        <v>2400.7500000000005</v>
      </c>
      <c r="R24" s="1361">
        <f>美馬市!P17+美馬市!P38</f>
        <v>1471.36</v>
      </c>
      <c r="S24" s="1361">
        <f>美馬市!Q17+美馬市!Q38</f>
        <v>729.06</v>
      </c>
      <c r="T24" s="1361">
        <f>美馬市!R17+美馬市!R38</f>
        <v>426.07000000000005</v>
      </c>
      <c r="U24" s="1362">
        <f t="shared" si="0"/>
        <v>1896.4099999999999</v>
      </c>
      <c r="V24" s="809">
        <f>美馬市!S17+美馬市!S38</f>
        <v>489.12</v>
      </c>
      <c r="W24" s="930">
        <f>美馬市!T17+美馬市!T38</f>
        <v>357.68000000000006</v>
      </c>
      <c r="X24" s="808">
        <f>美馬市!U17+美馬市!U38</f>
        <v>407.76</v>
      </c>
      <c r="Y24" s="808">
        <f>美馬市!V17+美馬市!V38</f>
        <v>206.23999999999998</v>
      </c>
      <c r="Z24" s="808">
        <f>美馬市!W17+美馬市!W38</f>
        <v>155.57999999999998</v>
      </c>
      <c r="AA24" s="808">
        <f>美馬市!X17+美馬市!X38</f>
        <v>87.509999999999991</v>
      </c>
      <c r="AB24" s="808">
        <f>美馬市!Y17+美馬市!Y38</f>
        <v>192.52</v>
      </c>
      <c r="AC24" s="808">
        <f>美馬市!Z17+美馬市!Z38</f>
        <v>16815.330000000002</v>
      </c>
    </row>
    <row r="25" spans="1:29" s="771" customFormat="1" ht="12.75" customHeight="1">
      <c r="A25" s="929"/>
      <c r="B25" s="810"/>
      <c r="C25" s="811" t="s">
        <v>146</v>
      </c>
      <c r="D25" s="813" t="s">
        <v>124</v>
      </c>
      <c r="E25" s="830" t="s">
        <v>125</v>
      </c>
      <c r="F25" s="1255">
        <f t="shared" si="1"/>
        <v>9721.2699999999986</v>
      </c>
      <c r="G25" s="1361">
        <f>つるぎ町!E17+つるぎ町!E38</f>
        <v>13.68</v>
      </c>
      <c r="H25" s="1361">
        <f>つるぎ町!F17+つるぎ町!F38</f>
        <v>33.200000000000003</v>
      </c>
      <c r="I25" s="1361">
        <f>つるぎ町!G17+つるぎ町!G38</f>
        <v>28.76</v>
      </c>
      <c r="J25" s="1361">
        <f>つるぎ町!H17+つるぎ町!H38</f>
        <v>120.05</v>
      </c>
      <c r="K25" s="1361">
        <f>つるぎ町!I17+つるぎ町!I38</f>
        <v>197.85</v>
      </c>
      <c r="L25" s="1361">
        <f>つるぎ町!J17+つるぎ町!J38</f>
        <v>487.47</v>
      </c>
      <c r="M25" s="1361">
        <f>つるぎ町!K17+つるぎ町!K38</f>
        <v>717.7</v>
      </c>
      <c r="N25" s="1361">
        <f>つるぎ町!L17+つるぎ町!L38</f>
        <v>550.12000000000012</v>
      </c>
      <c r="O25" s="1361">
        <f>つるぎ町!M17+つるぎ町!M38</f>
        <v>1171.83</v>
      </c>
      <c r="P25" s="1361">
        <f>つるぎ町!N17+つるぎ町!N38</f>
        <v>1469.83</v>
      </c>
      <c r="Q25" s="1361">
        <f>つるぎ町!O17+つるぎ町!O38</f>
        <v>1689.29</v>
      </c>
      <c r="R25" s="1361">
        <f>つるぎ町!P17+つるぎ町!P38</f>
        <v>1470.3999999999999</v>
      </c>
      <c r="S25" s="1361">
        <f>つるぎ町!Q17+つるぎ町!Q38</f>
        <v>794.55</v>
      </c>
      <c r="T25" s="1361">
        <f>つるぎ町!R17+つるぎ町!R38</f>
        <v>408.64</v>
      </c>
      <c r="U25" s="1362">
        <f t="shared" si="0"/>
        <v>567.9</v>
      </c>
      <c r="V25" s="809">
        <f>つるぎ町!S17+つるぎ町!S38</f>
        <v>186.51999999999998</v>
      </c>
      <c r="W25" s="930">
        <f>つるぎ町!T17+つるぎ町!T38</f>
        <v>162.19999999999999</v>
      </c>
      <c r="X25" s="808">
        <f>つるぎ町!U17+つるぎ町!U38</f>
        <v>86.539999999999992</v>
      </c>
      <c r="Y25" s="808">
        <f>つるぎ町!V17+つるぎ町!V38</f>
        <v>47.69</v>
      </c>
      <c r="Z25" s="808">
        <f>つるぎ町!W17+つるぎ町!W38</f>
        <v>45.980000000000004</v>
      </c>
      <c r="AA25" s="808">
        <f>つるぎ町!X17+つるぎ町!X38</f>
        <v>17.89</v>
      </c>
      <c r="AB25" s="808">
        <f>つるぎ町!Y17+つるぎ町!Y38</f>
        <v>21.08</v>
      </c>
      <c r="AC25" s="808">
        <f>つるぎ町!Z17+つるぎ町!Z38</f>
        <v>9721.27</v>
      </c>
    </row>
    <row r="26" spans="1:29" s="771" customFormat="1" ht="12.75" customHeight="1">
      <c r="A26" s="929"/>
      <c r="B26" s="810"/>
      <c r="C26" s="811"/>
      <c r="D26" s="811"/>
      <c r="E26" s="827" t="s">
        <v>117</v>
      </c>
      <c r="F26" s="1361">
        <f t="shared" si="1"/>
        <v>26536.6</v>
      </c>
      <c r="G26" s="1361">
        <f>G24+G25</f>
        <v>21.48</v>
      </c>
      <c r="H26" s="1361">
        <f>H24+H25</f>
        <v>98.65</v>
      </c>
      <c r="I26" s="1361">
        <f t="shared" ref="I26" si="45">I24+I25</f>
        <v>219.81</v>
      </c>
      <c r="J26" s="1361">
        <f t="shared" ref="J26" si="46">J24+J25</f>
        <v>526.77</v>
      </c>
      <c r="K26" s="1361">
        <f t="shared" ref="K26" si="47">K24+K25</f>
        <v>586.19000000000005</v>
      </c>
      <c r="L26" s="1361">
        <f t="shared" ref="L26" si="48">L24+L25</f>
        <v>1370.81</v>
      </c>
      <c r="M26" s="1361">
        <f t="shared" ref="M26" si="49">M24+M25</f>
        <v>1873.1000000000004</v>
      </c>
      <c r="N26" s="1361">
        <f t="shared" ref="N26" si="50">N24+N25</f>
        <v>2072.0299999999997</v>
      </c>
      <c r="O26" s="1361">
        <f t="shared" ref="O26" si="51">O24+O25</f>
        <v>3453.43</v>
      </c>
      <c r="P26" s="1361">
        <f t="shared" ref="P26" si="52">P24+P25</f>
        <v>4459.8999999999996</v>
      </c>
      <c r="Q26" s="1361">
        <f t="shared" ref="Q26" si="53">Q24+Q25</f>
        <v>4090.0400000000004</v>
      </c>
      <c r="R26" s="1361">
        <f t="shared" ref="R26" si="54">R24+R25</f>
        <v>2941.7599999999998</v>
      </c>
      <c r="S26" s="1361">
        <f t="shared" ref="S26" si="55">S24+S25</f>
        <v>1523.61</v>
      </c>
      <c r="T26" s="1361">
        <f t="shared" ref="T26" si="56">T24+T25</f>
        <v>834.71</v>
      </c>
      <c r="U26" s="1362">
        <f t="shared" si="0"/>
        <v>2464.31</v>
      </c>
      <c r="V26" s="809">
        <f t="shared" ref="V26" si="57">V24+V25</f>
        <v>675.64</v>
      </c>
      <c r="W26" s="930">
        <f t="shared" ref="W26" si="58">W24+W25</f>
        <v>519.88000000000011</v>
      </c>
      <c r="X26" s="808">
        <f t="shared" ref="X26" si="59">X24+X25</f>
        <v>494.29999999999995</v>
      </c>
      <c r="Y26" s="808">
        <f t="shared" ref="Y26" si="60">Y24+Y25</f>
        <v>253.92999999999998</v>
      </c>
      <c r="Z26" s="808">
        <f t="shared" ref="Z26" si="61">Z24+Z25</f>
        <v>201.56</v>
      </c>
      <c r="AA26" s="808">
        <f t="shared" ref="AA26" si="62">AA24+AA25</f>
        <v>105.39999999999999</v>
      </c>
      <c r="AB26" s="808">
        <f t="shared" ref="AB26" si="63">AB24+AB25</f>
        <v>213.60000000000002</v>
      </c>
      <c r="AC26" s="808">
        <f t="shared" ref="AC26" si="64">AC24+AC25</f>
        <v>26536.600000000002</v>
      </c>
    </row>
    <row r="27" spans="1:29" s="771" customFormat="1" ht="12.75" customHeight="1" thickBot="1">
      <c r="A27" s="929"/>
      <c r="B27" s="810"/>
      <c r="C27" s="831"/>
      <c r="D27" s="832" t="s">
        <v>120</v>
      </c>
      <c r="E27" s="833"/>
      <c r="F27" s="1367">
        <f t="shared" si="1"/>
        <v>32135.66</v>
      </c>
      <c r="G27" s="1367">
        <f>G22+G26</f>
        <v>21.48</v>
      </c>
      <c r="H27" s="1367">
        <f>H22+H26</f>
        <v>107.72</v>
      </c>
      <c r="I27" s="1367">
        <f t="shared" ref="I27:AC27" si="65">I22+I26</f>
        <v>271.67</v>
      </c>
      <c r="J27" s="1367">
        <f t="shared" si="65"/>
        <v>711.46</v>
      </c>
      <c r="K27" s="1367">
        <f t="shared" si="65"/>
        <v>746.63000000000011</v>
      </c>
      <c r="L27" s="1367">
        <f t="shared" si="65"/>
        <v>1521.1299999999999</v>
      </c>
      <c r="M27" s="1367">
        <f t="shared" si="65"/>
        <v>2041.5400000000004</v>
      </c>
      <c r="N27" s="1367">
        <f t="shared" si="65"/>
        <v>2234.2199999999998</v>
      </c>
      <c r="O27" s="1367">
        <f t="shared" si="65"/>
        <v>3859.35</v>
      </c>
      <c r="P27" s="1367">
        <f t="shared" si="65"/>
        <v>5226.2699999999995</v>
      </c>
      <c r="Q27" s="1367">
        <f t="shared" si="65"/>
        <v>5082.17</v>
      </c>
      <c r="R27" s="1367">
        <f t="shared" si="65"/>
        <v>3721.2699999999995</v>
      </c>
      <c r="S27" s="1367">
        <f t="shared" si="65"/>
        <v>2142.0299999999997</v>
      </c>
      <c r="T27" s="1367">
        <f t="shared" si="65"/>
        <v>1115.06</v>
      </c>
      <c r="U27" s="1368">
        <f t="shared" si="65"/>
        <v>3333.66</v>
      </c>
      <c r="V27" s="942">
        <f t="shared" si="65"/>
        <v>969.85</v>
      </c>
      <c r="W27" s="934">
        <f t="shared" si="65"/>
        <v>706.08000000000015</v>
      </c>
      <c r="X27" s="834">
        <f t="shared" si="65"/>
        <v>648.21999999999991</v>
      </c>
      <c r="Y27" s="834">
        <f t="shared" si="65"/>
        <v>351.79999999999995</v>
      </c>
      <c r="Z27" s="834">
        <f t="shared" si="65"/>
        <v>286.7</v>
      </c>
      <c r="AA27" s="834">
        <f t="shared" si="65"/>
        <v>124.71</v>
      </c>
      <c r="AB27" s="834">
        <f t="shared" si="65"/>
        <v>246.3</v>
      </c>
      <c r="AC27" s="834">
        <f t="shared" si="65"/>
        <v>32135.660000000003</v>
      </c>
    </row>
    <row r="28" spans="1:29" s="771" customFormat="1" ht="12.75" customHeight="1">
      <c r="A28" s="929"/>
      <c r="B28" s="810"/>
      <c r="C28" s="811" t="s">
        <v>126</v>
      </c>
      <c r="D28" s="813" t="s">
        <v>127</v>
      </c>
      <c r="E28" s="829" t="s">
        <v>128</v>
      </c>
      <c r="F28" s="1369">
        <f t="shared" si="1"/>
        <v>33142.259999999995</v>
      </c>
      <c r="G28" s="1369">
        <f>三好市!E17+三好市!E38</f>
        <v>28.050000000000004</v>
      </c>
      <c r="H28" s="1369">
        <f>三好市!F17+三好市!F38</f>
        <v>135.05000000000001</v>
      </c>
      <c r="I28" s="1369">
        <f>三好市!G17+三好市!G38</f>
        <v>219.96999999999997</v>
      </c>
      <c r="J28" s="1369">
        <f>三好市!H17+三好市!H38</f>
        <v>570.32000000000005</v>
      </c>
      <c r="K28" s="1369">
        <f>三好市!I17+三好市!I38</f>
        <v>670.99</v>
      </c>
      <c r="L28" s="1369">
        <f>三好市!J17+三好市!J38</f>
        <v>1462.18</v>
      </c>
      <c r="M28" s="1369">
        <f>三好市!K17+三好市!K38</f>
        <v>2668.1699999999996</v>
      </c>
      <c r="N28" s="1369">
        <f>三好市!L17+三好市!L38</f>
        <v>3130.6199999999994</v>
      </c>
      <c r="O28" s="1369">
        <f>三好市!M17+三好市!M38</f>
        <v>7061.7399999999989</v>
      </c>
      <c r="P28" s="1369">
        <f>三好市!N17+三好市!N38</f>
        <v>5765.68</v>
      </c>
      <c r="Q28" s="1369">
        <f>三好市!O17+三好市!O38</f>
        <v>4752.7</v>
      </c>
      <c r="R28" s="1369">
        <f>三好市!P17+三好市!P38</f>
        <v>2961.0100000000007</v>
      </c>
      <c r="S28" s="1369">
        <f>三好市!Q17+三好市!Q38</f>
        <v>1131.5</v>
      </c>
      <c r="T28" s="1369">
        <f>三好市!R17+三好市!R38</f>
        <v>743.26</v>
      </c>
      <c r="U28" s="1370">
        <f t="shared" si="0"/>
        <v>1841.02</v>
      </c>
      <c r="V28" s="836">
        <f>三好市!S17+三好市!S38</f>
        <v>509.79</v>
      </c>
      <c r="W28" s="935">
        <f>三好市!T17+三好市!T38</f>
        <v>442.85</v>
      </c>
      <c r="X28" s="835">
        <f>三好市!U17+三好市!U38</f>
        <v>385.03000000000003</v>
      </c>
      <c r="Y28" s="835">
        <f>三好市!V17+三好市!V38</f>
        <v>207.85000000000002</v>
      </c>
      <c r="Z28" s="835">
        <f>三好市!W17+三好市!W38</f>
        <v>127.48</v>
      </c>
      <c r="AA28" s="835">
        <f>三好市!X17+三好市!X38</f>
        <v>74.59</v>
      </c>
      <c r="AB28" s="835">
        <f>三好市!Y17+三好市!Y38</f>
        <v>93.429999999999993</v>
      </c>
      <c r="AC28" s="835">
        <f>三好市!Z17+三好市!Z38</f>
        <v>33142.26</v>
      </c>
    </row>
    <row r="29" spans="1:29" s="771" customFormat="1" ht="12.75" customHeight="1">
      <c r="A29" s="929"/>
      <c r="B29" s="810"/>
      <c r="C29" s="811" t="s">
        <v>129</v>
      </c>
      <c r="D29" s="811"/>
      <c r="E29" s="830" t="s">
        <v>130</v>
      </c>
      <c r="F29" s="1361">
        <f t="shared" si="1"/>
        <v>5380.97</v>
      </c>
      <c r="G29" s="1361">
        <f>東みよし町!E17+東みよし町!E38</f>
        <v>1.56</v>
      </c>
      <c r="H29" s="1361">
        <f>東みよし町!F17+東みよし町!F38</f>
        <v>30.89</v>
      </c>
      <c r="I29" s="1361">
        <f>東みよし町!G17+東みよし町!G38</f>
        <v>27.770000000000003</v>
      </c>
      <c r="J29" s="1361">
        <f>東みよし町!H17+東みよし町!H38</f>
        <v>194.08</v>
      </c>
      <c r="K29" s="1361">
        <f>東みよし町!I17+東みよし町!I38</f>
        <v>302.15999999999997</v>
      </c>
      <c r="L29" s="1361">
        <f>東みよし町!J17+東みよし町!J38</f>
        <v>358.83</v>
      </c>
      <c r="M29" s="1361">
        <f>東みよし町!K17+東みよし町!K38</f>
        <v>463.8</v>
      </c>
      <c r="N29" s="1361">
        <f>東みよし町!L17+東みよし町!L38</f>
        <v>341.01</v>
      </c>
      <c r="O29" s="1361">
        <f>東みよし町!M17+東みよし町!M38</f>
        <v>635.58999999999992</v>
      </c>
      <c r="P29" s="1361">
        <f>東みよし町!N17+東みよし町!N38</f>
        <v>693.2399999999999</v>
      </c>
      <c r="Q29" s="1361">
        <f>東みよし町!O17+東みよし町!O38</f>
        <v>846.7600000000001</v>
      </c>
      <c r="R29" s="1361">
        <f>東みよし町!P17+東みよし町!P38</f>
        <v>573.79999999999995</v>
      </c>
      <c r="S29" s="1361">
        <f>東みよし町!Q17+東みよし町!Q38</f>
        <v>312.01</v>
      </c>
      <c r="T29" s="1361">
        <f>東みよし町!R17+東みよし町!R38</f>
        <v>195.18</v>
      </c>
      <c r="U29" s="1362">
        <f t="shared" si="0"/>
        <v>404.29</v>
      </c>
      <c r="V29" s="809">
        <f>東みよし町!S17+東みよし町!S38</f>
        <v>132.21</v>
      </c>
      <c r="W29" s="930">
        <f>東みよし町!T17+東みよし町!T38</f>
        <v>110.59</v>
      </c>
      <c r="X29" s="808">
        <f>東みよし町!U17+東みよし町!U38</f>
        <v>91.39</v>
      </c>
      <c r="Y29" s="808">
        <f>東みよし町!V17+東みよし町!V38</f>
        <v>49.67</v>
      </c>
      <c r="Z29" s="808">
        <f>東みよし町!W17+東みよし町!W38</f>
        <v>8.6399999999999988</v>
      </c>
      <c r="AA29" s="808">
        <f>東みよし町!X17+東みよし町!X38</f>
        <v>7.62</v>
      </c>
      <c r="AB29" s="808">
        <f>東みよし町!Y17+東みよし町!Y38</f>
        <v>4.17</v>
      </c>
      <c r="AC29" s="808">
        <f>東みよし町!Z17+東みよし町!Z38</f>
        <v>5380.9699999999993</v>
      </c>
    </row>
    <row r="30" spans="1:29" s="771" customFormat="1" ht="12.75" customHeight="1" thickBot="1">
      <c r="A30" s="929"/>
      <c r="B30" s="810"/>
      <c r="C30" s="818"/>
      <c r="D30" s="837" t="s">
        <v>120</v>
      </c>
      <c r="E30" s="820"/>
      <c r="F30" s="1363">
        <f t="shared" si="1"/>
        <v>38523.229999999996</v>
      </c>
      <c r="G30" s="1363">
        <f>G28+G29</f>
        <v>29.610000000000003</v>
      </c>
      <c r="H30" s="1363">
        <f t="shared" ref="H30" si="66">H28+H29</f>
        <v>165.94</v>
      </c>
      <c r="I30" s="1363">
        <f t="shared" ref="I30" si="67">I28+I29</f>
        <v>247.73999999999998</v>
      </c>
      <c r="J30" s="1363">
        <f t="shared" ref="J30" si="68">J28+J29</f>
        <v>764.40000000000009</v>
      </c>
      <c r="K30" s="1363">
        <f t="shared" ref="K30" si="69">K28+K29</f>
        <v>973.15</v>
      </c>
      <c r="L30" s="1363">
        <f t="shared" ref="L30" si="70">L28+L29</f>
        <v>1821.01</v>
      </c>
      <c r="M30" s="1363">
        <f t="shared" ref="M30" si="71">M28+M29</f>
        <v>3131.97</v>
      </c>
      <c r="N30" s="1363">
        <f t="shared" ref="N30" si="72">N28+N29</f>
        <v>3471.6299999999992</v>
      </c>
      <c r="O30" s="1363">
        <f t="shared" ref="O30" si="73">O28+O29</f>
        <v>7697.329999999999</v>
      </c>
      <c r="P30" s="1363">
        <f t="shared" ref="P30" si="74">P28+P29</f>
        <v>6458.92</v>
      </c>
      <c r="Q30" s="1363">
        <f t="shared" ref="Q30" si="75">Q28+Q29</f>
        <v>5599.46</v>
      </c>
      <c r="R30" s="1363">
        <f t="shared" ref="R30" si="76">R28+R29</f>
        <v>3534.8100000000004</v>
      </c>
      <c r="S30" s="1363">
        <f t="shared" ref="S30" si="77">S28+S29</f>
        <v>1443.51</v>
      </c>
      <c r="T30" s="1363">
        <f t="shared" ref="T30" si="78">T28+T29</f>
        <v>938.44</v>
      </c>
      <c r="U30" s="1364">
        <f t="shared" si="0"/>
        <v>2245.31</v>
      </c>
      <c r="V30" s="822">
        <f t="shared" ref="V30" si="79">V28+V29</f>
        <v>642</v>
      </c>
      <c r="W30" s="932">
        <f t="shared" ref="W30" si="80">W28+W29</f>
        <v>553.44000000000005</v>
      </c>
      <c r="X30" s="821">
        <f t="shared" ref="X30" si="81">X28+X29</f>
        <v>476.42</v>
      </c>
      <c r="Y30" s="821">
        <f t="shared" ref="Y30" si="82">Y28+Y29</f>
        <v>257.52000000000004</v>
      </c>
      <c r="Z30" s="821">
        <f t="shared" ref="Z30" si="83">Z28+Z29</f>
        <v>136.12</v>
      </c>
      <c r="AA30" s="821">
        <f t="shared" ref="AA30" si="84">AA28+AA29</f>
        <v>82.210000000000008</v>
      </c>
      <c r="AB30" s="821">
        <f t="shared" ref="AB30" si="85">AB28+AB29</f>
        <v>97.6</v>
      </c>
      <c r="AC30" s="821">
        <f t="shared" ref="AC30" si="86">AC28+AC29</f>
        <v>38523.230000000003</v>
      </c>
    </row>
    <row r="31" spans="1:29" s="771" customFormat="1" ht="12.75" customHeight="1" thickBot="1">
      <c r="A31" s="929"/>
      <c r="B31" s="838"/>
      <c r="C31" s="839" t="s">
        <v>131</v>
      </c>
      <c r="D31" s="840"/>
      <c r="E31" s="841"/>
      <c r="F31" s="1371" t="e">
        <f>SUM(G31:U31)</f>
        <v>#REF!</v>
      </c>
      <c r="G31" s="1371" t="e">
        <f>G21+G30+G27</f>
        <v>#REF!</v>
      </c>
      <c r="H31" s="1371" t="e">
        <f t="shared" ref="H31:AC31" si="87">H21+H30+H27</f>
        <v>#REF!</v>
      </c>
      <c r="I31" s="1371" t="e">
        <f t="shared" si="87"/>
        <v>#REF!</v>
      </c>
      <c r="J31" s="1371" t="e">
        <f t="shared" si="87"/>
        <v>#REF!</v>
      </c>
      <c r="K31" s="1371" t="e">
        <f t="shared" si="87"/>
        <v>#REF!</v>
      </c>
      <c r="L31" s="1371" t="e">
        <f t="shared" si="87"/>
        <v>#REF!</v>
      </c>
      <c r="M31" s="1371" t="e">
        <f t="shared" si="87"/>
        <v>#REF!</v>
      </c>
      <c r="N31" s="1371" t="e">
        <f t="shared" si="87"/>
        <v>#REF!</v>
      </c>
      <c r="O31" s="1371" t="e">
        <f t="shared" si="87"/>
        <v>#REF!</v>
      </c>
      <c r="P31" s="1371" t="e">
        <f t="shared" si="87"/>
        <v>#REF!</v>
      </c>
      <c r="Q31" s="1371" t="e">
        <f t="shared" si="87"/>
        <v>#REF!</v>
      </c>
      <c r="R31" s="1371" t="e">
        <f t="shared" si="87"/>
        <v>#REF!</v>
      </c>
      <c r="S31" s="1371" t="e">
        <f t="shared" si="87"/>
        <v>#REF!</v>
      </c>
      <c r="T31" s="1371" t="e">
        <f t="shared" si="87"/>
        <v>#REF!</v>
      </c>
      <c r="U31" s="1372" t="e">
        <f t="shared" si="87"/>
        <v>#REF!</v>
      </c>
      <c r="V31" s="943" t="e">
        <f t="shared" si="87"/>
        <v>#REF!</v>
      </c>
      <c r="W31" s="936" t="e">
        <f t="shared" si="87"/>
        <v>#REF!</v>
      </c>
      <c r="X31" s="842" t="e">
        <f t="shared" si="87"/>
        <v>#REF!</v>
      </c>
      <c r="Y31" s="842" t="e">
        <f t="shared" si="87"/>
        <v>#REF!</v>
      </c>
      <c r="Z31" s="842" t="e">
        <f t="shared" si="87"/>
        <v>#REF!</v>
      </c>
      <c r="AA31" s="842" t="e">
        <f t="shared" si="87"/>
        <v>#REF!</v>
      </c>
      <c r="AB31" s="842" t="e">
        <f t="shared" si="87"/>
        <v>#REF!</v>
      </c>
      <c r="AC31" s="842" t="e">
        <f t="shared" si="87"/>
        <v>#REF!</v>
      </c>
    </row>
    <row r="32" spans="1:29" s="771" customFormat="1" ht="12.75" customHeight="1">
      <c r="A32" s="929"/>
      <c r="B32" s="843"/>
      <c r="C32" s="844" t="s">
        <v>132</v>
      </c>
      <c r="D32" s="845"/>
      <c r="E32" s="824" t="s">
        <v>133</v>
      </c>
      <c r="F32" s="1365">
        <f t="shared" si="1"/>
        <v>46766.81</v>
      </c>
      <c r="G32" s="1365">
        <f>那賀町!E17+那賀町!E38</f>
        <v>64.25</v>
      </c>
      <c r="H32" s="1365">
        <f>那賀町!F17+那賀町!F38</f>
        <v>219.38</v>
      </c>
      <c r="I32" s="1365">
        <f>那賀町!G17+那賀町!G38</f>
        <v>563.25</v>
      </c>
      <c r="J32" s="1365">
        <f>那賀町!H17+那賀町!H38</f>
        <v>619.88</v>
      </c>
      <c r="K32" s="1365">
        <f>那賀町!I17+那賀町!I38</f>
        <v>1182.44</v>
      </c>
      <c r="L32" s="1365">
        <f>那賀町!J17+那賀町!J38</f>
        <v>1448.1999999999998</v>
      </c>
      <c r="M32" s="1365">
        <f>那賀町!K17+那賀町!K38</f>
        <v>3451.95</v>
      </c>
      <c r="N32" s="1365">
        <f>那賀町!L17+那賀町!L38</f>
        <v>3083.52</v>
      </c>
      <c r="O32" s="1365">
        <f>那賀町!M17+那賀町!M38</f>
        <v>6623.16</v>
      </c>
      <c r="P32" s="1365">
        <f>那賀町!N17+那賀町!N38</f>
        <v>7977.4500000000007</v>
      </c>
      <c r="Q32" s="1365">
        <f>那賀町!O17+那賀町!O38</f>
        <v>7132.8999999999987</v>
      </c>
      <c r="R32" s="1365">
        <f>那賀町!P17+那賀町!P38</f>
        <v>4125.33</v>
      </c>
      <c r="S32" s="1365">
        <f>那賀町!Q17+那賀町!Q38</f>
        <v>2731.98</v>
      </c>
      <c r="T32" s="1365">
        <f>那賀町!R17+那賀町!R38</f>
        <v>1884.52</v>
      </c>
      <c r="U32" s="1366">
        <f t="shared" si="0"/>
        <v>5658.5999999999985</v>
      </c>
      <c r="V32" s="826">
        <f>那賀町!S17+那賀町!S38</f>
        <v>1432.0699999999997</v>
      </c>
      <c r="W32" s="933">
        <f>那賀町!T17+那賀町!T38</f>
        <v>1150.96</v>
      </c>
      <c r="X32" s="825">
        <f>那賀町!U17+那賀町!U38</f>
        <v>1131.19</v>
      </c>
      <c r="Y32" s="825">
        <f>那賀町!V17+那賀町!V38</f>
        <v>918.32999999999993</v>
      </c>
      <c r="Z32" s="825">
        <f>那賀町!W17+那賀町!W38</f>
        <v>463.68999999999994</v>
      </c>
      <c r="AA32" s="825">
        <f>那賀町!X17+那賀町!X38</f>
        <v>148.98999999999998</v>
      </c>
      <c r="AB32" s="825">
        <f>那賀町!Y17+那賀町!Y38</f>
        <v>413.37</v>
      </c>
      <c r="AC32" s="825">
        <f>那賀町!Z17+那賀町!Z38</f>
        <v>46766.810000000005</v>
      </c>
    </row>
    <row r="33" spans="1:29" s="771" customFormat="1" ht="12.75" customHeight="1" thickBot="1">
      <c r="A33" s="929"/>
      <c r="B33" s="810"/>
      <c r="C33" s="811" t="s">
        <v>134</v>
      </c>
      <c r="D33" s="819" t="s">
        <v>120</v>
      </c>
      <c r="E33" s="820"/>
      <c r="F33" s="1363">
        <f t="shared" si="1"/>
        <v>46766.81</v>
      </c>
      <c r="G33" s="1363">
        <f>G32</f>
        <v>64.25</v>
      </c>
      <c r="H33" s="1363">
        <f t="shared" ref="H33" si="88">H32</f>
        <v>219.38</v>
      </c>
      <c r="I33" s="1363">
        <f t="shared" ref="I33" si="89">I32</f>
        <v>563.25</v>
      </c>
      <c r="J33" s="1363">
        <f t="shared" ref="J33" si="90">J32</f>
        <v>619.88</v>
      </c>
      <c r="K33" s="1363">
        <f t="shared" ref="K33" si="91">K32</f>
        <v>1182.44</v>
      </c>
      <c r="L33" s="1363">
        <f t="shared" ref="L33" si="92">L32</f>
        <v>1448.1999999999998</v>
      </c>
      <c r="M33" s="1363">
        <f t="shared" ref="M33" si="93">M32</f>
        <v>3451.95</v>
      </c>
      <c r="N33" s="1363">
        <f t="shared" ref="N33" si="94">N32</f>
        <v>3083.52</v>
      </c>
      <c r="O33" s="1363">
        <f t="shared" ref="O33" si="95">O32</f>
        <v>6623.16</v>
      </c>
      <c r="P33" s="1363">
        <f t="shared" ref="P33" si="96">P32</f>
        <v>7977.4500000000007</v>
      </c>
      <c r="Q33" s="1363">
        <f t="shared" ref="Q33" si="97">Q32</f>
        <v>7132.8999999999987</v>
      </c>
      <c r="R33" s="1363">
        <f t="shared" ref="R33" si="98">R32</f>
        <v>4125.33</v>
      </c>
      <c r="S33" s="1363">
        <f t="shared" ref="S33" si="99">S32</f>
        <v>2731.98</v>
      </c>
      <c r="T33" s="1363">
        <f t="shared" ref="T33" si="100">T32</f>
        <v>1884.52</v>
      </c>
      <c r="U33" s="1364">
        <f t="shared" si="0"/>
        <v>5658.5999999999985</v>
      </c>
      <c r="V33" s="822">
        <f t="shared" ref="V33" si="101">V32</f>
        <v>1432.0699999999997</v>
      </c>
      <c r="W33" s="932">
        <f t="shared" ref="W33" si="102">W32</f>
        <v>1150.96</v>
      </c>
      <c r="X33" s="821">
        <f t="shared" ref="X33" si="103">X32</f>
        <v>1131.19</v>
      </c>
      <c r="Y33" s="821">
        <f t="shared" ref="Y33" si="104">Y32</f>
        <v>918.32999999999993</v>
      </c>
      <c r="Z33" s="821">
        <f t="shared" ref="Z33" si="105">Z32</f>
        <v>463.68999999999994</v>
      </c>
      <c r="AA33" s="821">
        <f t="shared" ref="AA33" si="106">AA32</f>
        <v>148.98999999999998</v>
      </c>
      <c r="AB33" s="821">
        <f t="shared" ref="AB33" si="107">AB32</f>
        <v>413.37</v>
      </c>
      <c r="AC33" s="821">
        <f t="shared" ref="AC33" si="108">AC32</f>
        <v>46766.810000000005</v>
      </c>
    </row>
    <row r="34" spans="1:29" s="771" customFormat="1" ht="12.75" customHeight="1">
      <c r="A34" s="929"/>
      <c r="B34" s="810" t="s">
        <v>135</v>
      </c>
      <c r="C34" s="806"/>
      <c r="D34" s="846" t="s">
        <v>136</v>
      </c>
      <c r="E34" s="807" t="s">
        <v>137</v>
      </c>
      <c r="F34" s="1365">
        <f t="shared" si="1"/>
        <v>7484.4100000000008</v>
      </c>
      <c r="G34" s="1365">
        <f>阿南市!E17+阿南市!E38</f>
        <v>1.36</v>
      </c>
      <c r="H34" s="1365">
        <f>阿南市!F17+阿南市!F38</f>
        <v>8.58</v>
      </c>
      <c r="I34" s="1365">
        <f>阿南市!G17+阿南市!G38</f>
        <v>33.5</v>
      </c>
      <c r="J34" s="1365">
        <f>阿南市!H17+阿南市!H38</f>
        <v>62.11</v>
      </c>
      <c r="K34" s="1365">
        <f>阿南市!I17+阿南市!I38</f>
        <v>136.76999999999998</v>
      </c>
      <c r="L34" s="1365">
        <f>阿南市!J17+阿南市!J38</f>
        <v>160.67000000000002</v>
      </c>
      <c r="M34" s="1365">
        <f>阿南市!K17+阿南市!K38</f>
        <v>609.1</v>
      </c>
      <c r="N34" s="1365">
        <f>阿南市!L17+阿南市!L38</f>
        <v>564.95000000000005</v>
      </c>
      <c r="O34" s="1365">
        <f>阿南市!M17+阿南市!M38</f>
        <v>706.15</v>
      </c>
      <c r="P34" s="1365">
        <f>阿南市!N17+阿南市!N38</f>
        <v>1073.05</v>
      </c>
      <c r="Q34" s="1365">
        <f>阿南市!O17+阿南市!O38</f>
        <v>1535.18</v>
      </c>
      <c r="R34" s="1365">
        <f>阿南市!P17+阿南市!P38</f>
        <v>1194.4099999999999</v>
      </c>
      <c r="S34" s="1365">
        <f>阿南市!Q17+阿南市!Q38</f>
        <v>408.55000000000007</v>
      </c>
      <c r="T34" s="1365">
        <f>阿南市!R17+阿南市!R38</f>
        <v>274.97000000000003</v>
      </c>
      <c r="U34" s="1366">
        <f t="shared" si="0"/>
        <v>715.06000000000006</v>
      </c>
      <c r="V34" s="826">
        <f>阿南市!S17+阿南市!S38</f>
        <v>187.07</v>
      </c>
      <c r="W34" s="933">
        <f>阿南市!T17+阿南市!T38</f>
        <v>151.31</v>
      </c>
      <c r="X34" s="825">
        <f>阿南市!U17+阿南市!U38</f>
        <v>174.86</v>
      </c>
      <c r="Y34" s="825">
        <f>阿南市!V17+阿南市!V38</f>
        <v>45.19</v>
      </c>
      <c r="Z34" s="825">
        <f>阿南市!W17+阿南市!W38</f>
        <v>61.160000000000004</v>
      </c>
      <c r="AA34" s="825">
        <f>阿南市!X17+阿南市!X38</f>
        <v>22.33</v>
      </c>
      <c r="AB34" s="825">
        <f>阿南市!Y17+阿南市!Y38</f>
        <v>73.14</v>
      </c>
      <c r="AC34" s="825">
        <f>阿南市!Z17+阿南市!Z38</f>
        <v>7484.41</v>
      </c>
    </row>
    <row r="35" spans="1:29" s="771" customFormat="1" ht="12.75" customHeight="1">
      <c r="A35" s="929"/>
      <c r="B35" s="810" t="s">
        <v>138</v>
      </c>
      <c r="C35" s="811"/>
      <c r="D35" s="816"/>
      <c r="E35" s="827" t="s">
        <v>117</v>
      </c>
      <c r="F35" s="1361">
        <f t="shared" si="1"/>
        <v>54251.22</v>
      </c>
      <c r="G35" s="1361">
        <f>G33+G34</f>
        <v>65.61</v>
      </c>
      <c r="H35" s="1361">
        <f t="shared" ref="H35:T35" si="109">H33+H34</f>
        <v>227.96</v>
      </c>
      <c r="I35" s="1361">
        <f t="shared" si="109"/>
        <v>596.75</v>
      </c>
      <c r="J35" s="1361">
        <f t="shared" si="109"/>
        <v>681.99</v>
      </c>
      <c r="K35" s="1361">
        <f t="shared" si="109"/>
        <v>1319.21</v>
      </c>
      <c r="L35" s="1361">
        <f t="shared" si="109"/>
        <v>1608.87</v>
      </c>
      <c r="M35" s="1361">
        <f t="shared" si="109"/>
        <v>4061.0499999999997</v>
      </c>
      <c r="N35" s="1361">
        <f t="shared" si="109"/>
        <v>3648.4700000000003</v>
      </c>
      <c r="O35" s="1361">
        <f t="shared" si="109"/>
        <v>7329.3099999999995</v>
      </c>
      <c r="P35" s="1361">
        <f t="shared" si="109"/>
        <v>9050.5</v>
      </c>
      <c r="Q35" s="1361">
        <f t="shared" si="109"/>
        <v>8668.0799999999981</v>
      </c>
      <c r="R35" s="1361">
        <f t="shared" si="109"/>
        <v>5319.74</v>
      </c>
      <c r="S35" s="1361">
        <f t="shared" si="109"/>
        <v>3140.53</v>
      </c>
      <c r="T35" s="1361">
        <f t="shared" si="109"/>
        <v>2159.4899999999998</v>
      </c>
      <c r="U35" s="1362">
        <f t="shared" si="0"/>
        <v>6373.66</v>
      </c>
      <c r="V35" s="809">
        <f t="shared" ref="V35:AC35" si="110">V33+V34</f>
        <v>1619.1399999999996</v>
      </c>
      <c r="W35" s="930">
        <f t="shared" si="110"/>
        <v>1302.27</v>
      </c>
      <c r="X35" s="808">
        <f t="shared" si="110"/>
        <v>1306.0500000000002</v>
      </c>
      <c r="Y35" s="808">
        <f t="shared" si="110"/>
        <v>963.52</v>
      </c>
      <c r="Z35" s="808">
        <f t="shared" si="110"/>
        <v>524.84999999999991</v>
      </c>
      <c r="AA35" s="808">
        <f t="shared" si="110"/>
        <v>171.32</v>
      </c>
      <c r="AB35" s="808">
        <f t="shared" si="110"/>
        <v>486.51</v>
      </c>
      <c r="AC35" s="808">
        <f t="shared" si="110"/>
        <v>54251.22</v>
      </c>
    </row>
    <row r="36" spans="1:29" s="771" customFormat="1" ht="12.75" customHeight="1">
      <c r="A36" s="929"/>
      <c r="B36" s="810"/>
      <c r="C36" s="811" t="s">
        <v>139</v>
      </c>
      <c r="D36" s="847"/>
      <c r="E36" s="808" t="s">
        <v>140</v>
      </c>
      <c r="F36" s="1361">
        <f t="shared" si="1"/>
        <v>3066.85</v>
      </c>
      <c r="G36" s="1361">
        <f>牟岐町!E17+牟岐町!E38</f>
        <v>0</v>
      </c>
      <c r="H36" s="1361">
        <f>牟岐町!F17+牟岐町!F38</f>
        <v>64.740000000000009</v>
      </c>
      <c r="I36" s="1361">
        <f>牟岐町!G17+牟岐町!G38</f>
        <v>79.52</v>
      </c>
      <c r="J36" s="1361">
        <f>牟岐町!H17+牟岐町!H38</f>
        <v>97.59</v>
      </c>
      <c r="K36" s="1361">
        <f>牟岐町!I17+牟岐町!I38</f>
        <v>82.81</v>
      </c>
      <c r="L36" s="1361">
        <f>牟岐町!J17+牟岐町!J38</f>
        <v>118.74000000000001</v>
      </c>
      <c r="M36" s="1361">
        <f>牟岐町!K17+牟岐町!K38</f>
        <v>287.72999999999996</v>
      </c>
      <c r="N36" s="1361">
        <f>牟岐町!L17+牟岐町!L38</f>
        <v>306.32</v>
      </c>
      <c r="O36" s="1361">
        <f>牟岐町!M17+牟岐町!M38</f>
        <v>355.83</v>
      </c>
      <c r="P36" s="1361">
        <f>牟岐町!N17+牟岐町!N38</f>
        <v>489.89000000000004</v>
      </c>
      <c r="Q36" s="1361">
        <f>牟岐町!O17+牟岐町!O38</f>
        <v>494.28999999999996</v>
      </c>
      <c r="R36" s="1361">
        <f>牟岐町!P17+牟岐町!P38</f>
        <v>378.69</v>
      </c>
      <c r="S36" s="1361">
        <f>牟岐町!Q17+牟岐町!Q38</f>
        <v>141.94999999999999</v>
      </c>
      <c r="T36" s="1361">
        <f>牟岐町!R17+牟岐町!R38</f>
        <v>55.16</v>
      </c>
      <c r="U36" s="1362">
        <f t="shared" si="0"/>
        <v>113.59</v>
      </c>
      <c r="V36" s="809">
        <f>牟岐町!S17+牟岐町!S38</f>
        <v>34.130000000000003</v>
      </c>
      <c r="W36" s="930">
        <f>牟岐町!T17+牟岐町!T38</f>
        <v>33.92</v>
      </c>
      <c r="X36" s="808">
        <f>牟岐町!U17+牟岐町!U38</f>
        <v>27.03</v>
      </c>
      <c r="Y36" s="808">
        <f>牟岐町!V17+牟岐町!V38</f>
        <v>7.48</v>
      </c>
      <c r="Z36" s="808">
        <f>牟岐町!W17+牟岐町!W38</f>
        <v>9.9600000000000009</v>
      </c>
      <c r="AA36" s="808">
        <f>牟岐町!X17+牟岐町!X38</f>
        <v>0.08</v>
      </c>
      <c r="AB36" s="808">
        <f>牟岐町!Y17+牟岐町!Y38</f>
        <v>0.99</v>
      </c>
      <c r="AC36" s="808">
        <f>牟岐町!Z17+牟岐町!Z38</f>
        <v>3066.85</v>
      </c>
    </row>
    <row r="37" spans="1:29" s="771" customFormat="1" ht="12.75" customHeight="1">
      <c r="A37" s="929"/>
      <c r="B37" s="810" t="s">
        <v>134</v>
      </c>
      <c r="C37" s="811" t="s">
        <v>134</v>
      </c>
      <c r="D37" s="813" t="s">
        <v>141</v>
      </c>
      <c r="E37" s="830" t="s">
        <v>142</v>
      </c>
      <c r="F37" s="1361">
        <f t="shared" si="1"/>
        <v>6910.28</v>
      </c>
      <c r="G37" s="1361">
        <f>美波町!E17+美波町!E38</f>
        <v>0.26</v>
      </c>
      <c r="H37" s="1361">
        <f>美波町!F17+美波町!F38</f>
        <v>53.309999999999995</v>
      </c>
      <c r="I37" s="1361">
        <f>美波町!G17+美波町!G38</f>
        <v>55.14</v>
      </c>
      <c r="J37" s="1361">
        <f>美波町!H17+美波町!H38</f>
        <v>138.22999999999999</v>
      </c>
      <c r="K37" s="1361">
        <f>美波町!I17+美波町!I38</f>
        <v>203.18</v>
      </c>
      <c r="L37" s="1361">
        <f>美波町!J17+美波町!J38</f>
        <v>288.41999999999996</v>
      </c>
      <c r="M37" s="1361">
        <f>美波町!K17+美波町!K38</f>
        <v>666.22</v>
      </c>
      <c r="N37" s="1361">
        <f>美波町!L17+美波町!L38</f>
        <v>512.22</v>
      </c>
      <c r="O37" s="1361">
        <f>美波町!M17+美波町!M38</f>
        <v>826.3</v>
      </c>
      <c r="P37" s="1361">
        <f>美波町!N17+美波町!N38</f>
        <v>1303.52</v>
      </c>
      <c r="Q37" s="1361">
        <f>美波町!O17+美波町!O38</f>
        <v>1388.51</v>
      </c>
      <c r="R37" s="1361">
        <f>美波町!P17+美波町!P38</f>
        <v>745.79000000000008</v>
      </c>
      <c r="S37" s="1361">
        <f>美波町!Q17+美波町!Q38</f>
        <v>265.73</v>
      </c>
      <c r="T37" s="1361">
        <f>美波町!R17+美波町!R38</f>
        <v>110.41</v>
      </c>
      <c r="U37" s="1362">
        <f t="shared" si="0"/>
        <v>353.04000000000008</v>
      </c>
      <c r="V37" s="809">
        <f>美波町!S17+美波町!S38</f>
        <v>92.25</v>
      </c>
      <c r="W37" s="930">
        <f>美波町!T17+美波町!T38</f>
        <v>122.93</v>
      </c>
      <c r="X37" s="808">
        <f>美波町!U17+美波町!U38</f>
        <v>45.650000000000006</v>
      </c>
      <c r="Y37" s="808">
        <f>美波町!V17+美波町!V38</f>
        <v>18.59</v>
      </c>
      <c r="Z37" s="808">
        <f>美波町!W17+美波町!W38</f>
        <v>56.230000000000004</v>
      </c>
      <c r="AA37" s="808">
        <f>美波町!X17+美波町!X38</f>
        <v>13.41</v>
      </c>
      <c r="AB37" s="808">
        <f>美波町!Y17+美波町!Y38</f>
        <v>3.98</v>
      </c>
      <c r="AC37" s="808">
        <f>美波町!Z17+美波町!Z38</f>
        <v>6910.2800000000007</v>
      </c>
    </row>
    <row r="38" spans="1:29" s="771" customFormat="1" ht="12.75" customHeight="1">
      <c r="A38" s="929"/>
      <c r="B38" s="810"/>
      <c r="C38" s="811"/>
      <c r="D38" s="811"/>
      <c r="E38" s="830" t="s">
        <v>143</v>
      </c>
      <c r="F38" s="1361">
        <f t="shared" si="1"/>
        <v>21736.91</v>
      </c>
      <c r="G38" s="1361">
        <f>海陽町!E17+海陽町!E38</f>
        <v>12.229999999999999</v>
      </c>
      <c r="H38" s="1361">
        <f>海陽町!F17+海陽町!F38</f>
        <v>129.9</v>
      </c>
      <c r="I38" s="1361">
        <f>海陽町!G17+海陽町!G38</f>
        <v>271.12</v>
      </c>
      <c r="J38" s="1361">
        <f>海陽町!H17+海陽町!H38</f>
        <v>295.32</v>
      </c>
      <c r="K38" s="1361">
        <f>海陽町!I17+海陽町!I38</f>
        <v>298.63</v>
      </c>
      <c r="L38" s="1361">
        <f>海陽町!J17+海陽町!J38</f>
        <v>601.94000000000005</v>
      </c>
      <c r="M38" s="1361">
        <f>海陽町!K17+海陽町!K38</f>
        <v>1474.1799999999998</v>
      </c>
      <c r="N38" s="1361">
        <f>海陽町!L17+海陽町!L38</f>
        <v>1352.69</v>
      </c>
      <c r="O38" s="1361">
        <f>海陽町!M17+海陽町!M38</f>
        <v>2531.0499999999997</v>
      </c>
      <c r="P38" s="1361">
        <f>海陽町!N17+海陽町!N38</f>
        <v>4217.76</v>
      </c>
      <c r="Q38" s="1361">
        <f>海陽町!O17+海陽町!O38</f>
        <v>4407.24</v>
      </c>
      <c r="R38" s="1361">
        <f>海陽町!P17+海陽町!P38</f>
        <v>2599.0099999999993</v>
      </c>
      <c r="S38" s="1361">
        <f>海陽町!Q17+海陽町!Q38</f>
        <v>1437.99</v>
      </c>
      <c r="T38" s="1361">
        <f>海陽町!R17+海陽町!R38</f>
        <v>577.73</v>
      </c>
      <c r="U38" s="1362">
        <f t="shared" si="0"/>
        <v>1530.12</v>
      </c>
      <c r="V38" s="809">
        <f>海陽町!S17+海陽町!S38</f>
        <v>405.61000000000007</v>
      </c>
      <c r="W38" s="930">
        <f>海陽町!T17+海陽町!T38</f>
        <v>307.46999999999997</v>
      </c>
      <c r="X38" s="808">
        <f>海陽町!U17+海陽町!U38</f>
        <v>273.26</v>
      </c>
      <c r="Y38" s="808">
        <f>海陽町!V17+海陽町!V38</f>
        <v>243.87999999999997</v>
      </c>
      <c r="Z38" s="808">
        <f>海陽町!W17+海陽町!W38</f>
        <v>172.99</v>
      </c>
      <c r="AA38" s="808">
        <f>海陽町!X17+海陽町!X38</f>
        <v>62.05</v>
      </c>
      <c r="AB38" s="808">
        <f>海陽町!Y17+海陽町!Y38</f>
        <v>64.86</v>
      </c>
      <c r="AC38" s="808">
        <f>海陽町!Z17+海陽町!Z38</f>
        <v>21736.91</v>
      </c>
    </row>
    <row r="39" spans="1:29" s="771" customFormat="1" ht="12.75" customHeight="1">
      <c r="A39" s="929"/>
      <c r="B39" s="810"/>
      <c r="C39" s="811"/>
      <c r="D39" s="816"/>
      <c r="E39" s="827" t="s">
        <v>117</v>
      </c>
      <c r="F39" s="1361">
        <f t="shared" si="1"/>
        <v>31714.039999999997</v>
      </c>
      <c r="G39" s="1361">
        <f>G36+G37+G38</f>
        <v>12.489999999999998</v>
      </c>
      <c r="H39" s="1361">
        <f t="shared" ref="H39" si="111">H36+H37+H38</f>
        <v>247.95000000000002</v>
      </c>
      <c r="I39" s="1361">
        <f t="shared" ref="I39" si="112">I36+I37+I38</f>
        <v>405.78</v>
      </c>
      <c r="J39" s="1361">
        <f t="shared" ref="J39" si="113">J36+J37+J38</f>
        <v>531.14</v>
      </c>
      <c r="K39" s="1361">
        <f t="shared" ref="K39" si="114">K36+K37+K38</f>
        <v>584.62</v>
      </c>
      <c r="L39" s="1361">
        <f t="shared" ref="L39" si="115">L36+L37+L38</f>
        <v>1009.1</v>
      </c>
      <c r="M39" s="1361">
        <f t="shared" ref="M39" si="116">M36+M37+M38</f>
        <v>2428.13</v>
      </c>
      <c r="N39" s="1361">
        <f t="shared" ref="N39" si="117">N36+N37+N38</f>
        <v>2171.23</v>
      </c>
      <c r="O39" s="1361">
        <f t="shared" ref="O39" si="118">O36+O37+O38</f>
        <v>3713.1799999999994</v>
      </c>
      <c r="P39" s="1361">
        <f t="shared" ref="P39" si="119">P36+P37+P38</f>
        <v>6011.17</v>
      </c>
      <c r="Q39" s="1361">
        <f t="shared" ref="Q39" si="120">Q36+Q37+Q38</f>
        <v>6290.04</v>
      </c>
      <c r="R39" s="1361">
        <f t="shared" ref="R39" si="121">R36+R37+R38</f>
        <v>3723.4899999999993</v>
      </c>
      <c r="S39" s="1361">
        <f t="shared" ref="S39" si="122">S36+S37+S38</f>
        <v>1845.67</v>
      </c>
      <c r="T39" s="1361">
        <f t="shared" ref="T39" si="123">T36+T37+T38</f>
        <v>743.3</v>
      </c>
      <c r="U39" s="1362">
        <f t="shared" si="0"/>
        <v>1996.75</v>
      </c>
      <c r="V39" s="809">
        <f t="shared" ref="V39" si="124">V36+V37+V38</f>
        <v>531.99</v>
      </c>
      <c r="W39" s="930">
        <f t="shared" ref="W39" si="125">W36+W37+W38</f>
        <v>464.32</v>
      </c>
      <c r="X39" s="808">
        <f t="shared" ref="X39" si="126">X36+X37+X38</f>
        <v>345.94</v>
      </c>
      <c r="Y39" s="808">
        <f t="shared" ref="Y39" si="127">Y36+Y37+Y38</f>
        <v>269.95</v>
      </c>
      <c r="Z39" s="808">
        <f t="shared" ref="Z39" si="128">Z36+Z37+Z38</f>
        <v>239.18</v>
      </c>
      <c r="AA39" s="808">
        <f t="shared" ref="AA39" si="129">AA36+AA37+AA38</f>
        <v>75.539999999999992</v>
      </c>
      <c r="AB39" s="808">
        <f t="shared" ref="AB39" si="130">AB36+AB37+AB38</f>
        <v>69.83</v>
      </c>
      <c r="AC39" s="808">
        <f t="shared" ref="AC39" si="131">AC36+AC37+AC38</f>
        <v>31714.04</v>
      </c>
    </row>
    <row r="40" spans="1:29" s="771" customFormat="1" ht="12.75" customHeight="1" thickBot="1">
      <c r="A40" s="929"/>
      <c r="B40" s="848"/>
      <c r="C40" s="849"/>
      <c r="D40" s="837" t="s">
        <v>120</v>
      </c>
      <c r="E40" s="820"/>
      <c r="F40" s="1363">
        <f t="shared" si="1"/>
        <v>39198.449999999997</v>
      </c>
      <c r="G40" s="1363">
        <f>G34+G39</f>
        <v>13.849999999999998</v>
      </c>
      <c r="H40" s="1363">
        <f t="shared" ref="H40" si="132">H34+H39</f>
        <v>256.53000000000003</v>
      </c>
      <c r="I40" s="1363">
        <f t="shared" ref="I40" si="133">I34+I39</f>
        <v>439.28</v>
      </c>
      <c r="J40" s="1363">
        <f t="shared" ref="J40" si="134">J34+J39</f>
        <v>593.25</v>
      </c>
      <c r="K40" s="1363">
        <f t="shared" ref="K40" si="135">K34+K39</f>
        <v>721.39</v>
      </c>
      <c r="L40" s="1363">
        <f t="shared" ref="L40" si="136">L34+L39</f>
        <v>1169.77</v>
      </c>
      <c r="M40" s="1363">
        <f t="shared" ref="M40" si="137">M34+M39</f>
        <v>3037.23</v>
      </c>
      <c r="N40" s="1363">
        <f t="shared" ref="N40" si="138">N34+N39</f>
        <v>2736.1800000000003</v>
      </c>
      <c r="O40" s="1363">
        <f t="shared" ref="O40" si="139">O34+O39</f>
        <v>4419.329999999999</v>
      </c>
      <c r="P40" s="1363">
        <f t="shared" ref="P40" si="140">P34+P39</f>
        <v>7084.22</v>
      </c>
      <c r="Q40" s="1363">
        <f t="shared" ref="Q40" si="141">Q34+Q39</f>
        <v>7825.22</v>
      </c>
      <c r="R40" s="1363">
        <f t="shared" ref="R40" si="142">R34+R39</f>
        <v>4917.8999999999996</v>
      </c>
      <c r="S40" s="1363">
        <f t="shared" ref="S40" si="143">S34+S39</f>
        <v>2254.2200000000003</v>
      </c>
      <c r="T40" s="1363">
        <f t="shared" ref="T40" si="144">T34+T39</f>
        <v>1018.27</v>
      </c>
      <c r="U40" s="1364">
        <f t="shared" si="0"/>
        <v>2711.81</v>
      </c>
      <c r="V40" s="822">
        <f t="shared" ref="V40" si="145">V34+V39</f>
        <v>719.06</v>
      </c>
      <c r="W40" s="932">
        <f t="shared" ref="W40" si="146">W34+W39</f>
        <v>615.63</v>
      </c>
      <c r="X40" s="821">
        <f t="shared" ref="X40" si="147">X34+X39</f>
        <v>520.79999999999995</v>
      </c>
      <c r="Y40" s="821">
        <f t="shared" ref="Y40" si="148">Y34+Y39</f>
        <v>315.14</v>
      </c>
      <c r="Z40" s="821">
        <f t="shared" ref="Z40" si="149">Z34+Z39</f>
        <v>300.34000000000003</v>
      </c>
      <c r="AA40" s="821">
        <f t="shared" ref="AA40" si="150">AA34+AA39</f>
        <v>97.86999999999999</v>
      </c>
      <c r="AB40" s="821">
        <f t="shared" ref="AB40" si="151">AB34+AB39</f>
        <v>142.97</v>
      </c>
      <c r="AC40" s="821">
        <f t="shared" ref="AC40" si="152">AC34+AC39</f>
        <v>39198.449999999997</v>
      </c>
    </row>
    <row r="41" spans="1:29" s="771" customFormat="1" ht="12.75" customHeight="1" thickBot="1">
      <c r="A41" s="929"/>
      <c r="B41" s="850"/>
      <c r="C41" s="851" t="s">
        <v>131</v>
      </c>
      <c r="D41" s="852"/>
      <c r="E41" s="841"/>
      <c r="F41" s="1373">
        <f t="shared" si="1"/>
        <v>85965.25999999998</v>
      </c>
      <c r="G41" s="1373">
        <f>G33+G40</f>
        <v>78.099999999999994</v>
      </c>
      <c r="H41" s="1373">
        <f t="shared" ref="H41" si="153">H33+H40</f>
        <v>475.91</v>
      </c>
      <c r="I41" s="1373">
        <f t="shared" ref="I41" si="154">I33+I40</f>
        <v>1002.53</v>
      </c>
      <c r="J41" s="1373">
        <f t="shared" ref="J41" si="155">J33+J40</f>
        <v>1213.1300000000001</v>
      </c>
      <c r="K41" s="1373">
        <f t="shared" ref="K41" si="156">K33+K40</f>
        <v>1903.83</v>
      </c>
      <c r="L41" s="1373">
        <f t="shared" ref="L41" si="157">L33+L40</f>
        <v>2617.9699999999998</v>
      </c>
      <c r="M41" s="1373">
        <f t="shared" ref="M41" si="158">M33+M40</f>
        <v>6489.18</v>
      </c>
      <c r="N41" s="1373">
        <f t="shared" ref="N41" si="159">N33+N40</f>
        <v>5819.7000000000007</v>
      </c>
      <c r="O41" s="1373">
        <f t="shared" ref="O41" si="160">O33+O40</f>
        <v>11042.489999999998</v>
      </c>
      <c r="P41" s="1373">
        <f t="shared" ref="P41" si="161">P33+P40</f>
        <v>15061.670000000002</v>
      </c>
      <c r="Q41" s="1373">
        <f t="shared" ref="Q41" si="162">Q33+Q40</f>
        <v>14958.119999999999</v>
      </c>
      <c r="R41" s="1373">
        <f t="shared" ref="R41" si="163">R33+R40</f>
        <v>9043.23</v>
      </c>
      <c r="S41" s="1373">
        <f t="shared" ref="S41" si="164">S33+S40</f>
        <v>4986.2000000000007</v>
      </c>
      <c r="T41" s="1373">
        <f t="shared" ref="T41" si="165">T33+T40</f>
        <v>2902.79</v>
      </c>
      <c r="U41" s="1374">
        <f t="shared" si="0"/>
        <v>8370.41</v>
      </c>
      <c r="V41" s="854">
        <f t="shared" ref="V41" si="166">V33+V40</f>
        <v>2151.1299999999997</v>
      </c>
      <c r="W41" s="937">
        <f t="shared" ref="W41" si="167">W33+W40</f>
        <v>1766.5900000000001</v>
      </c>
      <c r="X41" s="853">
        <f t="shared" ref="X41" si="168">X33+X40</f>
        <v>1651.99</v>
      </c>
      <c r="Y41" s="853">
        <f t="shared" ref="Y41" si="169">Y33+Y40</f>
        <v>1233.4699999999998</v>
      </c>
      <c r="Z41" s="853">
        <f t="shared" ref="Z41" si="170">Z33+Z40</f>
        <v>764.03</v>
      </c>
      <c r="AA41" s="853">
        <f t="shared" ref="AA41" si="171">AA33+AA40</f>
        <v>246.85999999999996</v>
      </c>
      <c r="AB41" s="853">
        <f t="shared" ref="AB41" si="172">AB33+AB40</f>
        <v>556.34</v>
      </c>
      <c r="AC41" s="853">
        <f t="shared" ref="AC41" si="173">AC33+AC40</f>
        <v>85965.260000000009</v>
      </c>
    </row>
    <row r="42" spans="1:29" s="771" customFormat="1" ht="12.75" customHeight="1" thickBot="1">
      <c r="A42" s="929"/>
      <c r="B42" s="855" t="s">
        <v>144</v>
      </c>
      <c r="C42" s="840"/>
      <c r="D42" s="840"/>
      <c r="E42" s="856"/>
      <c r="F42" s="1375" t="e">
        <f t="shared" si="1"/>
        <v>#REF!</v>
      </c>
      <c r="G42" s="1375" t="e">
        <f>G31+G41</f>
        <v>#REF!</v>
      </c>
      <c r="H42" s="1375" t="e">
        <f t="shared" ref="H42" si="174">H31+H41</f>
        <v>#REF!</v>
      </c>
      <c r="I42" s="1375" t="e">
        <f t="shared" ref="I42" si="175">I31+I41</f>
        <v>#REF!</v>
      </c>
      <c r="J42" s="1375" t="e">
        <f t="shared" ref="J42" si="176">J31+J41</f>
        <v>#REF!</v>
      </c>
      <c r="K42" s="1375" t="e">
        <f t="shared" ref="K42" si="177">K31+K41</f>
        <v>#REF!</v>
      </c>
      <c r="L42" s="1375" t="e">
        <f t="shared" ref="L42" si="178">L31+L41</f>
        <v>#REF!</v>
      </c>
      <c r="M42" s="1375" t="e">
        <f t="shared" ref="M42" si="179">M31+M41</f>
        <v>#REF!</v>
      </c>
      <c r="N42" s="1375" t="e">
        <f t="shared" ref="N42" si="180">N31+N41</f>
        <v>#REF!</v>
      </c>
      <c r="O42" s="1375" t="e">
        <f t="shared" ref="O42" si="181">O31+O41</f>
        <v>#REF!</v>
      </c>
      <c r="P42" s="1375" t="e">
        <f t="shared" ref="P42" si="182">P31+P41</f>
        <v>#REF!</v>
      </c>
      <c r="Q42" s="1375" t="e">
        <f t="shared" ref="Q42" si="183">Q31+Q41</f>
        <v>#REF!</v>
      </c>
      <c r="R42" s="1375" t="e">
        <f t="shared" ref="R42" si="184">R31+R41</f>
        <v>#REF!</v>
      </c>
      <c r="S42" s="1375" t="e">
        <f t="shared" ref="S42" si="185">S31+S41</f>
        <v>#REF!</v>
      </c>
      <c r="T42" s="1375" t="e">
        <f t="shared" ref="T42" si="186">T31+T41</f>
        <v>#REF!</v>
      </c>
      <c r="U42" s="1376" t="e">
        <f t="shared" si="0"/>
        <v>#REF!</v>
      </c>
      <c r="V42" s="858" t="e">
        <f t="shared" ref="V42" si="187">V31+V41</f>
        <v>#REF!</v>
      </c>
      <c r="W42" s="938" t="e">
        <f t="shared" ref="W42" si="188">W31+W41</f>
        <v>#REF!</v>
      </c>
      <c r="X42" s="857" t="e">
        <f t="shared" ref="X42" si="189">X31+X41</f>
        <v>#REF!</v>
      </c>
      <c r="Y42" s="857" t="e">
        <f t="shared" ref="Y42" si="190">Y31+Y41</f>
        <v>#REF!</v>
      </c>
      <c r="Z42" s="857" t="e">
        <f t="shared" ref="Z42" si="191">Z31+Z41</f>
        <v>#REF!</v>
      </c>
      <c r="AA42" s="857" t="e">
        <f t="shared" ref="AA42" si="192">AA31+AA41</f>
        <v>#REF!</v>
      </c>
      <c r="AB42" s="857" t="e">
        <f t="shared" ref="AB42" si="193">AB31+AB41</f>
        <v>#REF!</v>
      </c>
      <c r="AC42" s="857" t="e">
        <f t="shared" ref="AC42" si="194">AC31+AC41</f>
        <v>#REF!</v>
      </c>
    </row>
    <row r="44" spans="1:29" ht="13.5" customHeight="1">
      <c r="G44" s="771"/>
    </row>
  </sheetData>
  <mergeCells count="1">
    <mergeCell ref="E4:E5"/>
  </mergeCells>
  <phoneticPr fontId="4"/>
  <pageMargins left="0.70866141732283472" right="0.39370078740157483" top="0.70866141732283472" bottom="0.7086614173228347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workbookViewId="0">
      <selection activeCell="AE2" sqref="AE2"/>
    </sheetView>
  </sheetViews>
  <sheetFormatPr defaultRowHeight="13.5" customHeight="1"/>
  <cols>
    <col min="1" max="1" width="1" style="859" customWidth="1"/>
    <col min="2" max="4" width="6.625" style="859" customWidth="1"/>
    <col min="5" max="5" width="9.625" style="859" customWidth="1"/>
    <col min="6" max="6" width="7.125" style="859" customWidth="1"/>
    <col min="7" max="21" width="6.625" style="859" customWidth="1"/>
    <col min="22" max="30" width="0" style="859" hidden="1" customWidth="1"/>
    <col min="31" max="16384" width="9" style="859"/>
  </cols>
  <sheetData>
    <row r="1" spans="1:29" s="771" customFormat="1" ht="12" customHeight="1">
      <c r="C1" s="794"/>
    </row>
    <row r="2" spans="1:29" s="771" customFormat="1" ht="15" customHeight="1">
      <c r="B2" s="795" t="s">
        <v>169</v>
      </c>
    </row>
    <row r="3" spans="1:29" s="771" customFormat="1" ht="12" customHeight="1" thickBot="1"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39"/>
      <c r="U3" s="940" t="s">
        <v>91</v>
      </c>
    </row>
    <row r="4" spans="1:29" s="771" customFormat="1" ht="13.5" customHeight="1">
      <c r="A4" s="929"/>
      <c r="B4" s="796" t="s">
        <v>92</v>
      </c>
      <c r="C4" s="797" t="s">
        <v>92</v>
      </c>
      <c r="D4" s="797" t="s">
        <v>93</v>
      </c>
      <c r="E4" s="1520" t="s">
        <v>94</v>
      </c>
      <c r="F4" s="798" t="s">
        <v>95</v>
      </c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800"/>
      <c r="V4" s="929"/>
    </row>
    <row r="5" spans="1:29" s="771" customFormat="1" ht="13.5" customHeight="1" thickBot="1">
      <c r="A5" s="929"/>
      <c r="B5" s="801" t="s">
        <v>96</v>
      </c>
      <c r="C5" s="802" t="s">
        <v>97</v>
      </c>
      <c r="D5" s="802" t="s">
        <v>98</v>
      </c>
      <c r="E5" s="1521"/>
      <c r="F5" s="803" t="s">
        <v>99</v>
      </c>
      <c r="G5" s="803">
        <v>1</v>
      </c>
      <c r="H5" s="803">
        <v>2</v>
      </c>
      <c r="I5" s="803">
        <v>3</v>
      </c>
      <c r="J5" s="803">
        <v>4</v>
      </c>
      <c r="K5" s="803">
        <v>5</v>
      </c>
      <c r="L5" s="803">
        <v>6</v>
      </c>
      <c r="M5" s="803">
        <v>7</v>
      </c>
      <c r="N5" s="803">
        <v>8</v>
      </c>
      <c r="O5" s="803">
        <v>9</v>
      </c>
      <c r="P5" s="803">
        <v>10</v>
      </c>
      <c r="Q5" s="803">
        <v>11</v>
      </c>
      <c r="R5" s="803">
        <v>12</v>
      </c>
      <c r="S5" s="803">
        <v>13</v>
      </c>
      <c r="T5" s="803">
        <v>14</v>
      </c>
      <c r="U5" s="804" t="s">
        <v>100</v>
      </c>
      <c r="V5" s="929"/>
    </row>
    <row r="6" spans="1:29" s="771" customFormat="1" ht="13.5" customHeight="1">
      <c r="A6" s="929"/>
      <c r="B6" s="805"/>
      <c r="C6" s="806"/>
      <c r="D6" s="806"/>
      <c r="E6" s="807" t="s">
        <v>101</v>
      </c>
      <c r="F6" s="1361">
        <f>SUM(G6:U6)</f>
        <v>560.01</v>
      </c>
      <c r="G6" s="1361">
        <f>徳島市!E5</f>
        <v>0</v>
      </c>
      <c r="H6" s="1361">
        <f>徳島市!F5</f>
        <v>0</v>
      </c>
      <c r="I6" s="1361">
        <f>徳島市!G5</f>
        <v>0</v>
      </c>
      <c r="J6" s="1361">
        <f>徳島市!H5</f>
        <v>0.42</v>
      </c>
      <c r="K6" s="1361">
        <f>徳島市!I5</f>
        <v>9.1300000000000008</v>
      </c>
      <c r="L6" s="1361">
        <f>徳島市!J5</f>
        <v>3.74</v>
      </c>
      <c r="M6" s="1361">
        <f>徳島市!K5</f>
        <v>12.15</v>
      </c>
      <c r="N6" s="1361">
        <f>徳島市!L5</f>
        <v>18.059999999999999</v>
      </c>
      <c r="O6" s="1361">
        <f>徳島市!M5</f>
        <v>16.5</v>
      </c>
      <c r="P6" s="1361">
        <f>徳島市!N5</f>
        <v>118.97</v>
      </c>
      <c r="Q6" s="1361">
        <f>徳島市!O5</f>
        <v>106.47</v>
      </c>
      <c r="R6" s="1361">
        <f>徳島市!P5</f>
        <v>79.75</v>
      </c>
      <c r="S6" s="1361">
        <f>徳島市!Q5</f>
        <v>85.48</v>
      </c>
      <c r="T6" s="1361">
        <f>徳島市!R5</f>
        <v>20.69</v>
      </c>
      <c r="U6" s="1362">
        <f>SUM(V6:AB6)</f>
        <v>88.649999999999991</v>
      </c>
      <c r="V6" s="930">
        <f>徳島市!S5</f>
        <v>27.84</v>
      </c>
      <c r="W6" s="808">
        <f>徳島市!T5</f>
        <v>15.91</v>
      </c>
      <c r="X6" s="808">
        <f>徳島市!U5</f>
        <v>12.44</v>
      </c>
      <c r="Y6" s="808">
        <f>徳島市!V5</f>
        <v>20.25</v>
      </c>
      <c r="Z6" s="808">
        <f>徳島市!W5</f>
        <v>7.14</v>
      </c>
      <c r="AA6" s="808">
        <f>徳島市!X5</f>
        <v>3.38</v>
      </c>
      <c r="AB6" s="808">
        <f>徳島市!Y5</f>
        <v>1.69</v>
      </c>
      <c r="AC6" s="808">
        <f>徳島市!Z5</f>
        <v>560.01</v>
      </c>
    </row>
    <row r="7" spans="1:29" s="771" customFormat="1" ht="13.5" customHeight="1">
      <c r="A7" s="929"/>
      <c r="B7" s="810"/>
      <c r="C7" s="811"/>
      <c r="D7" s="811"/>
      <c r="E7" s="812" t="s">
        <v>102</v>
      </c>
      <c r="F7" s="1361">
        <f t="shared" ref="F7:F38" si="0">SUM(G7:U7)</f>
        <v>34.78</v>
      </c>
      <c r="G7" s="1361">
        <f>鳴門市!E5</f>
        <v>0</v>
      </c>
      <c r="H7" s="1361">
        <f>鳴門市!F5</f>
        <v>0</v>
      </c>
      <c r="I7" s="1361">
        <f>鳴門市!G5</f>
        <v>0</v>
      </c>
      <c r="J7" s="1361">
        <f>鳴門市!H5</f>
        <v>0.08</v>
      </c>
      <c r="K7" s="1361">
        <f>鳴門市!I5</f>
        <v>1.63</v>
      </c>
      <c r="L7" s="1361">
        <f>鳴門市!J5</f>
        <v>0.26</v>
      </c>
      <c r="M7" s="1361">
        <f>鳴門市!K5</f>
        <v>7.82</v>
      </c>
      <c r="N7" s="1361">
        <f>鳴門市!L5</f>
        <v>1.64</v>
      </c>
      <c r="O7" s="1361">
        <f>鳴門市!M5</f>
        <v>2.7</v>
      </c>
      <c r="P7" s="1361">
        <f>鳴門市!N5</f>
        <v>0.65</v>
      </c>
      <c r="Q7" s="1361">
        <f>鳴門市!O5</f>
        <v>9.66</v>
      </c>
      <c r="R7" s="1361">
        <f>鳴門市!P5</f>
        <v>6.76</v>
      </c>
      <c r="S7" s="1361">
        <f>鳴門市!Q5</f>
        <v>3.58</v>
      </c>
      <c r="T7" s="1361">
        <f>鳴門市!R5</f>
        <v>0</v>
      </c>
      <c r="U7" s="1362">
        <f t="shared" ref="U7:U42" si="1">SUM(V7:AB7)</f>
        <v>0</v>
      </c>
      <c r="V7" s="930">
        <f>鳴門市!S5</f>
        <v>0</v>
      </c>
      <c r="W7" s="808">
        <f>鳴門市!T5</f>
        <v>0</v>
      </c>
      <c r="X7" s="808">
        <f>鳴門市!U5</f>
        <v>0</v>
      </c>
      <c r="Y7" s="808">
        <f>鳴門市!V5</f>
        <v>0</v>
      </c>
      <c r="Z7" s="808">
        <f>鳴門市!W5</f>
        <v>0</v>
      </c>
      <c r="AA7" s="808">
        <f>鳴門市!X5</f>
        <v>0</v>
      </c>
      <c r="AB7" s="808">
        <f>鳴門市!Y5</f>
        <v>0</v>
      </c>
      <c r="AC7" s="808">
        <f>鳴門市!Z5</f>
        <v>34.78</v>
      </c>
    </row>
    <row r="8" spans="1:29" s="771" customFormat="1" ht="13.5" customHeight="1">
      <c r="A8" s="929"/>
      <c r="B8" s="810"/>
      <c r="C8" s="811"/>
      <c r="D8" s="811"/>
      <c r="E8" s="808" t="s">
        <v>57</v>
      </c>
      <c r="F8" s="1361">
        <f t="shared" si="0"/>
        <v>22.85</v>
      </c>
      <c r="G8" s="1361">
        <f>小松島市!E5</f>
        <v>0</v>
      </c>
      <c r="H8" s="1361">
        <f>小松島市!F5</f>
        <v>0</v>
      </c>
      <c r="I8" s="1361">
        <f>小松島市!G5</f>
        <v>0</v>
      </c>
      <c r="J8" s="1361">
        <f>小松島市!H5</f>
        <v>0</v>
      </c>
      <c r="K8" s="1361">
        <f>小松島市!I5</f>
        <v>0.42</v>
      </c>
      <c r="L8" s="1361">
        <f>小松島市!J5</f>
        <v>0.06</v>
      </c>
      <c r="M8" s="1361">
        <f>小松島市!K5</f>
        <v>0.15</v>
      </c>
      <c r="N8" s="1361">
        <f>小松島市!L5</f>
        <v>1.59</v>
      </c>
      <c r="O8" s="1361">
        <f>小松島市!M5</f>
        <v>0.86</v>
      </c>
      <c r="P8" s="1361">
        <f>小松島市!N5</f>
        <v>2.99</v>
      </c>
      <c r="Q8" s="1361">
        <f>小松島市!O5</f>
        <v>5.14</v>
      </c>
      <c r="R8" s="1361">
        <f>小松島市!P5</f>
        <v>1.9</v>
      </c>
      <c r="S8" s="1361">
        <f>小松島市!Q5</f>
        <v>2.27</v>
      </c>
      <c r="T8" s="1361">
        <f>小松島市!R5</f>
        <v>3.4</v>
      </c>
      <c r="U8" s="1362">
        <f t="shared" si="1"/>
        <v>4.07</v>
      </c>
      <c r="V8" s="930">
        <f>小松島市!S5</f>
        <v>1.61</v>
      </c>
      <c r="W8" s="808">
        <f>小松島市!T5</f>
        <v>0.28999999999999998</v>
      </c>
      <c r="X8" s="808">
        <f>小松島市!U5</f>
        <v>0.93</v>
      </c>
      <c r="Y8" s="808">
        <f>小松島市!V5</f>
        <v>0.78</v>
      </c>
      <c r="Z8" s="808">
        <f>小松島市!W5</f>
        <v>0</v>
      </c>
      <c r="AA8" s="808">
        <f>小松島市!X5</f>
        <v>0.28999999999999998</v>
      </c>
      <c r="AB8" s="808">
        <f>小松島市!Y5</f>
        <v>0.17</v>
      </c>
      <c r="AC8" s="808">
        <f>小松島市!Z5</f>
        <v>22.85</v>
      </c>
    </row>
    <row r="9" spans="1:29" s="771" customFormat="1" ht="13.5" customHeight="1">
      <c r="A9" s="929"/>
      <c r="B9" s="810"/>
      <c r="C9" s="811"/>
      <c r="D9" s="811"/>
      <c r="E9" s="812" t="s">
        <v>103</v>
      </c>
      <c r="F9" s="1361">
        <f t="shared" si="0"/>
        <v>2373.7599999999998</v>
      </c>
      <c r="G9" s="1361">
        <f>勝浦町!E5</f>
        <v>0</v>
      </c>
      <c r="H9" s="1361">
        <f>勝浦町!F5</f>
        <v>1.82</v>
      </c>
      <c r="I9" s="1361">
        <f>勝浦町!G5</f>
        <v>9.61</v>
      </c>
      <c r="J9" s="1361">
        <f>勝浦町!H5</f>
        <v>2.61</v>
      </c>
      <c r="K9" s="1361">
        <f>勝浦町!I5</f>
        <v>13.96</v>
      </c>
      <c r="L9" s="1361">
        <f>勝浦町!J5</f>
        <v>18.71</v>
      </c>
      <c r="M9" s="1361">
        <f>勝浦町!K5</f>
        <v>80.44</v>
      </c>
      <c r="N9" s="1361">
        <f>勝浦町!L5</f>
        <v>117.24</v>
      </c>
      <c r="O9" s="1361">
        <f>勝浦町!M5</f>
        <v>142.32</v>
      </c>
      <c r="P9" s="1361">
        <f>勝浦町!N5</f>
        <v>458.68</v>
      </c>
      <c r="Q9" s="1361">
        <f>勝浦町!O5</f>
        <v>499.52</v>
      </c>
      <c r="R9" s="1361">
        <f>勝浦町!P5</f>
        <v>401.47</v>
      </c>
      <c r="S9" s="1361">
        <f>勝浦町!Q5</f>
        <v>246.69</v>
      </c>
      <c r="T9" s="1361">
        <f>勝浦町!R5</f>
        <v>119.3</v>
      </c>
      <c r="U9" s="1362">
        <f t="shared" si="1"/>
        <v>261.39</v>
      </c>
      <c r="V9" s="930">
        <f>勝浦町!S5</f>
        <v>94.46</v>
      </c>
      <c r="W9" s="808">
        <f>勝浦町!T5</f>
        <v>50.78</v>
      </c>
      <c r="X9" s="808">
        <f>勝浦町!U5</f>
        <v>54.28</v>
      </c>
      <c r="Y9" s="808">
        <f>勝浦町!V5</f>
        <v>19.899999999999999</v>
      </c>
      <c r="Z9" s="808">
        <f>勝浦町!W5</f>
        <v>25.59</v>
      </c>
      <c r="AA9" s="808">
        <f>勝浦町!X5</f>
        <v>4.79</v>
      </c>
      <c r="AB9" s="808">
        <f>勝浦町!Y5</f>
        <v>11.59</v>
      </c>
      <c r="AC9" s="808">
        <f>勝浦町!Z5</f>
        <v>2373.7600000000002</v>
      </c>
    </row>
    <row r="10" spans="1:29" s="771" customFormat="1" ht="13.5" customHeight="1">
      <c r="A10" s="929"/>
      <c r="B10" s="810"/>
      <c r="C10" s="811"/>
      <c r="D10" s="811"/>
      <c r="E10" s="812" t="s">
        <v>104</v>
      </c>
      <c r="F10" s="1361">
        <f t="shared" si="0"/>
        <v>6786.2999999999993</v>
      </c>
      <c r="G10" s="1361">
        <f>上勝町!E5</f>
        <v>0.96</v>
      </c>
      <c r="H10" s="1361">
        <f>上勝町!F5</f>
        <v>2.31</v>
      </c>
      <c r="I10" s="1361">
        <f>上勝町!G5</f>
        <v>8.31</v>
      </c>
      <c r="J10" s="1361">
        <f>上勝町!H5</f>
        <v>25.62</v>
      </c>
      <c r="K10" s="1361">
        <f>上勝町!I5</f>
        <v>58.87</v>
      </c>
      <c r="L10" s="1361">
        <f>上勝町!J5</f>
        <v>136.83000000000001</v>
      </c>
      <c r="M10" s="1361">
        <f>上勝町!K5</f>
        <v>199.11</v>
      </c>
      <c r="N10" s="1361">
        <f>上勝町!L5</f>
        <v>358.01</v>
      </c>
      <c r="O10" s="1361">
        <f>上勝町!M5</f>
        <v>826.64</v>
      </c>
      <c r="P10" s="1361">
        <f>上勝町!N5</f>
        <v>1313.78</v>
      </c>
      <c r="Q10" s="1361">
        <f>上勝町!O5</f>
        <v>1078.82</v>
      </c>
      <c r="R10" s="1361">
        <f>上勝町!P5</f>
        <v>745.04</v>
      </c>
      <c r="S10" s="1361">
        <f>上勝町!Q5</f>
        <v>466.87</v>
      </c>
      <c r="T10" s="1361">
        <f>上勝町!R5</f>
        <v>369.33</v>
      </c>
      <c r="U10" s="1362">
        <f t="shared" si="1"/>
        <v>1195.8</v>
      </c>
      <c r="V10" s="930">
        <f>上勝町!S5</f>
        <v>288.16000000000003</v>
      </c>
      <c r="W10" s="808">
        <f>上勝町!T5</f>
        <v>286.68</v>
      </c>
      <c r="X10" s="808">
        <f>上勝町!U5</f>
        <v>357.04</v>
      </c>
      <c r="Y10" s="808">
        <f>上勝町!V5</f>
        <v>167.55</v>
      </c>
      <c r="Z10" s="808">
        <f>上勝町!W5</f>
        <v>61.62</v>
      </c>
      <c r="AA10" s="808">
        <f>上勝町!X5</f>
        <v>21.08</v>
      </c>
      <c r="AB10" s="808">
        <f>上勝町!Y5</f>
        <v>13.67</v>
      </c>
      <c r="AC10" s="808">
        <f>上勝町!Z5</f>
        <v>6786.3</v>
      </c>
    </row>
    <row r="11" spans="1:29" s="771" customFormat="1" ht="13.5" customHeight="1">
      <c r="A11" s="929"/>
      <c r="B11" s="810"/>
      <c r="C11" s="811"/>
      <c r="D11" s="811"/>
      <c r="E11" s="808" t="s">
        <v>65</v>
      </c>
      <c r="F11" s="1361">
        <f t="shared" si="0"/>
        <v>578.27999999999986</v>
      </c>
      <c r="G11" s="1361">
        <f>佐那河内村!E5</f>
        <v>0</v>
      </c>
      <c r="H11" s="1361">
        <f>佐那河内村!F5</f>
        <v>0.26</v>
      </c>
      <c r="I11" s="1361">
        <f>佐那河内村!G5</f>
        <v>0</v>
      </c>
      <c r="J11" s="1361">
        <f>佐那河内村!H5</f>
        <v>0.93</v>
      </c>
      <c r="K11" s="1361">
        <f>佐那河内村!I5</f>
        <v>1.1399999999999999</v>
      </c>
      <c r="L11" s="1361">
        <f>佐那河内村!J5</f>
        <v>2.19</v>
      </c>
      <c r="M11" s="1361">
        <f>佐那河内村!K5</f>
        <v>2.73</v>
      </c>
      <c r="N11" s="1361">
        <f>佐那河内村!L5</f>
        <v>36.61</v>
      </c>
      <c r="O11" s="1361">
        <f>佐那河内村!M5</f>
        <v>33.770000000000003</v>
      </c>
      <c r="P11" s="1361">
        <f>佐那河内村!N5</f>
        <v>126.86</v>
      </c>
      <c r="Q11" s="1361">
        <f>佐那河内村!O5</f>
        <v>159.77000000000001</v>
      </c>
      <c r="R11" s="1361">
        <f>佐那河内村!P5</f>
        <v>121.28</v>
      </c>
      <c r="S11" s="1361">
        <f>佐那河内村!Q5</f>
        <v>32.020000000000003</v>
      </c>
      <c r="T11" s="1361">
        <f>佐那河内村!R5</f>
        <v>14.31</v>
      </c>
      <c r="U11" s="1362">
        <f t="shared" si="1"/>
        <v>46.41</v>
      </c>
      <c r="V11" s="930">
        <f>佐那河内村!S5</f>
        <v>9.5299999999999994</v>
      </c>
      <c r="W11" s="808">
        <f>佐那河内村!T5</f>
        <v>13.97</v>
      </c>
      <c r="X11" s="808">
        <f>佐那河内村!U5</f>
        <v>5.75</v>
      </c>
      <c r="Y11" s="808">
        <f>佐那河内村!V5</f>
        <v>10.94</v>
      </c>
      <c r="Z11" s="808">
        <f>佐那河内村!W5</f>
        <v>3</v>
      </c>
      <c r="AA11" s="808">
        <f>佐那河内村!X5</f>
        <v>2.57</v>
      </c>
      <c r="AB11" s="808">
        <f>佐那河内村!Y5</f>
        <v>0.65</v>
      </c>
      <c r="AC11" s="808">
        <f>佐那河内村!Z5</f>
        <v>578.28</v>
      </c>
    </row>
    <row r="12" spans="1:29" s="771" customFormat="1" ht="13.5" customHeight="1">
      <c r="A12" s="929"/>
      <c r="B12" s="810"/>
      <c r="C12" s="811"/>
      <c r="D12" s="811"/>
      <c r="E12" s="812" t="s">
        <v>105</v>
      </c>
      <c r="F12" s="1361">
        <f t="shared" si="0"/>
        <v>5.95</v>
      </c>
      <c r="G12" s="1361">
        <f>石井町!E5</f>
        <v>0</v>
      </c>
      <c r="H12" s="1361">
        <f>石井町!F5</f>
        <v>0</v>
      </c>
      <c r="I12" s="1361">
        <f>石井町!G5</f>
        <v>0</v>
      </c>
      <c r="J12" s="1361">
        <f>石井町!H5</f>
        <v>0</v>
      </c>
      <c r="K12" s="1361">
        <f>石井町!I5</f>
        <v>0.06</v>
      </c>
      <c r="L12" s="1361">
        <f>石井町!J5</f>
        <v>0.71</v>
      </c>
      <c r="M12" s="1361">
        <f>石井町!K5</f>
        <v>0.1</v>
      </c>
      <c r="N12" s="1361">
        <f>石井町!L5</f>
        <v>0.3</v>
      </c>
      <c r="O12" s="1361">
        <f>石井町!M5</f>
        <v>0</v>
      </c>
      <c r="P12" s="1361">
        <f>石井町!N5</f>
        <v>1.08</v>
      </c>
      <c r="Q12" s="1361">
        <f>石井町!O5</f>
        <v>1.64</v>
      </c>
      <c r="R12" s="1361">
        <f>石井町!P5</f>
        <v>0.49</v>
      </c>
      <c r="S12" s="1361">
        <f>石井町!Q5</f>
        <v>0.36</v>
      </c>
      <c r="T12" s="1361">
        <f>石井町!R5</f>
        <v>0.62</v>
      </c>
      <c r="U12" s="1362">
        <f t="shared" si="1"/>
        <v>0.59000000000000008</v>
      </c>
      <c r="V12" s="930">
        <f>石井町!S5</f>
        <v>0.49</v>
      </c>
      <c r="W12" s="808">
        <f>石井町!T5</f>
        <v>0</v>
      </c>
      <c r="X12" s="808">
        <f>石井町!U5</f>
        <v>0.04</v>
      </c>
      <c r="Y12" s="808">
        <f>石井町!V5</f>
        <v>0</v>
      </c>
      <c r="Z12" s="808">
        <f>石井町!W5</f>
        <v>0.06</v>
      </c>
      <c r="AA12" s="808">
        <f>石井町!X5</f>
        <v>0</v>
      </c>
      <c r="AB12" s="808">
        <f>石井町!Y5</f>
        <v>0</v>
      </c>
      <c r="AC12" s="808">
        <f>石井町!Z5</f>
        <v>5.95</v>
      </c>
    </row>
    <row r="13" spans="1:29" s="771" customFormat="1" ht="13.5" customHeight="1">
      <c r="A13" s="929"/>
      <c r="B13" s="810"/>
      <c r="C13" s="811" t="s">
        <v>106</v>
      </c>
      <c r="D13" s="813" t="s">
        <v>107</v>
      </c>
      <c r="E13" s="812" t="s">
        <v>108</v>
      </c>
      <c r="F13" s="1361">
        <f t="shared" si="0"/>
        <v>7784.2599999999993</v>
      </c>
      <c r="G13" s="1361">
        <f>神山町!E5</f>
        <v>0</v>
      </c>
      <c r="H13" s="1361">
        <f>神山町!F5</f>
        <v>0.47</v>
      </c>
      <c r="I13" s="1361">
        <f>神山町!G5</f>
        <v>5.72</v>
      </c>
      <c r="J13" s="1361">
        <f>神山町!H5</f>
        <v>23.4</v>
      </c>
      <c r="K13" s="1361">
        <f>神山町!I5</f>
        <v>63.21</v>
      </c>
      <c r="L13" s="1361">
        <f>神山町!J5</f>
        <v>54.51</v>
      </c>
      <c r="M13" s="1361">
        <f>神山町!K5</f>
        <v>189.05</v>
      </c>
      <c r="N13" s="1361">
        <f>神山町!L5</f>
        <v>260.23</v>
      </c>
      <c r="O13" s="1361">
        <f>神山町!M5</f>
        <v>603.47</v>
      </c>
      <c r="P13" s="1361">
        <f>神山町!N5</f>
        <v>1333.7</v>
      </c>
      <c r="Q13" s="1361">
        <f>神山町!O5</f>
        <v>1406.04</v>
      </c>
      <c r="R13" s="1361">
        <f>神山町!P5</f>
        <v>1163.79</v>
      </c>
      <c r="S13" s="1361">
        <f>神山町!Q5</f>
        <v>647.99</v>
      </c>
      <c r="T13" s="1361">
        <f>神山町!R5</f>
        <v>404.36</v>
      </c>
      <c r="U13" s="1362">
        <f t="shared" si="1"/>
        <v>1628.32</v>
      </c>
      <c r="V13" s="930">
        <f>神山町!S5</f>
        <v>312.81</v>
      </c>
      <c r="W13" s="808">
        <f>神山町!T5</f>
        <v>405.61</v>
      </c>
      <c r="X13" s="808">
        <f>神山町!U5</f>
        <v>269.2</v>
      </c>
      <c r="Y13" s="808">
        <f>神山町!V5</f>
        <v>266.79000000000002</v>
      </c>
      <c r="Z13" s="808">
        <f>神山町!W5</f>
        <v>139.88</v>
      </c>
      <c r="AA13" s="808">
        <f>神山町!X5</f>
        <v>166.34</v>
      </c>
      <c r="AB13" s="808">
        <f>神山町!Y5</f>
        <v>67.69</v>
      </c>
      <c r="AC13" s="808">
        <f>神山町!Z5</f>
        <v>7784.26</v>
      </c>
    </row>
    <row r="14" spans="1:29" s="771" customFormat="1" ht="13.5" customHeight="1">
      <c r="A14" s="929"/>
      <c r="B14" s="810"/>
      <c r="C14" s="811" t="s">
        <v>109</v>
      </c>
      <c r="D14" s="811" t="s">
        <v>110</v>
      </c>
      <c r="E14" s="812" t="s">
        <v>111</v>
      </c>
      <c r="F14" s="1361">
        <f t="shared" si="0"/>
        <v>0</v>
      </c>
      <c r="G14" s="1361">
        <f>松茂町!E5</f>
        <v>0</v>
      </c>
      <c r="H14" s="1361">
        <f>松茂町!F5</f>
        <v>0</v>
      </c>
      <c r="I14" s="1361">
        <f>松茂町!G5</f>
        <v>0</v>
      </c>
      <c r="J14" s="1361">
        <f>松茂町!H5</f>
        <v>0</v>
      </c>
      <c r="K14" s="1361">
        <f>松茂町!I5</f>
        <v>0</v>
      </c>
      <c r="L14" s="1361">
        <f>松茂町!J5</f>
        <v>0</v>
      </c>
      <c r="M14" s="1361">
        <f>松茂町!K5</f>
        <v>0</v>
      </c>
      <c r="N14" s="1361">
        <f>松茂町!L5</f>
        <v>0</v>
      </c>
      <c r="O14" s="1361">
        <f>松茂町!M5</f>
        <v>0</v>
      </c>
      <c r="P14" s="1361">
        <f>松茂町!N5</f>
        <v>0</v>
      </c>
      <c r="Q14" s="1361">
        <f>松茂町!O5</f>
        <v>0</v>
      </c>
      <c r="R14" s="1361">
        <f>松茂町!P5</f>
        <v>0</v>
      </c>
      <c r="S14" s="1361">
        <f>松茂町!Q5</f>
        <v>0</v>
      </c>
      <c r="T14" s="1361">
        <f>松茂町!R5</f>
        <v>0</v>
      </c>
      <c r="U14" s="1362">
        <f t="shared" si="1"/>
        <v>0</v>
      </c>
      <c r="V14" s="930">
        <f>松茂町!S5</f>
        <v>0</v>
      </c>
      <c r="W14" s="808">
        <f>松茂町!T5</f>
        <v>0</v>
      </c>
      <c r="X14" s="808">
        <f>松茂町!U5</f>
        <v>0</v>
      </c>
      <c r="Y14" s="808">
        <f>松茂町!V5</f>
        <v>0</v>
      </c>
      <c r="Z14" s="808">
        <f>松茂町!W5</f>
        <v>0</v>
      </c>
      <c r="AA14" s="808">
        <f>松茂町!X5</f>
        <v>0</v>
      </c>
      <c r="AB14" s="808">
        <f>松茂町!Y5</f>
        <v>0</v>
      </c>
      <c r="AC14" s="808">
        <f>松茂町!Z5</f>
        <v>0</v>
      </c>
    </row>
    <row r="15" spans="1:29" s="771" customFormat="1" ht="13.5" customHeight="1">
      <c r="A15" s="929"/>
      <c r="B15" s="810" t="s">
        <v>112</v>
      </c>
      <c r="C15" s="814" t="s">
        <v>413</v>
      </c>
      <c r="D15" s="811"/>
      <c r="E15" s="812" t="s">
        <v>113</v>
      </c>
      <c r="F15" s="1361" t="e">
        <f t="shared" si="0"/>
        <v>#REF!</v>
      </c>
      <c r="G15" s="1361" t="e">
        <f>#REF!</f>
        <v>#REF!</v>
      </c>
      <c r="H15" s="1361" t="e">
        <f>#REF!</f>
        <v>#REF!</v>
      </c>
      <c r="I15" s="1361" t="e">
        <f>#REF!</f>
        <v>#REF!</v>
      </c>
      <c r="J15" s="1361" t="e">
        <f>#REF!</f>
        <v>#REF!</v>
      </c>
      <c r="K15" s="1361" t="e">
        <f>#REF!</f>
        <v>#REF!</v>
      </c>
      <c r="L15" s="1361" t="e">
        <f>#REF!</f>
        <v>#REF!</v>
      </c>
      <c r="M15" s="1361" t="e">
        <f>#REF!</f>
        <v>#REF!</v>
      </c>
      <c r="N15" s="1361" t="e">
        <f>#REF!</f>
        <v>#REF!</v>
      </c>
      <c r="O15" s="1361" t="e">
        <f>#REF!</f>
        <v>#REF!</v>
      </c>
      <c r="P15" s="1361" t="e">
        <f>#REF!</f>
        <v>#REF!</v>
      </c>
      <c r="Q15" s="1361" t="e">
        <f>#REF!</f>
        <v>#REF!</v>
      </c>
      <c r="R15" s="1361" t="e">
        <f>#REF!</f>
        <v>#REF!</v>
      </c>
      <c r="S15" s="1361" t="e">
        <f>#REF!</f>
        <v>#REF!</v>
      </c>
      <c r="T15" s="1361" t="e">
        <f>#REF!</f>
        <v>#REF!</v>
      </c>
      <c r="U15" s="1362" t="e">
        <f t="shared" si="1"/>
        <v>#REF!</v>
      </c>
      <c r="V15" s="930" t="e">
        <f>#REF!</f>
        <v>#REF!</v>
      </c>
      <c r="W15" s="808" t="e">
        <f>#REF!</f>
        <v>#REF!</v>
      </c>
      <c r="X15" s="808" t="e">
        <f>#REF!</f>
        <v>#REF!</v>
      </c>
      <c r="Y15" s="808" t="e">
        <f>#REF!</f>
        <v>#REF!</v>
      </c>
      <c r="Z15" s="808" t="e">
        <f>#REF!</f>
        <v>#REF!</v>
      </c>
      <c r="AA15" s="808" t="e">
        <f>#REF!</f>
        <v>#REF!</v>
      </c>
      <c r="AB15" s="808" t="e">
        <f>#REF!</f>
        <v>#REF!</v>
      </c>
      <c r="AC15" s="808" t="e">
        <f>#REF!</f>
        <v>#REF!</v>
      </c>
    </row>
    <row r="16" spans="1:29" s="771" customFormat="1" ht="13.5" customHeight="1">
      <c r="A16" s="929"/>
      <c r="B16" s="810"/>
      <c r="C16" s="811"/>
      <c r="D16" s="811"/>
      <c r="E16" s="812" t="s">
        <v>114</v>
      </c>
      <c r="F16" s="1361" t="e">
        <f t="shared" si="0"/>
        <v>#REF!</v>
      </c>
      <c r="G16" s="1361" t="e">
        <f>#REF!</f>
        <v>#REF!</v>
      </c>
      <c r="H16" s="1361" t="e">
        <f>#REF!</f>
        <v>#REF!</v>
      </c>
      <c r="I16" s="1361" t="e">
        <f>#REF!</f>
        <v>#REF!</v>
      </c>
      <c r="J16" s="1361" t="e">
        <f>#REF!</f>
        <v>#REF!</v>
      </c>
      <c r="K16" s="1361" t="e">
        <f>#REF!</f>
        <v>#REF!</v>
      </c>
      <c r="L16" s="1361" t="e">
        <f>#REF!</f>
        <v>#REF!</v>
      </c>
      <c r="M16" s="1361" t="e">
        <f>#REF!</f>
        <v>#REF!</v>
      </c>
      <c r="N16" s="1361" t="e">
        <f>#REF!</f>
        <v>#REF!</v>
      </c>
      <c r="O16" s="1361" t="e">
        <f>#REF!</f>
        <v>#REF!</v>
      </c>
      <c r="P16" s="1361" t="e">
        <f>#REF!</f>
        <v>#REF!</v>
      </c>
      <c r="Q16" s="1361" t="e">
        <f>#REF!</f>
        <v>#REF!</v>
      </c>
      <c r="R16" s="1361" t="e">
        <f>#REF!</f>
        <v>#REF!</v>
      </c>
      <c r="S16" s="1361" t="e">
        <f>#REF!</f>
        <v>#REF!</v>
      </c>
      <c r="T16" s="1361" t="e">
        <f>#REF!</f>
        <v>#REF!</v>
      </c>
      <c r="U16" s="1362" t="e">
        <f t="shared" si="1"/>
        <v>#REF!</v>
      </c>
      <c r="V16" s="930" t="e">
        <f>#REF!</f>
        <v>#REF!</v>
      </c>
      <c r="W16" s="808" t="e">
        <f>#REF!</f>
        <v>#REF!</v>
      </c>
      <c r="X16" s="808" t="e">
        <f>#REF!</f>
        <v>#REF!</v>
      </c>
      <c r="Y16" s="808" t="e">
        <f>#REF!</f>
        <v>#REF!</v>
      </c>
      <c r="Z16" s="808" t="e">
        <f>#REF!</f>
        <v>#REF!</v>
      </c>
      <c r="AA16" s="808" t="e">
        <f>#REF!</f>
        <v>#REF!</v>
      </c>
      <c r="AB16" s="808" t="e">
        <f>#REF!</f>
        <v>#REF!</v>
      </c>
      <c r="AC16" s="808" t="e">
        <f>#REF!</f>
        <v>#REF!</v>
      </c>
    </row>
    <row r="17" spans="1:29" s="771" customFormat="1" ht="13.5" customHeight="1">
      <c r="A17" s="929"/>
      <c r="B17" s="815" t="s">
        <v>129</v>
      </c>
      <c r="C17" s="811"/>
      <c r="D17" s="811"/>
      <c r="E17" s="812" t="s">
        <v>115</v>
      </c>
      <c r="F17" s="1361">
        <f t="shared" si="0"/>
        <v>3.66</v>
      </c>
      <c r="G17" s="1361">
        <f>板野町!E5</f>
        <v>0</v>
      </c>
      <c r="H17" s="1361">
        <f>板野町!F5</f>
        <v>0</v>
      </c>
      <c r="I17" s="1361">
        <f>板野町!G5</f>
        <v>0</v>
      </c>
      <c r="J17" s="1361">
        <f>板野町!H5</f>
        <v>0</v>
      </c>
      <c r="K17" s="1361">
        <f>板野町!I5</f>
        <v>0</v>
      </c>
      <c r="L17" s="1361">
        <f>板野町!J5</f>
        <v>0</v>
      </c>
      <c r="M17" s="1361">
        <f>板野町!K5</f>
        <v>0.03</v>
      </c>
      <c r="N17" s="1361">
        <f>板野町!L5</f>
        <v>0</v>
      </c>
      <c r="O17" s="1361">
        <f>板野町!M5</f>
        <v>0</v>
      </c>
      <c r="P17" s="1361">
        <f>板野町!N5</f>
        <v>2.08</v>
      </c>
      <c r="Q17" s="1361">
        <f>板野町!O5</f>
        <v>0.06</v>
      </c>
      <c r="R17" s="1361">
        <f>板野町!P5</f>
        <v>0.35</v>
      </c>
      <c r="S17" s="1361">
        <f>板野町!Q5</f>
        <v>0.21</v>
      </c>
      <c r="T17" s="1361">
        <f>板野町!R5</f>
        <v>0.93</v>
      </c>
      <c r="U17" s="1362">
        <f t="shared" si="1"/>
        <v>0</v>
      </c>
      <c r="V17" s="930">
        <f>板野町!S5</f>
        <v>0</v>
      </c>
      <c r="W17" s="808">
        <f>板野町!T5</f>
        <v>0</v>
      </c>
      <c r="X17" s="808">
        <f>板野町!U5</f>
        <v>0</v>
      </c>
      <c r="Y17" s="808">
        <f>板野町!V5</f>
        <v>0</v>
      </c>
      <c r="Z17" s="808">
        <f>板野町!W5</f>
        <v>0</v>
      </c>
      <c r="AA17" s="808">
        <f>板野町!X5</f>
        <v>0</v>
      </c>
      <c r="AB17" s="808">
        <f>板野町!Y5</f>
        <v>0</v>
      </c>
      <c r="AC17" s="808">
        <f>板野町!Z5</f>
        <v>3.66</v>
      </c>
    </row>
    <row r="18" spans="1:29" s="771" customFormat="1" ht="13.5" customHeight="1">
      <c r="A18" s="929"/>
      <c r="B18" s="810"/>
      <c r="C18" s="811"/>
      <c r="D18" s="811"/>
      <c r="E18" s="812" t="s">
        <v>116</v>
      </c>
      <c r="F18" s="1361">
        <f t="shared" si="0"/>
        <v>5.1400000000000006</v>
      </c>
      <c r="G18" s="1361">
        <f>上板町!E5</f>
        <v>0</v>
      </c>
      <c r="H18" s="1361">
        <f>上板町!F5</f>
        <v>0</v>
      </c>
      <c r="I18" s="1361">
        <f>上板町!G5</f>
        <v>0</v>
      </c>
      <c r="J18" s="1361">
        <f>上板町!H5</f>
        <v>0</v>
      </c>
      <c r="K18" s="1361">
        <f>上板町!I5</f>
        <v>0</v>
      </c>
      <c r="L18" s="1361">
        <f>上板町!J5</f>
        <v>0</v>
      </c>
      <c r="M18" s="1361">
        <f>上板町!K5</f>
        <v>0.22</v>
      </c>
      <c r="N18" s="1361">
        <f>上板町!L5</f>
        <v>0</v>
      </c>
      <c r="O18" s="1361">
        <f>上板町!M5</f>
        <v>0</v>
      </c>
      <c r="P18" s="1361">
        <f>上板町!N5</f>
        <v>0.81</v>
      </c>
      <c r="Q18" s="1361">
        <f>上板町!O5</f>
        <v>2.5</v>
      </c>
      <c r="R18" s="1361">
        <f>上板町!P5</f>
        <v>1.1000000000000001</v>
      </c>
      <c r="S18" s="1361">
        <f>上板町!Q5</f>
        <v>0</v>
      </c>
      <c r="T18" s="1361">
        <f>上板町!R5</f>
        <v>0.51</v>
      </c>
      <c r="U18" s="1362">
        <f t="shared" si="1"/>
        <v>0</v>
      </c>
      <c r="V18" s="931">
        <f>上板町!S5</f>
        <v>0</v>
      </c>
      <c r="W18" s="928">
        <f>上板町!T5</f>
        <v>0</v>
      </c>
      <c r="X18" s="928">
        <f>上板町!U5</f>
        <v>0</v>
      </c>
      <c r="Y18" s="928">
        <f>上板町!V5</f>
        <v>0</v>
      </c>
      <c r="Z18" s="928">
        <f>上板町!W5</f>
        <v>0</v>
      </c>
      <c r="AA18" s="928">
        <f>上板町!X5</f>
        <v>0</v>
      </c>
      <c r="AB18" s="928">
        <f>上板町!Y5</f>
        <v>0</v>
      </c>
      <c r="AC18" s="928">
        <f>上板町!Z5</f>
        <v>5.14</v>
      </c>
    </row>
    <row r="19" spans="1:29" s="771" customFormat="1" ht="13.5" customHeight="1">
      <c r="A19" s="929"/>
      <c r="B19" s="810"/>
      <c r="C19" s="811"/>
      <c r="D19" s="811"/>
      <c r="E19" s="817" t="s">
        <v>117</v>
      </c>
      <c r="F19" s="1361" t="e">
        <f t="shared" si="0"/>
        <v>#REF!</v>
      </c>
      <c r="G19" s="1361" t="e">
        <f>SUM(G6:G18)</f>
        <v>#REF!</v>
      </c>
      <c r="H19" s="1361" t="e">
        <f t="shared" ref="H19:T19" si="2">SUM(H6:H18)</f>
        <v>#REF!</v>
      </c>
      <c r="I19" s="1361" t="e">
        <f t="shared" si="2"/>
        <v>#REF!</v>
      </c>
      <c r="J19" s="1361" t="e">
        <f t="shared" si="2"/>
        <v>#REF!</v>
      </c>
      <c r="K19" s="1361" t="e">
        <f t="shared" si="2"/>
        <v>#REF!</v>
      </c>
      <c r="L19" s="1361" t="e">
        <f t="shared" si="2"/>
        <v>#REF!</v>
      </c>
      <c r="M19" s="1361" t="e">
        <f t="shared" si="2"/>
        <v>#REF!</v>
      </c>
      <c r="N19" s="1361" t="e">
        <f t="shared" si="2"/>
        <v>#REF!</v>
      </c>
      <c r="O19" s="1361" t="e">
        <f t="shared" si="2"/>
        <v>#REF!</v>
      </c>
      <c r="P19" s="1361" t="e">
        <f t="shared" si="2"/>
        <v>#REF!</v>
      </c>
      <c r="Q19" s="1361" t="e">
        <f t="shared" si="2"/>
        <v>#REF!</v>
      </c>
      <c r="R19" s="1361" t="e">
        <f t="shared" si="2"/>
        <v>#REF!</v>
      </c>
      <c r="S19" s="1361" t="e">
        <f t="shared" si="2"/>
        <v>#REF!</v>
      </c>
      <c r="T19" s="1361" t="e">
        <f t="shared" si="2"/>
        <v>#REF!</v>
      </c>
      <c r="U19" s="1362" t="e">
        <f t="shared" si="1"/>
        <v>#REF!</v>
      </c>
      <c r="V19" s="930" t="e">
        <f t="shared" ref="V19:AB19" si="3">SUM(V6:V18)</f>
        <v>#REF!</v>
      </c>
      <c r="W19" s="808" t="e">
        <f t="shared" si="3"/>
        <v>#REF!</v>
      </c>
      <c r="X19" s="808" t="e">
        <f t="shared" si="3"/>
        <v>#REF!</v>
      </c>
      <c r="Y19" s="808" t="e">
        <f t="shared" si="3"/>
        <v>#REF!</v>
      </c>
      <c r="Z19" s="808" t="e">
        <f t="shared" si="3"/>
        <v>#REF!</v>
      </c>
      <c r="AA19" s="808" t="e">
        <f t="shared" si="3"/>
        <v>#REF!</v>
      </c>
      <c r="AB19" s="808" t="e">
        <f t="shared" si="3"/>
        <v>#REF!</v>
      </c>
      <c r="AC19" s="808" t="e">
        <f>SUM(AC6:AC18)</f>
        <v>#REF!</v>
      </c>
    </row>
    <row r="20" spans="1:29" s="771" customFormat="1" ht="13.5" customHeight="1">
      <c r="A20" s="929"/>
      <c r="B20" s="810"/>
      <c r="C20" s="944"/>
      <c r="D20" s="947" t="s">
        <v>118</v>
      </c>
      <c r="E20" s="945" t="s">
        <v>119</v>
      </c>
      <c r="F20" s="1361">
        <f t="shared" si="0"/>
        <v>383.99999999999994</v>
      </c>
      <c r="G20" s="1361">
        <f>阿波市!E5</f>
        <v>0</v>
      </c>
      <c r="H20" s="1361">
        <f>阿波市!F5</f>
        <v>0.48</v>
      </c>
      <c r="I20" s="1361">
        <f>阿波市!G5</f>
        <v>0</v>
      </c>
      <c r="J20" s="1361">
        <f>阿波市!H5</f>
        <v>0.54</v>
      </c>
      <c r="K20" s="1361">
        <f>阿波市!I5</f>
        <v>1.27</v>
      </c>
      <c r="L20" s="1361">
        <f>阿波市!J5</f>
        <v>38.479999999999997</v>
      </c>
      <c r="M20" s="1361">
        <f>阿波市!K5</f>
        <v>59.8</v>
      </c>
      <c r="N20" s="1361">
        <f>阿波市!L5</f>
        <v>55.52</v>
      </c>
      <c r="O20" s="1361">
        <f>阿波市!M5</f>
        <v>28.32</v>
      </c>
      <c r="P20" s="1361">
        <f>阿波市!N5</f>
        <v>77.88</v>
      </c>
      <c r="Q20" s="1361">
        <f>阿波市!O5</f>
        <v>43.23</v>
      </c>
      <c r="R20" s="1361">
        <f>阿波市!P5</f>
        <v>52.39</v>
      </c>
      <c r="S20" s="1361">
        <f>阿波市!Q5</f>
        <v>9.6</v>
      </c>
      <c r="T20" s="1361">
        <f>阿波市!R5</f>
        <v>1.84</v>
      </c>
      <c r="U20" s="1362">
        <f t="shared" si="1"/>
        <v>14.649999999999999</v>
      </c>
      <c r="V20" s="930">
        <f>阿波市!S5</f>
        <v>3.32</v>
      </c>
      <c r="W20" s="808">
        <f>阿波市!T5</f>
        <v>3.56</v>
      </c>
      <c r="X20" s="808">
        <f>阿波市!U5</f>
        <v>2.5</v>
      </c>
      <c r="Y20" s="808">
        <f>阿波市!V5</f>
        <v>0.27</v>
      </c>
      <c r="Z20" s="808">
        <f>阿波市!W5</f>
        <v>0.99</v>
      </c>
      <c r="AA20" s="808">
        <f>阿波市!X5</f>
        <v>0</v>
      </c>
      <c r="AB20" s="808">
        <f>阿波市!Y5</f>
        <v>4.01</v>
      </c>
      <c r="AC20" s="808">
        <f>阿波市!Z5</f>
        <v>384</v>
      </c>
    </row>
    <row r="21" spans="1:29" s="771" customFormat="1" ht="13.5" customHeight="1" thickBot="1">
      <c r="A21" s="929"/>
      <c r="B21" s="810"/>
      <c r="C21" s="818"/>
      <c r="D21" s="946" t="s">
        <v>120</v>
      </c>
      <c r="E21" s="820"/>
      <c r="F21" s="1363" t="e">
        <f t="shared" si="0"/>
        <v>#REF!</v>
      </c>
      <c r="G21" s="1363" t="e">
        <f>G19+G20</f>
        <v>#REF!</v>
      </c>
      <c r="H21" s="1363" t="e">
        <f t="shared" ref="H21:T21" si="4">H19+H20</f>
        <v>#REF!</v>
      </c>
      <c r="I21" s="1363" t="e">
        <f t="shared" si="4"/>
        <v>#REF!</v>
      </c>
      <c r="J21" s="1363" t="e">
        <f t="shared" si="4"/>
        <v>#REF!</v>
      </c>
      <c r="K21" s="1363" t="e">
        <f t="shared" si="4"/>
        <v>#REF!</v>
      </c>
      <c r="L21" s="1363" t="e">
        <f t="shared" si="4"/>
        <v>#REF!</v>
      </c>
      <c r="M21" s="1363" t="e">
        <f t="shared" si="4"/>
        <v>#REF!</v>
      </c>
      <c r="N21" s="1363" t="e">
        <f t="shared" si="4"/>
        <v>#REF!</v>
      </c>
      <c r="O21" s="1363" t="e">
        <f t="shared" si="4"/>
        <v>#REF!</v>
      </c>
      <c r="P21" s="1363" t="e">
        <f t="shared" si="4"/>
        <v>#REF!</v>
      </c>
      <c r="Q21" s="1363" t="e">
        <f t="shared" si="4"/>
        <v>#REF!</v>
      </c>
      <c r="R21" s="1363" t="e">
        <f t="shared" si="4"/>
        <v>#REF!</v>
      </c>
      <c r="S21" s="1363" t="e">
        <f t="shared" si="4"/>
        <v>#REF!</v>
      </c>
      <c r="T21" s="1363" t="e">
        <f t="shared" si="4"/>
        <v>#REF!</v>
      </c>
      <c r="U21" s="1364" t="e">
        <f t="shared" si="1"/>
        <v>#REF!</v>
      </c>
      <c r="V21" s="932" t="e">
        <f t="shared" ref="V21:AB21" si="5">V19+V20</f>
        <v>#REF!</v>
      </c>
      <c r="W21" s="821" t="e">
        <f t="shared" si="5"/>
        <v>#REF!</v>
      </c>
      <c r="X21" s="821" t="e">
        <f t="shared" si="5"/>
        <v>#REF!</v>
      </c>
      <c r="Y21" s="821" t="e">
        <f t="shared" si="5"/>
        <v>#REF!</v>
      </c>
      <c r="Z21" s="821" t="e">
        <f t="shared" si="5"/>
        <v>#REF!</v>
      </c>
      <c r="AA21" s="821" t="e">
        <f t="shared" si="5"/>
        <v>#REF!</v>
      </c>
      <c r="AB21" s="821" t="e">
        <f t="shared" si="5"/>
        <v>#REF!</v>
      </c>
      <c r="AC21" s="821" t="e">
        <f>AC19+AC20</f>
        <v>#REF!</v>
      </c>
    </row>
    <row r="22" spans="1:29" s="771" customFormat="1" ht="13.5" customHeight="1">
      <c r="A22" s="929"/>
      <c r="B22" s="810"/>
      <c r="C22" s="806"/>
      <c r="D22" s="811"/>
      <c r="E22" s="824" t="s">
        <v>121</v>
      </c>
      <c r="F22" s="1259">
        <f t="shared" si="0"/>
        <v>2394.75</v>
      </c>
      <c r="G22" s="1365">
        <f>吉野川市!E5</f>
        <v>0</v>
      </c>
      <c r="H22" s="1365">
        <f>吉野川市!F5</f>
        <v>3.65</v>
      </c>
      <c r="I22" s="1365">
        <f>吉野川市!G5</f>
        <v>7.63</v>
      </c>
      <c r="J22" s="1365">
        <f>吉野川市!H5</f>
        <v>36.700000000000003</v>
      </c>
      <c r="K22" s="1365">
        <f>吉野川市!I5</f>
        <v>38.409999999999997</v>
      </c>
      <c r="L22" s="1365">
        <f>吉野川市!J5</f>
        <v>44.83</v>
      </c>
      <c r="M22" s="1365">
        <f>吉野川市!K5</f>
        <v>91.8</v>
      </c>
      <c r="N22" s="1365">
        <f>吉野川市!L5</f>
        <v>86.3</v>
      </c>
      <c r="O22" s="1365">
        <f>吉野川市!M5</f>
        <v>258.56</v>
      </c>
      <c r="P22" s="1365">
        <f>吉野川市!N5</f>
        <v>488.65</v>
      </c>
      <c r="Q22" s="1365">
        <f>吉野川市!O5</f>
        <v>504.45</v>
      </c>
      <c r="R22" s="1365">
        <f>吉野川市!P5</f>
        <v>349.7</v>
      </c>
      <c r="S22" s="1365">
        <f>吉野川市!Q5</f>
        <v>203</v>
      </c>
      <c r="T22" s="1365">
        <f>吉野川市!R5</f>
        <v>79.739999999999995</v>
      </c>
      <c r="U22" s="1366">
        <f t="shared" si="1"/>
        <v>201.32999999999998</v>
      </c>
      <c r="V22" s="933">
        <f>吉野川市!S5</f>
        <v>72.53</v>
      </c>
      <c r="W22" s="825">
        <f>吉野川市!T5</f>
        <v>44.54</v>
      </c>
      <c r="X22" s="825">
        <f>吉野川市!U5</f>
        <v>45.33</v>
      </c>
      <c r="Y22" s="825">
        <f>吉野川市!V5</f>
        <v>15.51</v>
      </c>
      <c r="Z22" s="825">
        <f>吉野川市!W5</f>
        <v>18.86</v>
      </c>
      <c r="AA22" s="825">
        <f>吉野川市!X5</f>
        <v>0.88</v>
      </c>
      <c r="AB22" s="825">
        <f>吉野川市!Y5</f>
        <v>3.68</v>
      </c>
      <c r="AC22" s="825">
        <f>吉野川市!Z5</f>
        <v>2394.75</v>
      </c>
    </row>
    <row r="23" spans="1:29" s="771" customFormat="1" ht="13.5" customHeight="1">
      <c r="A23" s="929"/>
      <c r="B23" s="810"/>
      <c r="C23" s="811"/>
      <c r="D23" s="816"/>
      <c r="E23" s="827" t="s">
        <v>117</v>
      </c>
      <c r="F23" s="1255">
        <f t="shared" si="0"/>
        <v>2778.75</v>
      </c>
      <c r="G23" s="1361">
        <f>G22+G20</f>
        <v>0</v>
      </c>
      <c r="H23" s="1361">
        <f>H22+H20</f>
        <v>4.13</v>
      </c>
      <c r="I23" s="1361">
        <f t="shared" ref="I23:AB23" si="6">I22+I20</f>
        <v>7.63</v>
      </c>
      <c r="J23" s="1361">
        <f t="shared" si="6"/>
        <v>37.24</v>
      </c>
      <c r="K23" s="1361">
        <f t="shared" si="6"/>
        <v>39.68</v>
      </c>
      <c r="L23" s="1361">
        <f t="shared" si="6"/>
        <v>83.31</v>
      </c>
      <c r="M23" s="1361">
        <f t="shared" si="6"/>
        <v>151.6</v>
      </c>
      <c r="N23" s="1361">
        <f t="shared" si="6"/>
        <v>141.82</v>
      </c>
      <c r="O23" s="1361">
        <f t="shared" si="6"/>
        <v>286.88</v>
      </c>
      <c r="P23" s="1361">
        <f t="shared" si="6"/>
        <v>566.53</v>
      </c>
      <c r="Q23" s="1361">
        <f t="shared" si="6"/>
        <v>547.67999999999995</v>
      </c>
      <c r="R23" s="1361">
        <f t="shared" si="6"/>
        <v>402.09</v>
      </c>
      <c r="S23" s="1361">
        <f t="shared" si="6"/>
        <v>212.6</v>
      </c>
      <c r="T23" s="1361">
        <f t="shared" si="6"/>
        <v>81.58</v>
      </c>
      <c r="U23" s="1362">
        <f t="shared" si="6"/>
        <v>215.98</v>
      </c>
      <c r="V23" s="930">
        <f t="shared" si="6"/>
        <v>75.849999999999994</v>
      </c>
      <c r="W23" s="808">
        <f t="shared" si="6"/>
        <v>48.1</v>
      </c>
      <c r="X23" s="808">
        <f t="shared" si="6"/>
        <v>47.83</v>
      </c>
      <c r="Y23" s="808">
        <f t="shared" si="6"/>
        <v>15.78</v>
      </c>
      <c r="Z23" s="808">
        <f t="shared" si="6"/>
        <v>19.849999999999998</v>
      </c>
      <c r="AA23" s="808">
        <f t="shared" si="6"/>
        <v>0.88</v>
      </c>
      <c r="AB23" s="808">
        <f t="shared" si="6"/>
        <v>7.6899999999999995</v>
      </c>
      <c r="AC23" s="808">
        <f>AC22+AC20</f>
        <v>2778.75</v>
      </c>
    </row>
    <row r="24" spans="1:29" s="771" customFormat="1" ht="13.5" customHeight="1">
      <c r="A24" s="929"/>
      <c r="B24" s="810"/>
      <c r="C24" s="811" t="s">
        <v>122</v>
      </c>
      <c r="D24" s="811"/>
      <c r="E24" s="829" t="s">
        <v>123</v>
      </c>
      <c r="F24" s="1255">
        <f t="shared" si="0"/>
        <v>10423.490000000002</v>
      </c>
      <c r="G24" s="1361">
        <f>美馬市!E5</f>
        <v>3.19</v>
      </c>
      <c r="H24" s="1361">
        <f>美馬市!F5</f>
        <v>9.83</v>
      </c>
      <c r="I24" s="1361">
        <f>美馬市!G5</f>
        <v>7.68</v>
      </c>
      <c r="J24" s="1361">
        <f>美馬市!H5</f>
        <v>33.03</v>
      </c>
      <c r="K24" s="1361">
        <f>美馬市!I5</f>
        <v>42.8</v>
      </c>
      <c r="L24" s="1361">
        <f>美馬市!J5</f>
        <v>317.04000000000002</v>
      </c>
      <c r="M24" s="1361">
        <f>美馬市!K5</f>
        <v>619.08000000000004</v>
      </c>
      <c r="N24" s="1361">
        <f>美馬市!L5</f>
        <v>1101.57</v>
      </c>
      <c r="O24" s="1361">
        <f>美馬市!M5</f>
        <v>1805.65</v>
      </c>
      <c r="P24" s="1361">
        <f>美馬市!N5</f>
        <v>2447.81</v>
      </c>
      <c r="Q24" s="1361">
        <f>美馬市!O5</f>
        <v>1901.4</v>
      </c>
      <c r="R24" s="1361">
        <f>美馬市!P5</f>
        <v>927.76</v>
      </c>
      <c r="S24" s="1361">
        <f>美馬市!Q5</f>
        <v>473.7</v>
      </c>
      <c r="T24" s="1361">
        <f>美馬市!R5</f>
        <v>222.18</v>
      </c>
      <c r="U24" s="1362">
        <f t="shared" si="1"/>
        <v>510.77</v>
      </c>
      <c r="V24" s="930">
        <f>美馬市!S5</f>
        <v>187.22</v>
      </c>
      <c r="W24" s="808">
        <f>美馬市!T5</f>
        <v>83.59</v>
      </c>
      <c r="X24" s="808">
        <f>美馬市!U5</f>
        <v>115.07</v>
      </c>
      <c r="Y24" s="808">
        <f>美馬市!V5</f>
        <v>59.63</v>
      </c>
      <c r="Z24" s="808">
        <f>美馬市!W5</f>
        <v>28.9</v>
      </c>
      <c r="AA24" s="808">
        <f>美馬市!X5</f>
        <v>18.690000000000001</v>
      </c>
      <c r="AB24" s="808">
        <f>美馬市!Y5</f>
        <v>17.670000000000002</v>
      </c>
      <c r="AC24" s="808">
        <f>美馬市!Z5</f>
        <v>10423.49</v>
      </c>
    </row>
    <row r="25" spans="1:29" s="771" customFormat="1" ht="13.5" customHeight="1">
      <c r="A25" s="929"/>
      <c r="B25" s="810"/>
      <c r="C25" s="811" t="s">
        <v>146</v>
      </c>
      <c r="D25" s="813" t="s">
        <v>124</v>
      </c>
      <c r="E25" s="830" t="s">
        <v>125</v>
      </c>
      <c r="F25" s="1255">
        <f t="shared" si="0"/>
        <v>7400.7</v>
      </c>
      <c r="G25" s="1361">
        <f>つるぎ町!E5</f>
        <v>13.68</v>
      </c>
      <c r="H25" s="1361">
        <f>つるぎ町!F5</f>
        <v>21.09</v>
      </c>
      <c r="I25" s="1361">
        <f>つるぎ町!G5</f>
        <v>6.3</v>
      </c>
      <c r="J25" s="1361">
        <f>つるぎ町!H5</f>
        <v>31.47</v>
      </c>
      <c r="K25" s="1361">
        <f>つるぎ町!I5</f>
        <v>50.63</v>
      </c>
      <c r="L25" s="1361">
        <f>つるぎ町!J5</f>
        <v>198.49</v>
      </c>
      <c r="M25" s="1361">
        <f>つるぎ町!K5</f>
        <v>450.56</v>
      </c>
      <c r="N25" s="1361">
        <f>つるぎ町!L5</f>
        <v>458.51</v>
      </c>
      <c r="O25" s="1361">
        <f>つるぎ町!M5</f>
        <v>1023.01</v>
      </c>
      <c r="P25" s="1361">
        <f>つるぎ町!N5</f>
        <v>1291.6199999999999</v>
      </c>
      <c r="Q25" s="1361">
        <f>つるぎ町!O5</f>
        <v>1461.31</v>
      </c>
      <c r="R25" s="1361">
        <f>つるぎ町!P5</f>
        <v>1148.1099999999999</v>
      </c>
      <c r="S25" s="1361">
        <f>つるぎ町!Q5</f>
        <v>588.38</v>
      </c>
      <c r="T25" s="1361">
        <f>つるぎ町!R5</f>
        <v>312.42</v>
      </c>
      <c r="U25" s="1362">
        <f t="shared" si="1"/>
        <v>345.11999999999995</v>
      </c>
      <c r="V25" s="930">
        <f>つるぎ町!S5</f>
        <v>117.42</v>
      </c>
      <c r="W25" s="808">
        <f>つるぎ町!T5</f>
        <v>111.7</v>
      </c>
      <c r="X25" s="808">
        <f>つるぎ町!U5</f>
        <v>42.11</v>
      </c>
      <c r="Y25" s="808">
        <f>つるぎ町!V5</f>
        <v>34.159999999999997</v>
      </c>
      <c r="Z25" s="808">
        <f>つるぎ町!W5</f>
        <v>21.26</v>
      </c>
      <c r="AA25" s="808">
        <f>つるぎ町!X5</f>
        <v>11.09</v>
      </c>
      <c r="AB25" s="808">
        <f>つるぎ町!Y5</f>
        <v>7.38</v>
      </c>
      <c r="AC25" s="808">
        <f>つるぎ町!Z5</f>
        <v>7400.7</v>
      </c>
    </row>
    <row r="26" spans="1:29" s="771" customFormat="1" ht="13.5" customHeight="1">
      <c r="A26" s="929"/>
      <c r="B26" s="810"/>
      <c r="C26" s="811"/>
      <c r="D26" s="811"/>
      <c r="E26" s="827" t="s">
        <v>117</v>
      </c>
      <c r="F26" s="1361">
        <f t="shared" si="0"/>
        <v>17824.189999999995</v>
      </c>
      <c r="G26" s="1361">
        <f>G24+G25</f>
        <v>16.87</v>
      </c>
      <c r="H26" s="1361">
        <f>H24+H25</f>
        <v>30.92</v>
      </c>
      <c r="I26" s="1361">
        <f t="shared" ref="I26:T26" si="7">I24+I25</f>
        <v>13.98</v>
      </c>
      <c r="J26" s="1361">
        <f t="shared" si="7"/>
        <v>64.5</v>
      </c>
      <c r="K26" s="1361">
        <f t="shared" si="7"/>
        <v>93.43</v>
      </c>
      <c r="L26" s="1361">
        <f t="shared" si="7"/>
        <v>515.53</v>
      </c>
      <c r="M26" s="1361">
        <f t="shared" si="7"/>
        <v>1069.6400000000001</v>
      </c>
      <c r="N26" s="1361">
        <f t="shared" si="7"/>
        <v>1560.08</v>
      </c>
      <c r="O26" s="1361">
        <f t="shared" si="7"/>
        <v>2828.66</v>
      </c>
      <c r="P26" s="1361">
        <f t="shared" si="7"/>
        <v>3739.43</v>
      </c>
      <c r="Q26" s="1361">
        <f t="shared" si="7"/>
        <v>3362.71</v>
      </c>
      <c r="R26" s="1361">
        <f t="shared" si="7"/>
        <v>2075.87</v>
      </c>
      <c r="S26" s="1361">
        <f t="shared" si="7"/>
        <v>1062.08</v>
      </c>
      <c r="T26" s="1361">
        <f t="shared" si="7"/>
        <v>534.6</v>
      </c>
      <c r="U26" s="1362">
        <f t="shared" si="1"/>
        <v>855.88999999999987</v>
      </c>
      <c r="V26" s="930">
        <f t="shared" ref="V26:AB26" si="8">V24+V25</f>
        <v>304.64</v>
      </c>
      <c r="W26" s="808">
        <f t="shared" si="8"/>
        <v>195.29000000000002</v>
      </c>
      <c r="X26" s="808">
        <f t="shared" si="8"/>
        <v>157.18</v>
      </c>
      <c r="Y26" s="808">
        <f t="shared" si="8"/>
        <v>93.789999999999992</v>
      </c>
      <c r="Z26" s="808">
        <f t="shared" si="8"/>
        <v>50.16</v>
      </c>
      <c r="AA26" s="808">
        <f t="shared" si="8"/>
        <v>29.78</v>
      </c>
      <c r="AB26" s="808">
        <f t="shared" si="8"/>
        <v>25.05</v>
      </c>
      <c r="AC26" s="808">
        <f>AC24+AC25</f>
        <v>17824.189999999999</v>
      </c>
    </row>
    <row r="27" spans="1:29" s="771" customFormat="1" ht="13.5" customHeight="1" thickBot="1">
      <c r="A27" s="929"/>
      <c r="B27" s="810"/>
      <c r="C27" s="831"/>
      <c r="D27" s="832" t="s">
        <v>120</v>
      </c>
      <c r="E27" s="833"/>
      <c r="F27" s="1367">
        <f t="shared" si="0"/>
        <v>20218.939999999999</v>
      </c>
      <c r="G27" s="1367">
        <f>G23+G26</f>
        <v>16.87</v>
      </c>
      <c r="H27" s="1367">
        <f>H22+H26</f>
        <v>34.57</v>
      </c>
      <c r="I27" s="1367">
        <f t="shared" ref="I27:AB27" si="9">I22+I26</f>
        <v>21.61</v>
      </c>
      <c r="J27" s="1367">
        <f t="shared" si="9"/>
        <v>101.2</v>
      </c>
      <c r="K27" s="1367">
        <f t="shared" si="9"/>
        <v>131.84</v>
      </c>
      <c r="L27" s="1367">
        <f t="shared" si="9"/>
        <v>560.36</v>
      </c>
      <c r="M27" s="1367">
        <f t="shared" si="9"/>
        <v>1161.44</v>
      </c>
      <c r="N27" s="1367">
        <f t="shared" si="9"/>
        <v>1646.3799999999999</v>
      </c>
      <c r="O27" s="1367">
        <f t="shared" si="9"/>
        <v>3087.22</v>
      </c>
      <c r="P27" s="1367">
        <f t="shared" si="9"/>
        <v>4228.08</v>
      </c>
      <c r="Q27" s="1367">
        <f t="shared" si="9"/>
        <v>3867.16</v>
      </c>
      <c r="R27" s="1367">
        <f t="shared" si="9"/>
        <v>2425.5699999999997</v>
      </c>
      <c r="S27" s="1367">
        <f t="shared" si="9"/>
        <v>1265.08</v>
      </c>
      <c r="T27" s="1367">
        <f t="shared" si="9"/>
        <v>614.34</v>
      </c>
      <c r="U27" s="1368">
        <f t="shared" si="9"/>
        <v>1057.2199999999998</v>
      </c>
      <c r="V27" s="934">
        <f t="shared" si="9"/>
        <v>377.16999999999996</v>
      </c>
      <c r="W27" s="834">
        <f t="shared" si="9"/>
        <v>239.83</v>
      </c>
      <c r="X27" s="834">
        <f t="shared" si="9"/>
        <v>202.51</v>
      </c>
      <c r="Y27" s="834">
        <f t="shared" si="9"/>
        <v>109.3</v>
      </c>
      <c r="Z27" s="834">
        <f t="shared" si="9"/>
        <v>69.02</v>
      </c>
      <c r="AA27" s="834">
        <f t="shared" si="9"/>
        <v>30.66</v>
      </c>
      <c r="AB27" s="834">
        <f t="shared" si="9"/>
        <v>28.73</v>
      </c>
      <c r="AC27" s="834">
        <f>AC22+AC26</f>
        <v>20218.939999999999</v>
      </c>
    </row>
    <row r="28" spans="1:29" s="771" customFormat="1" ht="13.5" customHeight="1">
      <c r="A28" s="929"/>
      <c r="B28" s="810"/>
      <c r="C28" s="811" t="s">
        <v>126</v>
      </c>
      <c r="D28" s="813" t="s">
        <v>127</v>
      </c>
      <c r="E28" s="829" t="s">
        <v>128</v>
      </c>
      <c r="F28" s="1369">
        <f t="shared" si="0"/>
        <v>22266.510000000002</v>
      </c>
      <c r="G28" s="1369">
        <f>三好市!E5</f>
        <v>19.920000000000002</v>
      </c>
      <c r="H28" s="1369">
        <f>三好市!F5</f>
        <v>71.650000000000006</v>
      </c>
      <c r="I28" s="1369">
        <f>三好市!G5</f>
        <v>47.01</v>
      </c>
      <c r="J28" s="1369">
        <f>三好市!H5</f>
        <v>116.82</v>
      </c>
      <c r="K28" s="1369">
        <f>三好市!I5</f>
        <v>147.22</v>
      </c>
      <c r="L28" s="1369">
        <f>三好市!J5</f>
        <v>620.62</v>
      </c>
      <c r="M28" s="1369">
        <f>三好市!K5</f>
        <v>1392.55</v>
      </c>
      <c r="N28" s="1369">
        <f>三好市!L5</f>
        <v>1930.26</v>
      </c>
      <c r="O28" s="1369">
        <f>三好市!M5</f>
        <v>5393.99</v>
      </c>
      <c r="P28" s="1369">
        <f>三好市!N5</f>
        <v>4343.04</v>
      </c>
      <c r="Q28" s="1369">
        <f>三好市!O5</f>
        <v>3644.66</v>
      </c>
      <c r="R28" s="1369">
        <f>三好市!P5</f>
        <v>2264.2600000000002</v>
      </c>
      <c r="S28" s="1369">
        <f>三好市!Q5</f>
        <v>793.81</v>
      </c>
      <c r="T28" s="1369">
        <f>三好市!R5</f>
        <v>490.56</v>
      </c>
      <c r="U28" s="1370">
        <f t="shared" si="1"/>
        <v>990.1400000000001</v>
      </c>
      <c r="V28" s="935">
        <f>三好市!S5</f>
        <v>265.48</v>
      </c>
      <c r="W28" s="835">
        <f>三好市!T5</f>
        <v>238.74</v>
      </c>
      <c r="X28" s="835">
        <f>三好市!U5</f>
        <v>212.3</v>
      </c>
      <c r="Y28" s="835">
        <f>三好市!V5</f>
        <v>106.93</v>
      </c>
      <c r="Z28" s="835">
        <f>三好市!W5</f>
        <v>74.510000000000005</v>
      </c>
      <c r="AA28" s="835">
        <f>三好市!X5</f>
        <v>46.61</v>
      </c>
      <c r="AB28" s="835">
        <f>三好市!Y5</f>
        <v>45.57</v>
      </c>
      <c r="AC28" s="835">
        <f>三好市!Z5</f>
        <v>22266.51</v>
      </c>
    </row>
    <row r="29" spans="1:29" s="771" customFormat="1" ht="13.5" customHeight="1">
      <c r="A29" s="929"/>
      <c r="B29" s="810"/>
      <c r="C29" s="811" t="s">
        <v>129</v>
      </c>
      <c r="D29" s="811"/>
      <c r="E29" s="830" t="s">
        <v>130</v>
      </c>
      <c r="F29" s="1361">
        <f t="shared" si="0"/>
        <v>1801.1299999999999</v>
      </c>
      <c r="G29" s="1361">
        <f>東みよし町!E5</f>
        <v>0.55000000000000004</v>
      </c>
      <c r="H29" s="1361">
        <f>東みよし町!F5</f>
        <v>2.46</v>
      </c>
      <c r="I29" s="1361">
        <f>東みよし町!G5</f>
        <v>2.08</v>
      </c>
      <c r="J29" s="1361">
        <f>東みよし町!H5</f>
        <v>17.71</v>
      </c>
      <c r="K29" s="1361">
        <f>東みよし町!I5</f>
        <v>40.340000000000003</v>
      </c>
      <c r="L29" s="1361">
        <f>東みよし町!J5</f>
        <v>60.12</v>
      </c>
      <c r="M29" s="1361">
        <f>東みよし町!K5</f>
        <v>114.85</v>
      </c>
      <c r="N29" s="1361">
        <f>東みよし町!L5</f>
        <v>101.36</v>
      </c>
      <c r="O29" s="1361">
        <f>東みよし町!M5</f>
        <v>263.52999999999997</v>
      </c>
      <c r="P29" s="1361">
        <f>東みよし町!N5</f>
        <v>261.89</v>
      </c>
      <c r="Q29" s="1361">
        <f>東みよし町!O5</f>
        <v>366.06</v>
      </c>
      <c r="R29" s="1361">
        <f>東みよし町!P5</f>
        <v>254.31</v>
      </c>
      <c r="S29" s="1361">
        <f>東みよし町!Q5</f>
        <v>133.69</v>
      </c>
      <c r="T29" s="1361">
        <f>東みよし町!R5</f>
        <v>57.58</v>
      </c>
      <c r="U29" s="1362">
        <f t="shared" si="1"/>
        <v>124.6</v>
      </c>
      <c r="V29" s="930">
        <f>東みよし町!S5</f>
        <v>46.75</v>
      </c>
      <c r="W29" s="808">
        <f>東みよし町!T5</f>
        <v>26.03</v>
      </c>
      <c r="X29" s="808">
        <f>東みよし町!U5</f>
        <v>30.89</v>
      </c>
      <c r="Y29" s="808">
        <f>東みよし町!V5</f>
        <v>12.02</v>
      </c>
      <c r="Z29" s="808">
        <f>東みよし町!W5</f>
        <v>4.5</v>
      </c>
      <c r="AA29" s="808">
        <f>東みよし町!X5</f>
        <v>3.85</v>
      </c>
      <c r="AB29" s="808">
        <f>東みよし町!Y5</f>
        <v>0.56000000000000005</v>
      </c>
      <c r="AC29" s="808">
        <f>東みよし町!Z5</f>
        <v>1801.13</v>
      </c>
    </row>
    <row r="30" spans="1:29" s="771" customFormat="1" ht="13.5" customHeight="1" thickBot="1">
      <c r="A30" s="929"/>
      <c r="B30" s="810"/>
      <c r="C30" s="818"/>
      <c r="D30" s="837" t="s">
        <v>120</v>
      </c>
      <c r="E30" s="820"/>
      <c r="F30" s="1363">
        <f t="shared" si="0"/>
        <v>24067.64</v>
      </c>
      <c r="G30" s="1363">
        <f>G28+G29</f>
        <v>20.470000000000002</v>
      </c>
      <c r="H30" s="1363">
        <f>H28+H29</f>
        <v>74.11</v>
      </c>
      <c r="I30" s="1363">
        <f t="shared" ref="I30:T30" si="10">I28+I29</f>
        <v>49.089999999999996</v>
      </c>
      <c r="J30" s="1363">
        <f t="shared" si="10"/>
        <v>134.53</v>
      </c>
      <c r="K30" s="1363">
        <f t="shared" si="10"/>
        <v>187.56</v>
      </c>
      <c r="L30" s="1363">
        <f t="shared" si="10"/>
        <v>680.74</v>
      </c>
      <c r="M30" s="1363">
        <f t="shared" si="10"/>
        <v>1507.3999999999999</v>
      </c>
      <c r="N30" s="1363">
        <f t="shared" si="10"/>
        <v>2031.62</v>
      </c>
      <c r="O30" s="1363">
        <f t="shared" si="10"/>
        <v>5657.5199999999995</v>
      </c>
      <c r="P30" s="1363">
        <f t="shared" si="10"/>
        <v>4604.93</v>
      </c>
      <c r="Q30" s="1363">
        <f t="shared" si="10"/>
        <v>4010.72</v>
      </c>
      <c r="R30" s="1363">
        <f t="shared" si="10"/>
        <v>2518.5700000000002</v>
      </c>
      <c r="S30" s="1363">
        <f t="shared" si="10"/>
        <v>927.5</v>
      </c>
      <c r="T30" s="1363">
        <f t="shared" si="10"/>
        <v>548.14</v>
      </c>
      <c r="U30" s="1364">
        <f t="shared" si="1"/>
        <v>1114.7400000000002</v>
      </c>
      <c r="V30" s="932">
        <f t="shared" ref="V30:AB30" si="11">V28+V29</f>
        <v>312.23</v>
      </c>
      <c r="W30" s="821">
        <f t="shared" si="11"/>
        <v>264.77</v>
      </c>
      <c r="X30" s="821">
        <f t="shared" si="11"/>
        <v>243.19</v>
      </c>
      <c r="Y30" s="821">
        <f t="shared" si="11"/>
        <v>118.95</v>
      </c>
      <c r="Z30" s="821">
        <f t="shared" si="11"/>
        <v>79.010000000000005</v>
      </c>
      <c r="AA30" s="821">
        <f t="shared" si="11"/>
        <v>50.46</v>
      </c>
      <c r="AB30" s="821">
        <f t="shared" si="11"/>
        <v>46.13</v>
      </c>
      <c r="AC30" s="821">
        <f>AC28+AC29</f>
        <v>24067.64</v>
      </c>
    </row>
    <row r="31" spans="1:29" s="771" customFormat="1" ht="13.5" customHeight="1" thickBot="1">
      <c r="A31" s="929"/>
      <c r="B31" s="838"/>
      <c r="C31" s="839" t="s">
        <v>131</v>
      </c>
      <c r="D31" s="840"/>
      <c r="E31" s="841"/>
      <c r="F31" s="1371" t="e">
        <f t="shared" si="0"/>
        <v>#REF!</v>
      </c>
      <c r="G31" s="1371" t="e">
        <f>G21+G27+G30</f>
        <v>#REF!</v>
      </c>
      <c r="H31" s="1371" t="e">
        <f>H21+H27+H30</f>
        <v>#REF!</v>
      </c>
      <c r="I31" s="1371" t="e">
        <f t="shared" ref="I31:T31" si="12">I21+I27+I30</f>
        <v>#REF!</v>
      </c>
      <c r="J31" s="1371" t="e">
        <f t="shared" si="12"/>
        <v>#REF!</v>
      </c>
      <c r="K31" s="1371" t="e">
        <f t="shared" si="12"/>
        <v>#REF!</v>
      </c>
      <c r="L31" s="1371" t="e">
        <f t="shared" si="12"/>
        <v>#REF!</v>
      </c>
      <c r="M31" s="1371" t="e">
        <f t="shared" si="12"/>
        <v>#REF!</v>
      </c>
      <c r="N31" s="1371" t="e">
        <f t="shared" si="12"/>
        <v>#REF!</v>
      </c>
      <c r="O31" s="1371" t="e">
        <f t="shared" si="12"/>
        <v>#REF!</v>
      </c>
      <c r="P31" s="1371" t="e">
        <f t="shared" si="12"/>
        <v>#REF!</v>
      </c>
      <c r="Q31" s="1371" t="e">
        <f t="shared" si="12"/>
        <v>#REF!</v>
      </c>
      <c r="R31" s="1371" t="e">
        <f t="shared" si="12"/>
        <v>#REF!</v>
      </c>
      <c r="S31" s="1371" t="e">
        <f t="shared" si="12"/>
        <v>#REF!</v>
      </c>
      <c r="T31" s="1371" t="e">
        <f t="shared" si="12"/>
        <v>#REF!</v>
      </c>
      <c r="U31" s="1372" t="e">
        <f t="shared" si="1"/>
        <v>#REF!</v>
      </c>
      <c r="V31" s="936" t="e">
        <f t="shared" ref="V31:AB31" si="13">V21+V27+V30</f>
        <v>#REF!</v>
      </c>
      <c r="W31" s="842" t="e">
        <f t="shared" si="13"/>
        <v>#REF!</v>
      </c>
      <c r="X31" s="842" t="e">
        <f t="shared" si="13"/>
        <v>#REF!</v>
      </c>
      <c r="Y31" s="842" t="e">
        <f t="shared" si="13"/>
        <v>#REF!</v>
      </c>
      <c r="Z31" s="842" t="e">
        <f t="shared" si="13"/>
        <v>#REF!</v>
      </c>
      <c r="AA31" s="842" t="e">
        <f t="shared" si="13"/>
        <v>#REF!</v>
      </c>
      <c r="AB31" s="842" t="e">
        <f t="shared" si="13"/>
        <v>#REF!</v>
      </c>
      <c r="AC31" s="842" t="e">
        <f>AC21+AC27+AC30</f>
        <v>#REF!</v>
      </c>
    </row>
    <row r="32" spans="1:29" s="771" customFormat="1" ht="13.5" customHeight="1">
      <c r="A32" s="929"/>
      <c r="B32" s="843"/>
      <c r="C32" s="844" t="s">
        <v>132</v>
      </c>
      <c r="D32" s="845"/>
      <c r="E32" s="824" t="s">
        <v>133</v>
      </c>
      <c r="F32" s="1365">
        <f t="shared" si="0"/>
        <v>42376.189999999995</v>
      </c>
      <c r="G32" s="1365">
        <f>那賀町!E5</f>
        <v>62.63</v>
      </c>
      <c r="H32" s="1365">
        <f>那賀町!F5</f>
        <v>164.21</v>
      </c>
      <c r="I32" s="1365">
        <f>那賀町!G5</f>
        <v>472.6</v>
      </c>
      <c r="J32" s="1365">
        <f>那賀町!H5</f>
        <v>488.38</v>
      </c>
      <c r="K32" s="1365">
        <f>那賀町!I5</f>
        <v>797.16</v>
      </c>
      <c r="L32" s="1365">
        <f>那賀町!J5</f>
        <v>1061.1099999999999</v>
      </c>
      <c r="M32" s="1365">
        <f>那賀町!K5</f>
        <v>2765.68</v>
      </c>
      <c r="N32" s="1365">
        <f>那賀町!L5</f>
        <v>2543.48</v>
      </c>
      <c r="O32" s="1365">
        <f>那賀町!M5</f>
        <v>6024.71</v>
      </c>
      <c r="P32" s="1365">
        <f>那賀町!N5</f>
        <v>7538.59</v>
      </c>
      <c r="Q32" s="1365">
        <f>那賀町!O5</f>
        <v>6861.36</v>
      </c>
      <c r="R32" s="1365">
        <f>那賀町!P5</f>
        <v>4005.12</v>
      </c>
      <c r="S32" s="1365">
        <f>那賀町!Q5</f>
        <v>2655.45</v>
      </c>
      <c r="T32" s="1365">
        <f>那賀町!R5</f>
        <v>1829.4</v>
      </c>
      <c r="U32" s="1366">
        <f t="shared" si="1"/>
        <v>5106.3100000000004</v>
      </c>
      <c r="V32" s="933">
        <f>那賀町!S5</f>
        <v>1373.1</v>
      </c>
      <c r="W32" s="825">
        <f>那賀町!T5</f>
        <v>1105.6600000000001</v>
      </c>
      <c r="X32" s="825">
        <f>那賀町!U5</f>
        <v>1094.71</v>
      </c>
      <c r="Y32" s="825">
        <f>那賀町!V5</f>
        <v>880.88</v>
      </c>
      <c r="Z32" s="825">
        <f>那賀町!W5</f>
        <v>405.9</v>
      </c>
      <c r="AA32" s="825">
        <f>那賀町!X5</f>
        <v>121.96</v>
      </c>
      <c r="AB32" s="825">
        <f>那賀町!Y5</f>
        <v>124.1</v>
      </c>
      <c r="AC32" s="825">
        <f>那賀町!Z5</f>
        <v>42376.19</v>
      </c>
    </row>
    <row r="33" spans="1:29" s="771" customFormat="1" ht="13.5" customHeight="1" thickBot="1">
      <c r="A33" s="929"/>
      <c r="B33" s="810"/>
      <c r="C33" s="811" t="s">
        <v>134</v>
      </c>
      <c r="D33" s="819" t="s">
        <v>120</v>
      </c>
      <c r="E33" s="820"/>
      <c r="F33" s="1363">
        <f t="shared" si="0"/>
        <v>42376.189999999995</v>
      </c>
      <c r="G33" s="1363">
        <f>G32</f>
        <v>62.63</v>
      </c>
      <c r="H33" s="1363">
        <f>H32</f>
        <v>164.21</v>
      </c>
      <c r="I33" s="1363">
        <f t="shared" ref="I33:T33" si="14">I32</f>
        <v>472.6</v>
      </c>
      <c r="J33" s="1363">
        <f t="shared" si="14"/>
        <v>488.38</v>
      </c>
      <c r="K33" s="1363">
        <f t="shared" si="14"/>
        <v>797.16</v>
      </c>
      <c r="L33" s="1363">
        <f t="shared" si="14"/>
        <v>1061.1099999999999</v>
      </c>
      <c r="M33" s="1363">
        <f t="shared" si="14"/>
        <v>2765.68</v>
      </c>
      <c r="N33" s="1363">
        <f t="shared" si="14"/>
        <v>2543.48</v>
      </c>
      <c r="O33" s="1363">
        <f t="shared" si="14"/>
        <v>6024.71</v>
      </c>
      <c r="P33" s="1363">
        <f t="shared" si="14"/>
        <v>7538.59</v>
      </c>
      <c r="Q33" s="1363">
        <f t="shared" si="14"/>
        <v>6861.36</v>
      </c>
      <c r="R33" s="1363">
        <f t="shared" si="14"/>
        <v>4005.12</v>
      </c>
      <c r="S33" s="1363">
        <f t="shared" si="14"/>
        <v>2655.45</v>
      </c>
      <c r="T33" s="1363">
        <f t="shared" si="14"/>
        <v>1829.4</v>
      </c>
      <c r="U33" s="1364">
        <f t="shared" si="1"/>
        <v>5106.3100000000004</v>
      </c>
      <c r="V33" s="932">
        <f t="shared" ref="V33:AB33" si="15">V32</f>
        <v>1373.1</v>
      </c>
      <c r="W33" s="821">
        <f t="shared" si="15"/>
        <v>1105.6600000000001</v>
      </c>
      <c r="X33" s="821">
        <f t="shared" si="15"/>
        <v>1094.71</v>
      </c>
      <c r="Y33" s="821">
        <f t="shared" si="15"/>
        <v>880.88</v>
      </c>
      <c r="Z33" s="821">
        <f t="shared" si="15"/>
        <v>405.9</v>
      </c>
      <c r="AA33" s="821">
        <f t="shared" si="15"/>
        <v>121.96</v>
      </c>
      <c r="AB33" s="821">
        <f t="shared" si="15"/>
        <v>124.1</v>
      </c>
      <c r="AC33" s="821">
        <f>AC32</f>
        <v>42376.19</v>
      </c>
    </row>
    <row r="34" spans="1:29" s="771" customFormat="1" ht="13.5" customHeight="1">
      <c r="A34" s="929"/>
      <c r="B34" s="810" t="s">
        <v>135</v>
      </c>
      <c r="C34" s="806"/>
      <c r="D34" s="846" t="s">
        <v>136</v>
      </c>
      <c r="E34" s="807" t="s">
        <v>137</v>
      </c>
      <c r="F34" s="1365">
        <f t="shared" si="0"/>
        <v>5038.6200000000008</v>
      </c>
      <c r="G34" s="1365">
        <f>阿南市!E5</f>
        <v>0</v>
      </c>
      <c r="H34" s="1365">
        <f>阿南市!F5</f>
        <v>3.51</v>
      </c>
      <c r="I34" s="1365">
        <f>阿南市!G5</f>
        <v>15.94</v>
      </c>
      <c r="J34" s="1365">
        <f>阿南市!H5</f>
        <v>12.28</v>
      </c>
      <c r="K34" s="1365">
        <f>阿南市!I5</f>
        <v>33.92</v>
      </c>
      <c r="L34" s="1365">
        <f>阿南市!J5</f>
        <v>46.19</v>
      </c>
      <c r="M34" s="1365">
        <f>阿南市!K5</f>
        <v>259.81</v>
      </c>
      <c r="N34" s="1365">
        <f>阿南市!L5</f>
        <v>390.6</v>
      </c>
      <c r="O34" s="1365">
        <f>阿南市!M5</f>
        <v>478.45</v>
      </c>
      <c r="P34" s="1365">
        <f>阿南市!N5</f>
        <v>843.78</v>
      </c>
      <c r="Q34" s="1365">
        <f>阿南市!O5</f>
        <v>1169.05</v>
      </c>
      <c r="R34" s="1365">
        <f>阿南市!P5</f>
        <v>893.88</v>
      </c>
      <c r="S34" s="1365">
        <f>阿南市!Q5</f>
        <v>304.72000000000003</v>
      </c>
      <c r="T34" s="1365">
        <f>阿南市!R5</f>
        <v>169.68</v>
      </c>
      <c r="U34" s="1366">
        <f t="shared" si="1"/>
        <v>416.80999999999995</v>
      </c>
      <c r="V34" s="933">
        <f>阿南市!S5</f>
        <v>127.6</v>
      </c>
      <c r="W34" s="825">
        <f>阿南市!T5</f>
        <v>99.61</v>
      </c>
      <c r="X34" s="825">
        <f>阿南市!U5</f>
        <v>102.88</v>
      </c>
      <c r="Y34" s="825">
        <f>阿南市!V5</f>
        <v>32.72</v>
      </c>
      <c r="Z34" s="825">
        <f>阿南市!W5</f>
        <v>23.51</v>
      </c>
      <c r="AA34" s="825">
        <f>阿南市!X5</f>
        <v>8.66</v>
      </c>
      <c r="AB34" s="825">
        <f>阿南市!Y5</f>
        <v>21.83</v>
      </c>
      <c r="AC34" s="825">
        <f>阿南市!Z5</f>
        <v>5038.62</v>
      </c>
    </row>
    <row r="35" spans="1:29" s="771" customFormat="1" ht="13.5" customHeight="1">
      <c r="A35" s="929"/>
      <c r="B35" s="810" t="s">
        <v>138</v>
      </c>
      <c r="C35" s="811"/>
      <c r="D35" s="816"/>
      <c r="E35" s="827" t="s">
        <v>117</v>
      </c>
      <c r="F35" s="1361">
        <f>F32+F34</f>
        <v>47414.81</v>
      </c>
      <c r="G35" s="1361">
        <f>G34</f>
        <v>0</v>
      </c>
      <c r="H35" s="1361">
        <f>H34+H32</f>
        <v>167.72</v>
      </c>
      <c r="I35" s="1361">
        <f t="shared" ref="I35:T35" si="16">I34</f>
        <v>15.94</v>
      </c>
      <c r="J35" s="1361">
        <f t="shared" si="16"/>
        <v>12.28</v>
      </c>
      <c r="K35" s="1361">
        <f t="shared" si="16"/>
        <v>33.92</v>
      </c>
      <c r="L35" s="1361">
        <f t="shared" si="16"/>
        <v>46.19</v>
      </c>
      <c r="M35" s="1361">
        <f t="shared" si="16"/>
        <v>259.81</v>
      </c>
      <c r="N35" s="1361">
        <f t="shared" si="16"/>
        <v>390.6</v>
      </c>
      <c r="O35" s="1361">
        <f t="shared" si="16"/>
        <v>478.45</v>
      </c>
      <c r="P35" s="1361">
        <f t="shared" si="16"/>
        <v>843.78</v>
      </c>
      <c r="Q35" s="1361">
        <f t="shared" si="16"/>
        <v>1169.05</v>
      </c>
      <c r="R35" s="1361">
        <f t="shared" si="16"/>
        <v>893.88</v>
      </c>
      <c r="S35" s="1361">
        <f t="shared" si="16"/>
        <v>304.72000000000003</v>
      </c>
      <c r="T35" s="1361">
        <f t="shared" si="16"/>
        <v>169.68</v>
      </c>
      <c r="U35" s="1362">
        <f t="shared" si="1"/>
        <v>416.80999999999995</v>
      </c>
      <c r="V35" s="930">
        <f t="shared" ref="V35:AB35" si="17">V34</f>
        <v>127.6</v>
      </c>
      <c r="W35" s="808">
        <f t="shared" si="17"/>
        <v>99.61</v>
      </c>
      <c r="X35" s="808">
        <f t="shared" si="17"/>
        <v>102.88</v>
      </c>
      <c r="Y35" s="808">
        <f t="shared" si="17"/>
        <v>32.72</v>
      </c>
      <c r="Z35" s="808">
        <f t="shared" si="17"/>
        <v>23.51</v>
      </c>
      <c r="AA35" s="808">
        <f t="shared" si="17"/>
        <v>8.66</v>
      </c>
      <c r="AB35" s="808">
        <f t="shared" si="17"/>
        <v>21.83</v>
      </c>
      <c r="AC35" s="808">
        <f>AC34+AC32</f>
        <v>47414.810000000005</v>
      </c>
    </row>
    <row r="36" spans="1:29" s="771" customFormat="1" ht="13.5" customHeight="1">
      <c r="A36" s="929"/>
      <c r="B36" s="810"/>
      <c r="C36" s="811" t="s">
        <v>139</v>
      </c>
      <c r="D36" s="847"/>
      <c r="E36" s="808" t="s">
        <v>140</v>
      </c>
      <c r="F36" s="1361">
        <f t="shared" si="0"/>
        <v>1970.2999999999997</v>
      </c>
      <c r="G36" s="1361">
        <f>牟岐町!E5</f>
        <v>0</v>
      </c>
      <c r="H36" s="1361">
        <f>牟岐町!F5</f>
        <v>22.86</v>
      </c>
      <c r="I36" s="1361">
        <f>牟岐町!G5</f>
        <v>23.45</v>
      </c>
      <c r="J36" s="1361">
        <f>牟岐町!H5</f>
        <v>18.260000000000002</v>
      </c>
      <c r="K36" s="1361">
        <f>牟岐町!I5</f>
        <v>12.83</v>
      </c>
      <c r="L36" s="1361">
        <f>牟岐町!J5</f>
        <v>62.38</v>
      </c>
      <c r="M36" s="1361">
        <f>牟岐町!K5</f>
        <v>165.34</v>
      </c>
      <c r="N36" s="1361">
        <f>牟岐町!L5</f>
        <v>196.55</v>
      </c>
      <c r="O36" s="1361">
        <f>牟岐町!M5</f>
        <v>250.46</v>
      </c>
      <c r="P36" s="1361">
        <f>牟岐町!N5</f>
        <v>336.19</v>
      </c>
      <c r="Q36" s="1361">
        <f>牟岐町!O5</f>
        <v>378.03</v>
      </c>
      <c r="R36" s="1361">
        <f>牟岐町!P5</f>
        <v>253.78</v>
      </c>
      <c r="S36" s="1361">
        <f>牟岐町!Q5</f>
        <v>113.97</v>
      </c>
      <c r="T36" s="1361">
        <f>牟岐町!R5</f>
        <v>47.08</v>
      </c>
      <c r="U36" s="1362">
        <f t="shared" si="1"/>
        <v>89.12</v>
      </c>
      <c r="V36" s="930">
        <f>牟岐町!S5</f>
        <v>29.6</v>
      </c>
      <c r="W36" s="808">
        <f>牟岐町!T5</f>
        <v>28.37</v>
      </c>
      <c r="X36" s="808">
        <f>牟岐町!U5</f>
        <v>19.96</v>
      </c>
      <c r="Y36" s="808">
        <f>牟岐町!V5</f>
        <v>4.25</v>
      </c>
      <c r="Z36" s="808">
        <f>牟岐町!W5</f>
        <v>5.87</v>
      </c>
      <c r="AA36" s="808">
        <f>牟岐町!X5</f>
        <v>0.08</v>
      </c>
      <c r="AB36" s="808">
        <f>牟岐町!Y5</f>
        <v>0.99</v>
      </c>
      <c r="AC36" s="808">
        <f>牟岐町!Z5</f>
        <v>1970.3</v>
      </c>
    </row>
    <row r="37" spans="1:29" s="771" customFormat="1" ht="13.5" customHeight="1">
      <c r="A37" s="929"/>
      <c r="B37" s="810" t="s">
        <v>134</v>
      </c>
      <c r="C37" s="811" t="s">
        <v>134</v>
      </c>
      <c r="D37" s="813" t="s">
        <v>141</v>
      </c>
      <c r="E37" s="830" t="s">
        <v>142</v>
      </c>
      <c r="F37" s="1361">
        <f t="shared" si="0"/>
        <v>4307.9399999999996</v>
      </c>
      <c r="G37" s="1361">
        <f>美波町!E5</f>
        <v>0</v>
      </c>
      <c r="H37" s="1361">
        <f>美波町!F5</f>
        <v>11.37</v>
      </c>
      <c r="I37" s="1361">
        <f>美波町!G5</f>
        <v>29.86</v>
      </c>
      <c r="J37" s="1361">
        <f>美波町!H5</f>
        <v>29.43</v>
      </c>
      <c r="K37" s="1361">
        <f>美波町!I5</f>
        <v>39.869999999999997</v>
      </c>
      <c r="L37" s="1361">
        <f>美波町!J5</f>
        <v>69.59</v>
      </c>
      <c r="M37" s="1361">
        <f>美波町!K5</f>
        <v>234</v>
      </c>
      <c r="N37" s="1361">
        <f>美波町!L5</f>
        <v>245.95</v>
      </c>
      <c r="O37" s="1361">
        <f>美波町!M5</f>
        <v>456.71</v>
      </c>
      <c r="P37" s="1361">
        <f>美波町!N5</f>
        <v>776.24</v>
      </c>
      <c r="Q37" s="1361">
        <f>美波町!O5</f>
        <v>1168.1400000000001</v>
      </c>
      <c r="R37" s="1361">
        <f>美波町!P5</f>
        <v>635.92999999999995</v>
      </c>
      <c r="S37" s="1361">
        <f>美波町!Q5</f>
        <v>250.42</v>
      </c>
      <c r="T37" s="1361">
        <f>美波町!R5</f>
        <v>75.64</v>
      </c>
      <c r="U37" s="1362">
        <f t="shared" si="1"/>
        <v>284.79000000000002</v>
      </c>
      <c r="V37" s="930">
        <f>美波町!S5</f>
        <v>80.09</v>
      </c>
      <c r="W37" s="808">
        <f>美波町!T5</f>
        <v>103.08</v>
      </c>
      <c r="X37" s="808">
        <f>美波町!U5</f>
        <v>28.58</v>
      </c>
      <c r="Y37" s="808">
        <f>美波町!V5</f>
        <v>15.27</v>
      </c>
      <c r="Z37" s="808">
        <f>美波町!W5</f>
        <v>45.45</v>
      </c>
      <c r="AA37" s="808">
        <f>美波町!X5</f>
        <v>9.0500000000000007</v>
      </c>
      <c r="AB37" s="808">
        <f>美波町!Y5</f>
        <v>3.27</v>
      </c>
      <c r="AC37" s="808">
        <f>美波町!Z5</f>
        <v>4307.9399999999996</v>
      </c>
    </row>
    <row r="38" spans="1:29" s="771" customFormat="1" ht="13.5" customHeight="1">
      <c r="A38" s="929"/>
      <c r="B38" s="810"/>
      <c r="C38" s="811"/>
      <c r="D38" s="811"/>
      <c r="E38" s="830" t="s">
        <v>143</v>
      </c>
      <c r="F38" s="1361">
        <f t="shared" si="0"/>
        <v>17205.5</v>
      </c>
      <c r="G38" s="1361">
        <f>海陽町!E5</f>
        <v>12.19</v>
      </c>
      <c r="H38" s="1361">
        <f>海陽町!F5</f>
        <v>92.33</v>
      </c>
      <c r="I38" s="1361">
        <f>海陽町!G5</f>
        <v>156.71</v>
      </c>
      <c r="J38" s="1361">
        <f>海陽町!H5</f>
        <v>198.01</v>
      </c>
      <c r="K38" s="1361">
        <f>海陽町!I5</f>
        <v>103.14</v>
      </c>
      <c r="L38" s="1361">
        <f>海陽町!J5</f>
        <v>261.79000000000002</v>
      </c>
      <c r="M38" s="1361">
        <f>海陽町!K5</f>
        <v>826.41</v>
      </c>
      <c r="N38" s="1361">
        <f>海陽町!L5</f>
        <v>1003.33</v>
      </c>
      <c r="O38" s="1361">
        <f>海陽町!M5</f>
        <v>1818.83</v>
      </c>
      <c r="P38" s="1361">
        <f>海陽町!N5</f>
        <v>3470.8</v>
      </c>
      <c r="Q38" s="1361">
        <f>海陽町!O5</f>
        <v>3880.32</v>
      </c>
      <c r="R38" s="1361">
        <f>海陽町!P5</f>
        <v>2333.4699999999998</v>
      </c>
      <c r="S38" s="1361">
        <f>海陽町!Q5</f>
        <v>1295.74</v>
      </c>
      <c r="T38" s="1361">
        <f>海陽町!R5</f>
        <v>495.49</v>
      </c>
      <c r="U38" s="1362">
        <f t="shared" si="1"/>
        <v>1256.9399999999998</v>
      </c>
      <c r="V38" s="930">
        <f>海陽町!S5</f>
        <v>348.35</v>
      </c>
      <c r="W38" s="808">
        <f>海陽町!T5</f>
        <v>256.74</v>
      </c>
      <c r="X38" s="808">
        <f>海陽町!U5</f>
        <v>206.33</v>
      </c>
      <c r="Y38" s="808">
        <f>海陽町!V5</f>
        <v>189.51</v>
      </c>
      <c r="Z38" s="808">
        <f>海陽町!W5</f>
        <v>154.08000000000001</v>
      </c>
      <c r="AA38" s="808">
        <f>海陽町!X5</f>
        <v>60.32</v>
      </c>
      <c r="AB38" s="808">
        <f>海陽町!Y5</f>
        <v>41.61</v>
      </c>
      <c r="AC38" s="808">
        <f>海陽町!Z5</f>
        <v>17205.5</v>
      </c>
    </row>
    <row r="39" spans="1:29" s="771" customFormat="1" ht="13.5" customHeight="1">
      <c r="A39" s="929"/>
      <c r="B39" s="810"/>
      <c r="C39" s="811"/>
      <c r="D39" s="816"/>
      <c r="E39" s="827" t="s">
        <v>117</v>
      </c>
      <c r="F39" s="1361">
        <f>F36+F37+F38</f>
        <v>23483.739999999998</v>
      </c>
      <c r="G39" s="1361">
        <f>G36+G37+G38</f>
        <v>12.19</v>
      </c>
      <c r="H39" s="1361">
        <f>H36+H37+H38</f>
        <v>126.56</v>
      </c>
      <c r="I39" s="1361">
        <f t="shared" ref="I39:T39" si="18">I36+I37+I38</f>
        <v>210.02</v>
      </c>
      <c r="J39" s="1361">
        <f t="shared" si="18"/>
        <v>245.7</v>
      </c>
      <c r="K39" s="1361">
        <f t="shared" si="18"/>
        <v>155.84</v>
      </c>
      <c r="L39" s="1361">
        <f t="shared" si="18"/>
        <v>393.76</v>
      </c>
      <c r="M39" s="1361">
        <f t="shared" si="18"/>
        <v>1225.75</v>
      </c>
      <c r="N39" s="1361">
        <f t="shared" si="18"/>
        <v>1445.83</v>
      </c>
      <c r="O39" s="1361">
        <f t="shared" si="18"/>
        <v>2526</v>
      </c>
      <c r="P39" s="1361">
        <f t="shared" si="18"/>
        <v>4583.2300000000005</v>
      </c>
      <c r="Q39" s="1361">
        <f t="shared" si="18"/>
        <v>5426.49</v>
      </c>
      <c r="R39" s="1361">
        <f t="shared" si="18"/>
        <v>3223.18</v>
      </c>
      <c r="S39" s="1361">
        <f t="shared" si="18"/>
        <v>1660.13</v>
      </c>
      <c r="T39" s="1361">
        <f t="shared" si="18"/>
        <v>618.21</v>
      </c>
      <c r="U39" s="1362">
        <f t="shared" si="1"/>
        <v>1630.85</v>
      </c>
      <c r="V39" s="930">
        <f t="shared" ref="V39:AB39" si="19">V36+V37+V38</f>
        <v>458.04</v>
      </c>
      <c r="W39" s="808">
        <f t="shared" si="19"/>
        <v>388.19</v>
      </c>
      <c r="X39" s="808">
        <f t="shared" si="19"/>
        <v>254.87</v>
      </c>
      <c r="Y39" s="808">
        <f t="shared" si="19"/>
        <v>209.03</v>
      </c>
      <c r="Z39" s="808">
        <f t="shared" si="19"/>
        <v>205.4</v>
      </c>
      <c r="AA39" s="808">
        <f t="shared" si="19"/>
        <v>69.45</v>
      </c>
      <c r="AB39" s="808">
        <f t="shared" si="19"/>
        <v>45.87</v>
      </c>
      <c r="AC39" s="808">
        <f>AC36+AC37+AC38</f>
        <v>23483.739999999998</v>
      </c>
    </row>
    <row r="40" spans="1:29" s="771" customFormat="1" ht="13.5" customHeight="1" thickBot="1">
      <c r="A40" s="929"/>
      <c r="B40" s="848"/>
      <c r="C40" s="849"/>
      <c r="D40" s="837" t="s">
        <v>120</v>
      </c>
      <c r="E40" s="820"/>
      <c r="F40" s="1363">
        <f>F34+F39</f>
        <v>28522.36</v>
      </c>
      <c r="G40" s="1363">
        <f>G34+G39</f>
        <v>12.19</v>
      </c>
      <c r="H40" s="1363">
        <f t="shared" ref="H40:U40" si="20">H34+H39</f>
        <v>130.07</v>
      </c>
      <c r="I40" s="1363">
        <f t="shared" si="20"/>
        <v>225.96</v>
      </c>
      <c r="J40" s="1363">
        <f t="shared" si="20"/>
        <v>257.97999999999996</v>
      </c>
      <c r="K40" s="1363">
        <f t="shared" si="20"/>
        <v>189.76</v>
      </c>
      <c r="L40" s="1363">
        <f t="shared" si="20"/>
        <v>439.95</v>
      </c>
      <c r="M40" s="1363">
        <f t="shared" si="20"/>
        <v>1485.56</v>
      </c>
      <c r="N40" s="1363">
        <f t="shared" si="20"/>
        <v>1836.4299999999998</v>
      </c>
      <c r="O40" s="1363">
        <f t="shared" si="20"/>
        <v>3004.45</v>
      </c>
      <c r="P40" s="1363">
        <f t="shared" si="20"/>
        <v>5427.01</v>
      </c>
      <c r="Q40" s="1363">
        <f t="shared" si="20"/>
        <v>6595.54</v>
      </c>
      <c r="R40" s="1363">
        <f t="shared" si="20"/>
        <v>4117.0599999999995</v>
      </c>
      <c r="S40" s="1363">
        <f t="shared" si="20"/>
        <v>1964.8500000000001</v>
      </c>
      <c r="T40" s="1363">
        <f t="shared" si="20"/>
        <v>787.8900000000001</v>
      </c>
      <c r="U40" s="1364">
        <f t="shared" si="20"/>
        <v>2047.6599999999999</v>
      </c>
      <c r="V40" s="932">
        <f t="shared" ref="V40:AB40" si="21">V34+V39</f>
        <v>585.64</v>
      </c>
      <c r="W40" s="821">
        <f t="shared" si="21"/>
        <v>487.8</v>
      </c>
      <c r="X40" s="821">
        <f t="shared" si="21"/>
        <v>357.75</v>
      </c>
      <c r="Y40" s="821">
        <f t="shared" si="21"/>
        <v>241.75</v>
      </c>
      <c r="Z40" s="821">
        <f t="shared" si="21"/>
        <v>228.91</v>
      </c>
      <c r="AA40" s="821">
        <f t="shared" si="21"/>
        <v>78.11</v>
      </c>
      <c r="AB40" s="821">
        <f t="shared" si="21"/>
        <v>67.699999999999989</v>
      </c>
      <c r="AC40" s="821">
        <f>AC34+AC39</f>
        <v>28522.359999999997</v>
      </c>
    </row>
    <row r="41" spans="1:29" s="771" customFormat="1" ht="13.5" customHeight="1" thickBot="1">
      <c r="A41" s="929"/>
      <c r="B41" s="850"/>
      <c r="C41" s="851" t="s">
        <v>131</v>
      </c>
      <c r="D41" s="852"/>
      <c r="E41" s="841"/>
      <c r="F41" s="1373">
        <f>F33+F40</f>
        <v>70898.549999999988</v>
      </c>
      <c r="G41" s="1373">
        <f>G33+G40</f>
        <v>74.820000000000007</v>
      </c>
      <c r="H41" s="1373">
        <f>H33+H40</f>
        <v>294.27999999999997</v>
      </c>
      <c r="I41" s="1373">
        <f t="shared" ref="I41:T41" si="22">I33+I40</f>
        <v>698.56000000000006</v>
      </c>
      <c r="J41" s="1373">
        <f t="shared" si="22"/>
        <v>746.3599999999999</v>
      </c>
      <c r="K41" s="1373">
        <f t="shared" si="22"/>
        <v>986.92</v>
      </c>
      <c r="L41" s="1373">
        <f t="shared" si="22"/>
        <v>1501.06</v>
      </c>
      <c r="M41" s="1373">
        <f t="shared" si="22"/>
        <v>4251.24</v>
      </c>
      <c r="N41" s="1373">
        <f t="shared" si="22"/>
        <v>4379.91</v>
      </c>
      <c r="O41" s="1373">
        <f t="shared" si="22"/>
        <v>9029.16</v>
      </c>
      <c r="P41" s="1373">
        <f t="shared" si="22"/>
        <v>12965.6</v>
      </c>
      <c r="Q41" s="1373">
        <f t="shared" si="22"/>
        <v>13456.9</v>
      </c>
      <c r="R41" s="1373">
        <f t="shared" si="22"/>
        <v>8122.1799999999994</v>
      </c>
      <c r="S41" s="1373">
        <f t="shared" si="22"/>
        <v>4620.3</v>
      </c>
      <c r="T41" s="1373">
        <f t="shared" si="22"/>
        <v>2617.29</v>
      </c>
      <c r="U41" s="1374">
        <f t="shared" si="1"/>
        <v>7153.97</v>
      </c>
      <c r="V41" s="937">
        <f t="shared" ref="V41:AB41" si="23">V33+V40</f>
        <v>1958.7399999999998</v>
      </c>
      <c r="W41" s="853">
        <f t="shared" si="23"/>
        <v>1593.46</v>
      </c>
      <c r="X41" s="853">
        <f t="shared" si="23"/>
        <v>1452.46</v>
      </c>
      <c r="Y41" s="853">
        <f t="shared" si="23"/>
        <v>1122.6300000000001</v>
      </c>
      <c r="Z41" s="853">
        <f t="shared" si="23"/>
        <v>634.80999999999995</v>
      </c>
      <c r="AA41" s="853">
        <f t="shared" si="23"/>
        <v>200.07</v>
      </c>
      <c r="AB41" s="853">
        <f t="shared" si="23"/>
        <v>191.79999999999998</v>
      </c>
      <c r="AC41" s="853">
        <f>AC33+AC40</f>
        <v>70898.55</v>
      </c>
    </row>
    <row r="42" spans="1:29" s="771" customFormat="1" ht="12" thickBot="1">
      <c r="A42" s="929"/>
      <c r="B42" s="855" t="s">
        <v>144</v>
      </c>
      <c r="C42" s="840"/>
      <c r="D42" s="840"/>
      <c r="E42" s="856"/>
      <c r="F42" s="1375" t="e">
        <f>F31+F41</f>
        <v>#REF!</v>
      </c>
      <c r="G42" s="1375" t="e">
        <f>G41+G31</f>
        <v>#REF!</v>
      </c>
      <c r="H42" s="1375" t="e">
        <f>H41+H31</f>
        <v>#REF!</v>
      </c>
      <c r="I42" s="1375" t="e">
        <f t="shared" ref="I42:T42" si="24">I41+I31</f>
        <v>#REF!</v>
      </c>
      <c r="J42" s="1375" t="e">
        <f t="shared" si="24"/>
        <v>#REF!</v>
      </c>
      <c r="K42" s="1375" t="e">
        <f t="shared" si="24"/>
        <v>#REF!</v>
      </c>
      <c r="L42" s="1375" t="e">
        <f t="shared" si="24"/>
        <v>#REF!</v>
      </c>
      <c r="M42" s="1375" t="e">
        <f t="shared" si="24"/>
        <v>#REF!</v>
      </c>
      <c r="N42" s="1375" t="e">
        <f t="shared" si="24"/>
        <v>#REF!</v>
      </c>
      <c r="O42" s="1375" t="e">
        <f t="shared" si="24"/>
        <v>#REF!</v>
      </c>
      <c r="P42" s="1375" t="e">
        <f t="shared" si="24"/>
        <v>#REF!</v>
      </c>
      <c r="Q42" s="1375" t="e">
        <f t="shared" si="24"/>
        <v>#REF!</v>
      </c>
      <c r="R42" s="1375" t="e">
        <f t="shared" si="24"/>
        <v>#REF!</v>
      </c>
      <c r="S42" s="1375" t="e">
        <f t="shared" si="24"/>
        <v>#REF!</v>
      </c>
      <c r="T42" s="1375" t="e">
        <f t="shared" si="24"/>
        <v>#REF!</v>
      </c>
      <c r="U42" s="1376" t="e">
        <f t="shared" si="1"/>
        <v>#REF!</v>
      </c>
      <c r="V42" s="938" t="e">
        <f t="shared" ref="V42:AC42" si="25">V41+V31</f>
        <v>#REF!</v>
      </c>
      <c r="W42" s="857" t="e">
        <f t="shared" si="25"/>
        <v>#REF!</v>
      </c>
      <c r="X42" s="857" t="e">
        <f t="shared" si="25"/>
        <v>#REF!</v>
      </c>
      <c r="Y42" s="857" t="e">
        <f t="shared" si="25"/>
        <v>#REF!</v>
      </c>
      <c r="Z42" s="857" t="e">
        <f t="shared" si="25"/>
        <v>#REF!</v>
      </c>
      <c r="AA42" s="857" t="e">
        <f t="shared" si="25"/>
        <v>#REF!</v>
      </c>
      <c r="AB42" s="857" t="e">
        <f t="shared" si="25"/>
        <v>#REF!</v>
      </c>
      <c r="AC42" s="857" t="e">
        <f t="shared" si="25"/>
        <v>#REF!</v>
      </c>
    </row>
    <row r="44" spans="1:29" ht="13.5" customHeight="1">
      <c r="G44" s="771"/>
    </row>
  </sheetData>
  <mergeCells count="1">
    <mergeCell ref="E4:E5"/>
  </mergeCells>
  <phoneticPr fontId="4"/>
  <pageMargins left="0.70866141732283472" right="0.39370078740157483" top="0.70866141732283472" bottom="0.70866141732283472" header="0.31496062992125984" footer="0.31496062992125984"/>
  <pageSetup paperSize="9" scale="9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workbookViewId="0">
      <selection activeCell="AE2" sqref="AE2"/>
    </sheetView>
  </sheetViews>
  <sheetFormatPr defaultRowHeight="13.5" customHeight="1"/>
  <cols>
    <col min="1" max="1" width="1" style="859" customWidth="1"/>
    <col min="2" max="4" width="6.625" style="859" customWidth="1"/>
    <col min="5" max="5" width="9.625" style="859" customWidth="1"/>
    <col min="6" max="6" width="7.125" style="859" customWidth="1"/>
    <col min="7" max="21" width="6.375" style="859" customWidth="1"/>
    <col min="22" max="30" width="0" style="859" hidden="1" customWidth="1"/>
    <col min="31" max="16384" width="9" style="859"/>
  </cols>
  <sheetData>
    <row r="1" spans="1:29" s="771" customFormat="1" ht="12" customHeight="1">
      <c r="C1" s="794"/>
    </row>
    <row r="2" spans="1:29" s="771" customFormat="1" ht="15" customHeight="1">
      <c r="B2" s="795" t="s">
        <v>168</v>
      </c>
    </row>
    <row r="3" spans="1:29" s="771" customFormat="1" ht="12" customHeight="1" thickBot="1"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39"/>
      <c r="U3" s="940" t="s">
        <v>91</v>
      </c>
    </row>
    <row r="4" spans="1:29" s="771" customFormat="1" ht="13.5" customHeight="1">
      <c r="A4" s="929"/>
      <c r="B4" s="796" t="s">
        <v>92</v>
      </c>
      <c r="C4" s="1220" t="s">
        <v>92</v>
      </c>
      <c r="D4" s="1220" t="s">
        <v>93</v>
      </c>
      <c r="E4" s="1520" t="s">
        <v>94</v>
      </c>
      <c r="F4" s="798" t="s">
        <v>95</v>
      </c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800"/>
      <c r="V4" s="929"/>
    </row>
    <row r="5" spans="1:29" s="771" customFormat="1" ht="13.5" customHeight="1" thickBot="1">
      <c r="A5" s="929"/>
      <c r="B5" s="801" t="s">
        <v>96</v>
      </c>
      <c r="C5" s="802" t="s">
        <v>97</v>
      </c>
      <c r="D5" s="802" t="s">
        <v>98</v>
      </c>
      <c r="E5" s="1521"/>
      <c r="F5" s="803" t="s">
        <v>99</v>
      </c>
      <c r="G5" s="803">
        <v>1</v>
      </c>
      <c r="H5" s="803">
        <v>2</v>
      </c>
      <c r="I5" s="803">
        <v>3</v>
      </c>
      <c r="J5" s="803">
        <v>4</v>
      </c>
      <c r="K5" s="803">
        <v>5</v>
      </c>
      <c r="L5" s="803">
        <v>6</v>
      </c>
      <c r="M5" s="803">
        <v>7</v>
      </c>
      <c r="N5" s="803">
        <v>8</v>
      </c>
      <c r="O5" s="803">
        <v>9</v>
      </c>
      <c r="P5" s="803">
        <v>10</v>
      </c>
      <c r="Q5" s="803">
        <v>11</v>
      </c>
      <c r="R5" s="803">
        <v>12</v>
      </c>
      <c r="S5" s="803">
        <v>13</v>
      </c>
      <c r="T5" s="803">
        <v>14</v>
      </c>
      <c r="U5" s="804" t="s">
        <v>100</v>
      </c>
      <c r="V5" s="929"/>
    </row>
    <row r="6" spans="1:29" s="771" customFormat="1" ht="12.75" customHeight="1">
      <c r="A6" s="929"/>
      <c r="B6" s="805"/>
      <c r="C6" s="806"/>
      <c r="D6" s="806"/>
      <c r="E6" s="807" t="s">
        <v>101</v>
      </c>
      <c r="F6" s="1361">
        <f>SUM(G6:U6)</f>
        <v>311.58</v>
      </c>
      <c r="G6" s="1361">
        <f>徳島市!E8</f>
        <v>0</v>
      </c>
      <c r="H6" s="1361">
        <f>徳島市!F8</f>
        <v>0</v>
      </c>
      <c r="I6" s="1361">
        <f>徳島市!G8</f>
        <v>0</v>
      </c>
      <c r="J6" s="1361">
        <f>徳島市!H8</f>
        <v>7.27</v>
      </c>
      <c r="K6" s="1361">
        <f>徳島市!I8</f>
        <v>21.05</v>
      </c>
      <c r="L6" s="1361">
        <f>徳島市!J8</f>
        <v>13.36</v>
      </c>
      <c r="M6" s="1361">
        <f>徳島市!K8</f>
        <v>49.39</v>
      </c>
      <c r="N6" s="1361">
        <f>徳島市!L8</f>
        <v>39.770000000000003</v>
      </c>
      <c r="O6" s="1361">
        <f>徳島市!M8</f>
        <v>17.29</v>
      </c>
      <c r="P6" s="1361">
        <f>徳島市!N8</f>
        <v>29.78</v>
      </c>
      <c r="Q6" s="1361">
        <f>徳島市!O8</f>
        <v>46.45</v>
      </c>
      <c r="R6" s="1361">
        <f>徳島市!P8</f>
        <v>38.36</v>
      </c>
      <c r="S6" s="1361">
        <f>徳島市!Q8</f>
        <v>16.649999999999999</v>
      </c>
      <c r="T6" s="1361">
        <f>徳島市!R8</f>
        <v>5.34</v>
      </c>
      <c r="U6" s="1362">
        <f>SUM(V6:AB6)</f>
        <v>26.869999999999997</v>
      </c>
      <c r="V6" s="930">
        <f>徳島市!S8</f>
        <v>7.29</v>
      </c>
      <c r="W6" s="808">
        <f>徳島市!T8</f>
        <v>7.5</v>
      </c>
      <c r="X6" s="808">
        <f>徳島市!U8</f>
        <v>5.15</v>
      </c>
      <c r="Y6" s="808">
        <f>徳島市!V8</f>
        <v>4.75</v>
      </c>
      <c r="Z6" s="808">
        <f>徳島市!W8</f>
        <v>0.65</v>
      </c>
      <c r="AA6" s="808">
        <f>徳島市!X8</f>
        <v>0.98</v>
      </c>
      <c r="AB6" s="808">
        <f>徳島市!Y8</f>
        <v>0.55000000000000004</v>
      </c>
      <c r="AC6" s="808">
        <f>徳島市!Z8</f>
        <v>311.58</v>
      </c>
    </row>
    <row r="7" spans="1:29" s="771" customFormat="1" ht="12.75" customHeight="1">
      <c r="A7" s="929"/>
      <c r="B7" s="810"/>
      <c r="C7" s="811"/>
      <c r="D7" s="811"/>
      <c r="E7" s="812" t="s">
        <v>102</v>
      </c>
      <c r="F7" s="1361">
        <f t="shared" ref="F7:F38" si="0">SUM(G7:U7)</f>
        <v>140.26999999999998</v>
      </c>
      <c r="G7" s="1361">
        <f>鳴門市!E8</f>
        <v>0</v>
      </c>
      <c r="H7" s="1361">
        <f>鳴門市!F8</f>
        <v>0.39</v>
      </c>
      <c r="I7" s="1361">
        <f>鳴門市!G8</f>
        <v>1.08</v>
      </c>
      <c r="J7" s="1361">
        <f>鳴門市!H8</f>
        <v>2.64</v>
      </c>
      <c r="K7" s="1361">
        <f>鳴門市!I8</f>
        <v>5.78</v>
      </c>
      <c r="L7" s="1361">
        <f>鳴門市!J8</f>
        <v>9.84</v>
      </c>
      <c r="M7" s="1361">
        <f>鳴門市!K8</f>
        <v>50.83</v>
      </c>
      <c r="N7" s="1361">
        <f>鳴門市!L8</f>
        <v>26.74</v>
      </c>
      <c r="O7" s="1361">
        <f>鳴門市!M8</f>
        <v>2</v>
      </c>
      <c r="P7" s="1361">
        <f>鳴門市!N8</f>
        <v>8.2100000000000009</v>
      </c>
      <c r="Q7" s="1361">
        <f>鳴門市!O8</f>
        <v>17.329999999999998</v>
      </c>
      <c r="R7" s="1361">
        <f>鳴門市!P8</f>
        <v>5.23</v>
      </c>
      <c r="S7" s="1361">
        <f>鳴門市!Q8</f>
        <v>6.91</v>
      </c>
      <c r="T7" s="1361">
        <f>鳴門市!R8</f>
        <v>0.98</v>
      </c>
      <c r="U7" s="1362">
        <f t="shared" ref="U7:U38" si="1">SUM(V7:AB7)</f>
        <v>2.31</v>
      </c>
      <c r="V7" s="930">
        <f>鳴門市!S8</f>
        <v>0.44</v>
      </c>
      <c r="W7" s="808">
        <f>鳴門市!T8</f>
        <v>0.9</v>
      </c>
      <c r="X7" s="808">
        <f>鳴門市!U8</f>
        <v>0.44</v>
      </c>
      <c r="Y7" s="808">
        <f>鳴門市!V8</f>
        <v>0.53</v>
      </c>
      <c r="Z7" s="808">
        <f>鳴門市!W8</f>
        <v>0</v>
      </c>
      <c r="AA7" s="808">
        <f>鳴門市!X8</f>
        <v>0</v>
      </c>
      <c r="AB7" s="808">
        <f>鳴門市!Y8</f>
        <v>0</v>
      </c>
      <c r="AC7" s="808">
        <f>鳴門市!Z8</f>
        <v>140.27000000000001</v>
      </c>
    </row>
    <row r="8" spans="1:29" s="771" customFormat="1" ht="12.75" customHeight="1">
      <c r="A8" s="929"/>
      <c r="B8" s="810"/>
      <c r="C8" s="811"/>
      <c r="D8" s="811"/>
      <c r="E8" s="808" t="s">
        <v>57</v>
      </c>
      <c r="F8" s="1361">
        <f t="shared" si="0"/>
        <v>22.76</v>
      </c>
      <c r="G8" s="1361">
        <f>小松島市!E8</f>
        <v>0</v>
      </c>
      <c r="H8" s="1361">
        <f>小松島市!F8</f>
        <v>0</v>
      </c>
      <c r="I8" s="1361">
        <f>小松島市!G8</f>
        <v>0</v>
      </c>
      <c r="J8" s="1361">
        <f>小松島市!H8</f>
        <v>0</v>
      </c>
      <c r="K8" s="1361">
        <f>小松島市!I8</f>
        <v>0.74</v>
      </c>
      <c r="L8" s="1361">
        <f>小松島市!J8</f>
        <v>0.16</v>
      </c>
      <c r="M8" s="1361">
        <f>小松島市!K8</f>
        <v>3.09</v>
      </c>
      <c r="N8" s="1361">
        <f>小松島市!L8</f>
        <v>3.72</v>
      </c>
      <c r="O8" s="1361">
        <f>小松島市!M8</f>
        <v>2.82</v>
      </c>
      <c r="P8" s="1361">
        <f>小松島市!N8</f>
        <v>2.9</v>
      </c>
      <c r="Q8" s="1361">
        <f>小松島市!O8</f>
        <v>3.49</v>
      </c>
      <c r="R8" s="1361">
        <f>小松島市!P8</f>
        <v>1.42</v>
      </c>
      <c r="S8" s="1361">
        <f>小松島市!Q8</f>
        <v>0.91</v>
      </c>
      <c r="T8" s="1361">
        <f>小松島市!R8</f>
        <v>1.45</v>
      </c>
      <c r="U8" s="1362">
        <f t="shared" si="1"/>
        <v>2.06</v>
      </c>
      <c r="V8" s="930">
        <f>小松島市!S8</f>
        <v>0.33</v>
      </c>
      <c r="W8" s="808">
        <f>小松島市!T8</f>
        <v>0.78</v>
      </c>
      <c r="X8" s="808">
        <f>小松島市!U8</f>
        <v>0</v>
      </c>
      <c r="Y8" s="808">
        <f>小松島市!V8</f>
        <v>0.32</v>
      </c>
      <c r="Z8" s="808">
        <f>小松島市!W8</f>
        <v>0.04</v>
      </c>
      <c r="AA8" s="808">
        <f>小松島市!X8</f>
        <v>0</v>
      </c>
      <c r="AB8" s="808">
        <f>小松島市!Y8</f>
        <v>0.59</v>
      </c>
      <c r="AC8" s="808">
        <f>小松島市!Z8</f>
        <v>22.76</v>
      </c>
    </row>
    <row r="9" spans="1:29" s="771" customFormat="1" ht="12.75" customHeight="1">
      <c r="A9" s="929"/>
      <c r="B9" s="810"/>
      <c r="C9" s="811"/>
      <c r="D9" s="811"/>
      <c r="E9" s="812" t="s">
        <v>103</v>
      </c>
      <c r="F9" s="1361">
        <f t="shared" si="0"/>
        <v>863.14</v>
      </c>
      <c r="G9" s="1361">
        <f>勝浦町!E8</f>
        <v>0</v>
      </c>
      <c r="H9" s="1361">
        <f>勝浦町!F8</f>
        <v>1.85</v>
      </c>
      <c r="I9" s="1361">
        <f>勝浦町!G8</f>
        <v>9.24</v>
      </c>
      <c r="J9" s="1361">
        <f>勝浦町!H8</f>
        <v>35.06</v>
      </c>
      <c r="K9" s="1361">
        <f>勝浦町!I8</f>
        <v>54.19</v>
      </c>
      <c r="L9" s="1361">
        <f>勝浦町!J8</f>
        <v>47.42</v>
      </c>
      <c r="M9" s="1361">
        <f>勝浦町!K8</f>
        <v>101.23</v>
      </c>
      <c r="N9" s="1361">
        <f>勝浦町!L8</f>
        <v>48.54</v>
      </c>
      <c r="O9" s="1361">
        <f>勝浦町!M8</f>
        <v>42.52</v>
      </c>
      <c r="P9" s="1361">
        <f>勝浦町!N8</f>
        <v>136.34</v>
      </c>
      <c r="Q9" s="1361">
        <f>勝浦町!O8</f>
        <v>151.47</v>
      </c>
      <c r="R9" s="1361">
        <f>勝浦町!P8</f>
        <v>93.93</v>
      </c>
      <c r="S9" s="1361">
        <f>勝浦町!Q8</f>
        <v>34.51</v>
      </c>
      <c r="T9" s="1361">
        <f>勝浦町!R8</f>
        <v>27.25</v>
      </c>
      <c r="U9" s="1362">
        <f t="shared" si="1"/>
        <v>79.59</v>
      </c>
      <c r="V9" s="930">
        <f>勝浦町!S8</f>
        <v>21.52</v>
      </c>
      <c r="W9" s="808">
        <f>勝浦町!T8</f>
        <v>17.170000000000002</v>
      </c>
      <c r="X9" s="808">
        <f>勝浦町!U8</f>
        <v>13.93</v>
      </c>
      <c r="Y9" s="808">
        <f>勝浦町!V8</f>
        <v>3.99</v>
      </c>
      <c r="Z9" s="808">
        <f>勝浦町!W8</f>
        <v>6</v>
      </c>
      <c r="AA9" s="808">
        <f>勝浦町!X8</f>
        <v>1.45</v>
      </c>
      <c r="AB9" s="808">
        <f>勝浦町!Y8</f>
        <v>15.53</v>
      </c>
      <c r="AC9" s="808">
        <f>勝浦町!Z8</f>
        <v>863.14</v>
      </c>
    </row>
    <row r="10" spans="1:29" s="771" customFormat="1" ht="12.75" customHeight="1">
      <c r="A10" s="929"/>
      <c r="B10" s="810"/>
      <c r="C10" s="811"/>
      <c r="D10" s="811"/>
      <c r="E10" s="812" t="s">
        <v>104</v>
      </c>
      <c r="F10" s="1361">
        <f t="shared" si="0"/>
        <v>769.74999999999989</v>
      </c>
      <c r="G10" s="1361">
        <f>上勝町!E8</f>
        <v>0</v>
      </c>
      <c r="H10" s="1361">
        <f>上勝町!F8</f>
        <v>1.08</v>
      </c>
      <c r="I10" s="1361">
        <f>上勝町!G8</f>
        <v>14.09</v>
      </c>
      <c r="J10" s="1361">
        <f>上勝町!H8</f>
        <v>32.64</v>
      </c>
      <c r="K10" s="1361">
        <f>上勝町!I8</f>
        <v>96.6</v>
      </c>
      <c r="L10" s="1361">
        <f>上勝町!J8</f>
        <v>112.05</v>
      </c>
      <c r="M10" s="1361">
        <f>上勝町!K8</f>
        <v>103.98</v>
      </c>
      <c r="N10" s="1361">
        <f>上勝町!L8</f>
        <v>90.15</v>
      </c>
      <c r="O10" s="1361">
        <f>上勝町!M8</f>
        <v>62.05</v>
      </c>
      <c r="P10" s="1361">
        <f>上勝町!N8</f>
        <v>74.08</v>
      </c>
      <c r="Q10" s="1361">
        <f>上勝町!O8</f>
        <v>65.400000000000006</v>
      </c>
      <c r="R10" s="1361">
        <f>上勝町!P8</f>
        <v>13.55</v>
      </c>
      <c r="S10" s="1361">
        <f>上勝町!Q8</f>
        <v>3.77</v>
      </c>
      <c r="T10" s="1361">
        <f>上勝町!R8</f>
        <v>8.25</v>
      </c>
      <c r="U10" s="1362">
        <f t="shared" si="1"/>
        <v>92.059999999999988</v>
      </c>
      <c r="V10" s="930">
        <f>上勝町!S8</f>
        <v>13.92</v>
      </c>
      <c r="W10" s="808">
        <f>上勝町!T8</f>
        <v>23.12</v>
      </c>
      <c r="X10" s="808">
        <f>上勝町!U8</f>
        <v>18.79</v>
      </c>
      <c r="Y10" s="808">
        <f>上勝町!V8</f>
        <v>24.4</v>
      </c>
      <c r="Z10" s="808">
        <f>上勝町!W8</f>
        <v>1.99</v>
      </c>
      <c r="AA10" s="808">
        <f>上勝町!X8</f>
        <v>0</v>
      </c>
      <c r="AB10" s="808">
        <f>上勝町!Y8</f>
        <v>9.84</v>
      </c>
      <c r="AC10" s="808">
        <f>上勝町!Z8</f>
        <v>769.75</v>
      </c>
    </row>
    <row r="11" spans="1:29" s="771" customFormat="1" ht="12.75" customHeight="1">
      <c r="A11" s="929"/>
      <c r="B11" s="810"/>
      <c r="C11" s="811"/>
      <c r="D11" s="811"/>
      <c r="E11" s="808" t="s">
        <v>65</v>
      </c>
      <c r="F11" s="1361">
        <f t="shared" si="0"/>
        <v>259.85000000000002</v>
      </c>
      <c r="G11" s="1361">
        <f>佐那河内村!E8</f>
        <v>0</v>
      </c>
      <c r="H11" s="1361">
        <f>佐那河内村!F8</f>
        <v>1.18</v>
      </c>
      <c r="I11" s="1361">
        <f>佐那河内村!G8</f>
        <v>0.34</v>
      </c>
      <c r="J11" s="1361">
        <f>佐那河内村!H8</f>
        <v>3.95</v>
      </c>
      <c r="K11" s="1361">
        <f>佐那河内村!I8</f>
        <v>31.27</v>
      </c>
      <c r="L11" s="1361">
        <f>佐那河内村!J8</f>
        <v>20.49</v>
      </c>
      <c r="M11" s="1361">
        <f>佐那河内村!K8</f>
        <v>19.86</v>
      </c>
      <c r="N11" s="1361">
        <f>佐那河内村!L8</f>
        <v>45.82</v>
      </c>
      <c r="O11" s="1361">
        <f>佐那河内村!M8</f>
        <v>38.200000000000003</v>
      </c>
      <c r="P11" s="1361">
        <f>佐那河内村!N8</f>
        <v>31.7</v>
      </c>
      <c r="Q11" s="1361">
        <f>佐那河内村!O8</f>
        <v>22.94</v>
      </c>
      <c r="R11" s="1361">
        <f>佐那河内村!P8</f>
        <v>30.42</v>
      </c>
      <c r="S11" s="1361">
        <f>佐那河内村!Q8</f>
        <v>3.72</v>
      </c>
      <c r="T11" s="1361">
        <f>佐那河内村!R8</f>
        <v>3.34</v>
      </c>
      <c r="U11" s="1362">
        <f t="shared" si="1"/>
        <v>6.62</v>
      </c>
      <c r="V11" s="930">
        <f>佐那河内村!S8</f>
        <v>1.24</v>
      </c>
      <c r="W11" s="808">
        <f>佐那河内村!T8</f>
        <v>3.52</v>
      </c>
      <c r="X11" s="808">
        <f>佐那河内村!U8</f>
        <v>0.54</v>
      </c>
      <c r="Y11" s="808">
        <f>佐那河内村!V8</f>
        <v>0.16</v>
      </c>
      <c r="Z11" s="808">
        <f>佐那河内村!W8</f>
        <v>0.7</v>
      </c>
      <c r="AA11" s="808">
        <f>佐那河内村!X8</f>
        <v>0.14000000000000001</v>
      </c>
      <c r="AB11" s="808">
        <f>佐那河内村!Y8</f>
        <v>0.32</v>
      </c>
      <c r="AC11" s="808">
        <f>佐那河内村!Z8</f>
        <v>259.85000000000002</v>
      </c>
    </row>
    <row r="12" spans="1:29" s="771" customFormat="1" ht="12.75" customHeight="1">
      <c r="A12" s="929"/>
      <c r="B12" s="810"/>
      <c r="C12" s="811"/>
      <c r="D12" s="811"/>
      <c r="E12" s="812" t="s">
        <v>105</v>
      </c>
      <c r="F12" s="1361">
        <f t="shared" si="0"/>
        <v>11.98</v>
      </c>
      <c r="G12" s="1361">
        <f>石井町!E8</f>
        <v>0</v>
      </c>
      <c r="H12" s="1361">
        <f>石井町!F8</f>
        <v>0</v>
      </c>
      <c r="I12" s="1361">
        <f>石井町!G8</f>
        <v>0</v>
      </c>
      <c r="J12" s="1361">
        <f>石井町!H8</f>
        <v>0.8</v>
      </c>
      <c r="K12" s="1361">
        <f>石井町!I8</f>
        <v>0.79</v>
      </c>
      <c r="L12" s="1361">
        <f>石井町!J8</f>
        <v>1.76</v>
      </c>
      <c r="M12" s="1361">
        <f>石井町!K8</f>
        <v>2.5499999999999998</v>
      </c>
      <c r="N12" s="1361">
        <f>石井町!L8</f>
        <v>0.99</v>
      </c>
      <c r="O12" s="1361">
        <f>石井町!M8</f>
        <v>1.42</v>
      </c>
      <c r="P12" s="1361">
        <f>石井町!N8</f>
        <v>0.54</v>
      </c>
      <c r="Q12" s="1361">
        <f>石井町!O8</f>
        <v>1.61</v>
      </c>
      <c r="R12" s="1361">
        <f>石井町!P8</f>
        <v>0.49</v>
      </c>
      <c r="S12" s="1361">
        <f>石井町!Q8</f>
        <v>0.35</v>
      </c>
      <c r="T12" s="1361">
        <f>石井町!R8</f>
        <v>0</v>
      </c>
      <c r="U12" s="1362">
        <f t="shared" si="1"/>
        <v>0.68</v>
      </c>
      <c r="V12" s="930">
        <f>石井町!S8</f>
        <v>0</v>
      </c>
      <c r="W12" s="808">
        <f>石井町!T8</f>
        <v>0</v>
      </c>
      <c r="X12" s="808">
        <f>石井町!U8</f>
        <v>0.68</v>
      </c>
      <c r="Y12" s="808">
        <f>石井町!V8</f>
        <v>0</v>
      </c>
      <c r="Z12" s="808">
        <f>石井町!W8</f>
        <v>0</v>
      </c>
      <c r="AA12" s="808">
        <f>石井町!X8</f>
        <v>0</v>
      </c>
      <c r="AB12" s="808">
        <f>石井町!Y8</f>
        <v>0</v>
      </c>
      <c r="AC12" s="808">
        <f>石井町!Z8</f>
        <v>11.98</v>
      </c>
    </row>
    <row r="13" spans="1:29" s="771" customFormat="1" ht="12.75" customHeight="1">
      <c r="A13" s="929"/>
      <c r="B13" s="810"/>
      <c r="C13" s="811" t="s">
        <v>106</v>
      </c>
      <c r="D13" s="813" t="s">
        <v>107</v>
      </c>
      <c r="E13" s="812" t="s">
        <v>108</v>
      </c>
      <c r="F13" s="1361">
        <f t="shared" si="0"/>
        <v>1706.0800000000002</v>
      </c>
      <c r="G13" s="1361">
        <f>神山町!E8</f>
        <v>0</v>
      </c>
      <c r="H13" s="1361">
        <f>神山町!F8</f>
        <v>0</v>
      </c>
      <c r="I13" s="1361">
        <f>神山町!G8</f>
        <v>11.77</v>
      </c>
      <c r="J13" s="1361">
        <f>神山町!H8</f>
        <v>33.71</v>
      </c>
      <c r="K13" s="1361">
        <f>神山町!I8</f>
        <v>134</v>
      </c>
      <c r="L13" s="1361">
        <f>神山町!J8</f>
        <v>152.55000000000001</v>
      </c>
      <c r="M13" s="1361">
        <f>神山町!K8</f>
        <v>161.56</v>
      </c>
      <c r="N13" s="1361">
        <f>神山町!L8</f>
        <v>86.65</v>
      </c>
      <c r="O13" s="1361">
        <f>神山町!M8</f>
        <v>147.36000000000001</v>
      </c>
      <c r="P13" s="1361">
        <f>神山町!N8</f>
        <v>232.74</v>
      </c>
      <c r="Q13" s="1361">
        <f>神山町!O8</f>
        <v>180.64</v>
      </c>
      <c r="R13" s="1361">
        <f>神山町!P8</f>
        <v>137.11000000000001</v>
      </c>
      <c r="S13" s="1361">
        <f>神山町!Q8</f>
        <v>118.95</v>
      </c>
      <c r="T13" s="1361">
        <f>神山町!R8</f>
        <v>46.24</v>
      </c>
      <c r="U13" s="1362">
        <f t="shared" si="1"/>
        <v>262.8</v>
      </c>
      <c r="V13" s="930">
        <f>神山町!S8</f>
        <v>40.090000000000003</v>
      </c>
      <c r="W13" s="808">
        <f>神山町!T8</f>
        <v>65.44</v>
      </c>
      <c r="X13" s="808">
        <f>神山町!U8</f>
        <v>41.59</v>
      </c>
      <c r="Y13" s="808">
        <f>神山町!V8</f>
        <v>38.85</v>
      </c>
      <c r="Z13" s="808">
        <f>神山町!W8</f>
        <v>22.12</v>
      </c>
      <c r="AA13" s="808">
        <f>神山町!X8</f>
        <v>31.88</v>
      </c>
      <c r="AB13" s="808">
        <f>神山町!Y8</f>
        <v>22.83</v>
      </c>
      <c r="AC13" s="808">
        <f>神山町!Z8</f>
        <v>1706.08</v>
      </c>
    </row>
    <row r="14" spans="1:29" s="771" customFormat="1" ht="12.75" customHeight="1">
      <c r="A14" s="929"/>
      <c r="B14" s="810"/>
      <c r="C14" s="811" t="s">
        <v>109</v>
      </c>
      <c r="D14" s="811" t="s">
        <v>110</v>
      </c>
      <c r="E14" s="812" t="s">
        <v>111</v>
      </c>
      <c r="F14" s="1361">
        <f t="shared" si="0"/>
        <v>0</v>
      </c>
      <c r="G14" s="1361">
        <f>松茂町!E8</f>
        <v>0</v>
      </c>
      <c r="H14" s="1361">
        <f>松茂町!F8</f>
        <v>0</v>
      </c>
      <c r="I14" s="1361">
        <f>松茂町!G8</f>
        <v>0</v>
      </c>
      <c r="J14" s="1361">
        <f>松茂町!H8</f>
        <v>0</v>
      </c>
      <c r="K14" s="1361">
        <f>松茂町!I8</f>
        <v>0</v>
      </c>
      <c r="L14" s="1361">
        <f>松茂町!J8</f>
        <v>0</v>
      </c>
      <c r="M14" s="1361">
        <f>松茂町!K8</f>
        <v>0</v>
      </c>
      <c r="N14" s="1361">
        <f>松茂町!L8</f>
        <v>0</v>
      </c>
      <c r="O14" s="1361">
        <f>松茂町!M8</f>
        <v>0</v>
      </c>
      <c r="P14" s="1361">
        <f>松茂町!N8</f>
        <v>0</v>
      </c>
      <c r="Q14" s="1361">
        <f>松茂町!O8</f>
        <v>0</v>
      </c>
      <c r="R14" s="1361">
        <f>松茂町!P8</f>
        <v>0</v>
      </c>
      <c r="S14" s="1361">
        <f>松茂町!Q8</f>
        <v>0</v>
      </c>
      <c r="T14" s="1361">
        <f>松茂町!R8</f>
        <v>0</v>
      </c>
      <c r="U14" s="1362">
        <f t="shared" si="1"/>
        <v>0</v>
      </c>
      <c r="V14" s="930">
        <f>松茂町!S8</f>
        <v>0</v>
      </c>
      <c r="W14" s="808">
        <f>松茂町!T8</f>
        <v>0</v>
      </c>
      <c r="X14" s="808">
        <f>松茂町!U8</f>
        <v>0</v>
      </c>
      <c r="Y14" s="808">
        <f>松茂町!V8</f>
        <v>0</v>
      </c>
      <c r="Z14" s="808">
        <f>松茂町!W8</f>
        <v>0</v>
      </c>
      <c r="AA14" s="808">
        <f>松茂町!X8</f>
        <v>0</v>
      </c>
      <c r="AB14" s="808">
        <f>松茂町!Y8</f>
        <v>0</v>
      </c>
      <c r="AC14" s="808">
        <f>松茂町!Z8</f>
        <v>0</v>
      </c>
    </row>
    <row r="15" spans="1:29" s="771" customFormat="1" ht="12.75" customHeight="1">
      <c r="A15" s="929"/>
      <c r="B15" s="810" t="s">
        <v>112</v>
      </c>
      <c r="C15" s="814" t="s">
        <v>413</v>
      </c>
      <c r="D15" s="811"/>
      <c r="E15" s="812" t="s">
        <v>113</v>
      </c>
      <c r="F15" s="1361" t="e">
        <f t="shared" si="0"/>
        <v>#REF!</v>
      </c>
      <c r="G15" s="1361" t="e">
        <f>#REF!</f>
        <v>#REF!</v>
      </c>
      <c r="H15" s="1361" t="e">
        <f>#REF!</f>
        <v>#REF!</v>
      </c>
      <c r="I15" s="1361" t="e">
        <f>#REF!</f>
        <v>#REF!</v>
      </c>
      <c r="J15" s="1361" t="e">
        <f>#REF!</f>
        <v>#REF!</v>
      </c>
      <c r="K15" s="1361" t="e">
        <f>#REF!</f>
        <v>#REF!</v>
      </c>
      <c r="L15" s="1361" t="e">
        <f>#REF!</f>
        <v>#REF!</v>
      </c>
      <c r="M15" s="1361" t="e">
        <f>#REF!</f>
        <v>#REF!</v>
      </c>
      <c r="N15" s="1361" t="e">
        <f>#REF!</f>
        <v>#REF!</v>
      </c>
      <c r="O15" s="1361" t="e">
        <f>#REF!</f>
        <v>#REF!</v>
      </c>
      <c r="P15" s="1361" t="e">
        <f>#REF!</f>
        <v>#REF!</v>
      </c>
      <c r="Q15" s="1361" t="e">
        <f>#REF!</f>
        <v>#REF!</v>
      </c>
      <c r="R15" s="1361" t="e">
        <f>#REF!</f>
        <v>#REF!</v>
      </c>
      <c r="S15" s="1361" t="e">
        <f>#REF!</f>
        <v>#REF!</v>
      </c>
      <c r="T15" s="1361" t="e">
        <f>#REF!</f>
        <v>#REF!</v>
      </c>
      <c r="U15" s="1362" t="e">
        <f t="shared" si="1"/>
        <v>#REF!</v>
      </c>
      <c r="V15" s="930" t="e">
        <f>#REF!</f>
        <v>#REF!</v>
      </c>
      <c r="W15" s="808" t="e">
        <f>#REF!</f>
        <v>#REF!</v>
      </c>
      <c r="X15" s="808" t="e">
        <f>#REF!</f>
        <v>#REF!</v>
      </c>
      <c r="Y15" s="808" t="e">
        <f>#REF!</f>
        <v>#REF!</v>
      </c>
      <c r="Z15" s="808" t="e">
        <f>#REF!</f>
        <v>#REF!</v>
      </c>
      <c r="AA15" s="808" t="e">
        <f>#REF!</f>
        <v>#REF!</v>
      </c>
      <c r="AB15" s="808" t="e">
        <f>#REF!</f>
        <v>#REF!</v>
      </c>
      <c r="AC15" s="808" t="e">
        <f>#REF!</f>
        <v>#REF!</v>
      </c>
    </row>
    <row r="16" spans="1:29" s="771" customFormat="1" ht="12.75" customHeight="1">
      <c r="A16" s="929"/>
      <c r="B16" s="810"/>
      <c r="C16" s="811"/>
      <c r="D16" s="811"/>
      <c r="E16" s="812" t="s">
        <v>114</v>
      </c>
      <c r="F16" s="1361" t="e">
        <f t="shared" si="0"/>
        <v>#REF!</v>
      </c>
      <c r="G16" s="1361" t="e">
        <f>#REF!</f>
        <v>#REF!</v>
      </c>
      <c r="H16" s="1361" t="e">
        <f>#REF!</f>
        <v>#REF!</v>
      </c>
      <c r="I16" s="1361" t="e">
        <f>#REF!</f>
        <v>#REF!</v>
      </c>
      <c r="J16" s="1361" t="e">
        <f>#REF!</f>
        <v>#REF!</v>
      </c>
      <c r="K16" s="1361" t="e">
        <f>#REF!</f>
        <v>#REF!</v>
      </c>
      <c r="L16" s="1361" t="e">
        <f>#REF!</f>
        <v>#REF!</v>
      </c>
      <c r="M16" s="1361" t="e">
        <f>#REF!</f>
        <v>#REF!</v>
      </c>
      <c r="N16" s="1361" t="e">
        <f>#REF!</f>
        <v>#REF!</v>
      </c>
      <c r="O16" s="1361" t="e">
        <f>#REF!</f>
        <v>#REF!</v>
      </c>
      <c r="P16" s="1361" t="e">
        <f>#REF!</f>
        <v>#REF!</v>
      </c>
      <c r="Q16" s="1361" t="e">
        <f>#REF!</f>
        <v>#REF!</v>
      </c>
      <c r="R16" s="1361" t="e">
        <f>#REF!</f>
        <v>#REF!</v>
      </c>
      <c r="S16" s="1361" t="e">
        <f>#REF!</f>
        <v>#REF!</v>
      </c>
      <c r="T16" s="1361" t="e">
        <f>#REF!</f>
        <v>#REF!</v>
      </c>
      <c r="U16" s="1362" t="e">
        <f t="shared" si="1"/>
        <v>#REF!</v>
      </c>
      <c r="V16" s="930" t="e">
        <f>#REF!</f>
        <v>#REF!</v>
      </c>
      <c r="W16" s="808" t="e">
        <f>#REF!</f>
        <v>#REF!</v>
      </c>
      <c r="X16" s="808" t="e">
        <f>#REF!</f>
        <v>#REF!</v>
      </c>
      <c r="Y16" s="808" t="e">
        <f>#REF!</f>
        <v>#REF!</v>
      </c>
      <c r="Z16" s="808" t="e">
        <f>#REF!</f>
        <v>#REF!</v>
      </c>
      <c r="AA16" s="808" t="e">
        <f>#REF!</f>
        <v>#REF!</v>
      </c>
      <c r="AB16" s="808" t="e">
        <f>#REF!</f>
        <v>#REF!</v>
      </c>
      <c r="AC16" s="808" t="e">
        <f>#REF!</f>
        <v>#REF!</v>
      </c>
    </row>
    <row r="17" spans="1:29" s="771" customFormat="1" ht="12.75" customHeight="1">
      <c r="A17" s="929"/>
      <c r="B17" s="815" t="s">
        <v>129</v>
      </c>
      <c r="C17" s="811"/>
      <c r="D17" s="811"/>
      <c r="E17" s="812" t="s">
        <v>115</v>
      </c>
      <c r="F17" s="1361">
        <f t="shared" si="0"/>
        <v>55.779999999999994</v>
      </c>
      <c r="G17" s="1361">
        <f>板野町!E8</f>
        <v>0</v>
      </c>
      <c r="H17" s="1361">
        <f>板野町!F8</f>
        <v>0</v>
      </c>
      <c r="I17" s="1361">
        <f>板野町!G8</f>
        <v>0.21</v>
      </c>
      <c r="J17" s="1361">
        <f>板野町!H8</f>
        <v>6.65</v>
      </c>
      <c r="K17" s="1361">
        <f>板野町!I8</f>
        <v>11.12</v>
      </c>
      <c r="L17" s="1361">
        <f>板野町!J8</f>
        <v>11.01</v>
      </c>
      <c r="M17" s="1361">
        <f>板野町!K8</f>
        <v>10.96</v>
      </c>
      <c r="N17" s="1361">
        <f>板野町!L8</f>
        <v>1.33</v>
      </c>
      <c r="O17" s="1361">
        <f>板野町!M8</f>
        <v>0.39</v>
      </c>
      <c r="P17" s="1361">
        <f>板野町!N8</f>
        <v>5.08</v>
      </c>
      <c r="Q17" s="1361">
        <f>板野町!O8</f>
        <v>4.6100000000000003</v>
      </c>
      <c r="R17" s="1361">
        <f>板野町!P8</f>
        <v>2.65</v>
      </c>
      <c r="S17" s="1361">
        <f>板野町!Q8</f>
        <v>0.89</v>
      </c>
      <c r="T17" s="1361">
        <f>板野町!R8</f>
        <v>0.26</v>
      </c>
      <c r="U17" s="1362">
        <f t="shared" si="1"/>
        <v>0.62</v>
      </c>
      <c r="V17" s="930">
        <f>板野町!S8</f>
        <v>0</v>
      </c>
      <c r="W17" s="808">
        <f>板野町!T8</f>
        <v>0</v>
      </c>
      <c r="X17" s="808">
        <f>板野町!U8</f>
        <v>0</v>
      </c>
      <c r="Y17" s="808">
        <f>板野町!V8</f>
        <v>0</v>
      </c>
      <c r="Z17" s="808">
        <f>板野町!W8</f>
        <v>0</v>
      </c>
      <c r="AA17" s="808">
        <f>板野町!X8</f>
        <v>0.62</v>
      </c>
      <c r="AB17" s="808">
        <f>板野町!Y8</f>
        <v>0</v>
      </c>
      <c r="AC17" s="808">
        <f>板野町!Z8</f>
        <v>55.78</v>
      </c>
    </row>
    <row r="18" spans="1:29" s="771" customFormat="1" ht="12.75" customHeight="1">
      <c r="A18" s="929"/>
      <c r="B18" s="810"/>
      <c r="C18" s="811"/>
      <c r="D18" s="811"/>
      <c r="E18" s="812" t="s">
        <v>116</v>
      </c>
      <c r="F18" s="1361">
        <f t="shared" si="0"/>
        <v>115.68</v>
      </c>
      <c r="G18" s="1361">
        <f>上板町!E8</f>
        <v>0</v>
      </c>
      <c r="H18" s="1361">
        <f>上板町!F8</f>
        <v>3.29</v>
      </c>
      <c r="I18" s="1361">
        <f>上板町!G8</f>
        <v>1.27</v>
      </c>
      <c r="J18" s="1361">
        <f>上板町!H8</f>
        <v>12.45</v>
      </c>
      <c r="K18" s="1361">
        <f>上板町!I8</f>
        <v>44</v>
      </c>
      <c r="L18" s="1361">
        <f>上板町!J8</f>
        <v>3.75</v>
      </c>
      <c r="M18" s="1361">
        <f>上板町!K8</f>
        <v>2.4500000000000002</v>
      </c>
      <c r="N18" s="1361">
        <f>上板町!L8</f>
        <v>12.7</v>
      </c>
      <c r="O18" s="1361">
        <f>上板町!M8</f>
        <v>4.84</v>
      </c>
      <c r="P18" s="1361">
        <f>上板町!N8</f>
        <v>17.05</v>
      </c>
      <c r="Q18" s="1361">
        <f>上板町!O8</f>
        <v>6.51</v>
      </c>
      <c r="R18" s="1361">
        <f>上板町!P8</f>
        <v>4.91</v>
      </c>
      <c r="S18" s="1361">
        <f>上板町!Q8</f>
        <v>0.79</v>
      </c>
      <c r="T18" s="1361">
        <f>上板町!R8</f>
        <v>0.55000000000000004</v>
      </c>
      <c r="U18" s="1362">
        <f t="shared" si="1"/>
        <v>1.1200000000000001</v>
      </c>
      <c r="V18" s="931">
        <f>上板町!S8</f>
        <v>1.1200000000000001</v>
      </c>
      <c r="W18" s="928">
        <f>上板町!T8</f>
        <v>0</v>
      </c>
      <c r="X18" s="928">
        <f>上板町!U8</f>
        <v>0</v>
      </c>
      <c r="Y18" s="928">
        <f>上板町!V8</f>
        <v>0</v>
      </c>
      <c r="Z18" s="928">
        <f>上板町!W8</f>
        <v>0</v>
      </c>
      <c r="AA18" s="928">
        <f>上板町!X8</f>
        <v>0</v>
      </c>
      <c r="AB18" s="928">
        <f>上板町!Y8</f>
        <v>0</v>
      </c>
      <c r="AC18" s="928">
        <f>上板町!Z8</f>
        <v>115.68</v>
      </c>
    </row>
    <row r="19" spans="1:29" s="771" customFormat="1" ht="12.75" customHeight="1">
      <c r="A19" s="929"/>
      <c r="B19" s="810"/>
      <c r="C19" s="811"/>
      <c r="D19" s="816"/>
      <c r="E19" s="817" t="s">
        <v>117</v>
      </c>
      <c r="F19" s="1361" t="e">
        <f t="shared" si="0"/>
        <v>#REF!</v>
      </c>
      <c r="G19" s="1361" t="e">
        <f>SUM(G6:G18)</f>
        <v>#REF!</v>
      </c>
      <c r="H19" s="1361" t="e">
        <f>SUM(H6:H18)</f>
        <v>#REF!</v>
      </c>
      <c r="I19" s="1361" t="e">
        <f t="shared" ref="I19:T19" si="2">SUM(I6:I18)</f>
        <v>#REF!</v>
      </c>
      <c r="J19" s="1361" t="e">
        <f t="shared" si="2"/>
        <v>#REF!</v>
      </c>
      <c r="K19" s="1361" t="e">
        <f t="shared" si="2"/>
        <v>#REF!</v>
      </c>
      <c r="L19" s="1361" t="e">
        <f t="shared" si="2"/>
        <v>#REF!</v>
      </c>
      <c r="M19" s="1361" t="e">
        <f t="shared" si="2"/>
        <v>#REF!</v>
      </c>
      <c r="N19" s="1361" t="e">
        <f t="shared" si="2"/>
        <v>#REF!</v>
      </c>
      <c r="O19" s="1361" t="e">
        <f t="shared" si="2"/>
        <v>#REF!</v>
      </c>
      <c r="P19" s="1361" t="e">
        <f t="shared" si="2"/>
        <v>#REF!</v>
      </c>
      <c r="Q19" s="1361" t="e">
        <f t="shared" si="2"/>
        <v>#REF!</v>
      </c>
      <c r="R19" s="1361" t="e">
        <f t="shared" si="2"/>
        <v>#REF!</v>
      </c>
      <c r="S19" s="1361" t="e">
        <f t="shared" si="2"/>
        <v>#REF!</v>
      </c>
      <c r="T19" s="1361" t="e">
        <f t="shared" si="2"/>
        <v>#REF!</v>
      </c>
      <c r="U19" s="1362" t="e">
        <f t="shared" si="1"/>
        <v>#REF!</v>
      </c>
      <c r="V19" s="930" t="e">
        <f t="shared" ref="V19:AC19" si="3">SUM(V6:V18)</f>
        <v>#REF!</v>
      </c>
      <c r="W19" s="808" t="e">
        <f t="shared" si="3"/>
        <v>#REF!</v>
      </c>
      <c r="X19" s="808" t="e">
        <f t="shared" si="3"/>
        <v>#REF!</v>
      </c>
      <c r="Y19" s="808" t="e">
        <f t="shared" si="3"/>
        <v>#REF!</v>
      </c>
      <c r="Z19" s="808" t="e">
        <f t="shared" si="3"/>
        <v>#REF!</v>
      </c>
      <c r="AA19" s="808" t="e">
        <f t="shared" si="3"/>
        <v>#REF!</v>
      </c>
      <c r="AB19" s="808" t="e">
        <f t="shared" si="3"/>
        <v>#REF!</v>
      </c>
      <c r="AC19" s="808" t="e">
        <f t="shared" si="3"/>
        <v>#REF!</v>
      </c>
    </row>
    <row r="20" spans="1:29" s="771" customFormat="1" ht="12.75" customHeight="1">
      <c r="A20" s="929"/>
      <c r="B20" s="810"/>
      <c r="C20" s="811"/>
      <c r="D20" s="947" t="s">
        <v>118</v>
      </c>
      <c r="E20" s="945" t="s">
        <v>119</v>
      </c>
      <c r="F20" s="1361">
        <f>SUM(G20:U20)</f>
        <v>2217.23</v>
      </c>
      <c r="G20" s="1361">
        <f>阿波市!E8</f>
        <v>0.21</v>
      </c>
      <c r="H20" s="1361">
        <f>阿波市!F8</f>
        <v>2.75</v>
      </c>
      <c r="I20" s="1361">
        <f>阿波市!G8</f>
        <v>92.69</v>
      </c>
      <c r="J20" s="1361">
        <f>阿波市!H8</f>
        <v>237.56</v>
      </c>
      <c r="K20" s="1361">
        <f>阿波市!I8</f>
        <v>204.48</v>
      </c>
      <c r="L20" s="1361">
        <f>阿波市!J8</f>
        <v>302.73</v>
      </c>
      <c r="M20" s="1361">
        <f>阿波市!K8</f>
        <v>344.74</v>
      </c>
      <c r="N20" s="1361">
        <f>阿波市!L8</f>
        <v>284.10000000000002</v>
      </c>
      <c r="O20" s="1361">
        <f>阿波市!M8</f>
        <v>219.31</v>
      </c>
      <c r="P20" s="1361">
        <f>阿波市!N8</f>
        <v>256.13</v>
      </c>
      <c r="Q20" s="1361">
        <f>阿波市!O8</f>
        <v>119.49</v>
      </c>
      <c r="R20" s="1361">
        <f>阿波市!P8</f>
        <v>111.82</v>
      </c>
      <c r="S20" s="1361">
        <f>阿波市!Q8</f>
        <v>20.440000000000001</v>
      </c>
      <c r="T20" s="1361">
        <f>阿波市!R8</f>
        <v>11.75</v>
      </c>
      <c r="U20" s="1362">
        <f t="shared" si="1"/>
        <v>9.0300000000000011</v>
      </c>
      <c r="V20" s="930">
        <f>阿波市!S8</f>
        <v>2.21</v>
      </c>
      <c r="W20" s="808">
        <f>阿波市!T8</f>
        <v>2.7</v>
      </c>
      <c r="X20" s="808">
        <f>阿波市!U8</f>
        <v>2.87</v>
      </c>
      <c r="Y20" s="808">
        <f>阿波市!V8</f>
        <v>1.25</v>
      </c>
      <c r="Z20" s="808">
        <f>阿波市!W8</f>
        <v>0</v>
      </c>
      <c r="AA20" s="808">
        <f>阿波市!X8</f>
        <v>0</v>
      </c>
      <c r="AB20" s="808">
        <f>阿波市!Y8</f>
        <v>0</v>
      </c>
      <c r="AC20" s="808">
        <f>阿波市!Z8</f>
        <v>2217.23</v>
      </c>
    </row>
    <row r="21" spans="1:29" s="771" customFormat="1" ht="12.75" customHeight="1" thickBot="1">
      <c r="A21" s="929"/>
      <c r="B21" s="810"/>
      <c r="C21" s="1222"/>
      <c r="D21" s="946" t="s">
        <v>120</v>
      </c>
      <c r="E21" s="820"/>
      <c r="F21" s="1363" t="e">
        <f>SUM(G21:U21)</f>
        <v>#REF!</v>
      </c>
      <c r="G21" s="1363" t="e">
        <f>G19+G20</f>
        <v>#REF!</v>
      </c>
      <c r="H21" s="1363" t="e">
        <f>H19+H20</f>
        <v>#REF!</v>
      </c>
      <c r="I21" s="1363" t="e">
        <f t="shared" ref="I21:T21" si="4">I19+I20</f>
        <v>#REF!</v>
      </c>
      <c r="J21" s="1363" t="e">
        <f t="shared" si="4"/>
        <v>#REF!</v>
      </c>
      <c r="K21" s="1363" t="e">
        <f t="shared" si="4"/>
        <v>#REF!</v>
      </c>
      <c r="L21" s="1363" t="e">
        <f t="shared" si="4"/>
        <v>#REF!</v>
      </c>
      <c r="M21" s="1363" t="e">
        <f t="shared" si="4"/>
        <v>#REF!</v>
      </c>
      <c r="N21" s="1363" t="e">
        <f t="shared" si="4"/>
        <v>#REF!</v>
      </c>
      <c r="O21" s="1363" t="e">
        <f t="shared" si="4"/>
        <v>#REF!</v>
      </c>
      <c r="P21" s="1363" t="e">
        <f t="shared" si="4"/>
        <v>#REF!</v>
      </c>
      <c r="Q21" s="1363" t="e">
        <f t="shared" si="4"/>
        <v>#REF!</v>
      </c>
      <c r="R21" s="1363" t="e">
        <f t="shared" si="4"/>
        <v>#REF!</v>
      </c>
      <c r="S21" s="1363" t="e">
        <f t="shared" si="4"/>
        <v>#REF!</v>
      </c>
      <c r="T21" s="1363" t="e">
        <f t="shared" si="4"/>
        <v>#REF!</v>
      </c>
      <c r="U21" s="1364" t="e">
        <f t="shared" si="1"/>
        <v>#REF!</v>
      </c>
      <c r="V21" s="932" t="e">
        <f t="shared" ref="V21:AC21" si="5">V19+V20</f>
        <v>#REF!</v>
      </c>
      <c r="W21" s="821" t="e">
        <f t="shared" si="5"/>
        <v>#REF!</v>
      </c>
      <c r="X21" s="821" t="e">
        <f t="shared" si="5"/>
        <v>#REF!</v>
      </c>
      <c r="Y21" s="821" t="e">
        <f t="shared" si="5"/>
        <v>#REF!</v>
      </c>
      <c r="Z21" s="821" t="e">
        <f t="shared" si="5"/>
        <v>#REF!</v>
      </c>
      <c r="AA21" s="821" t="e">
        <f t="shared" si="5"/>
        <v>#REF!</v>
      </c>
      <c r="AB21" s="821" t="e">
        <f t="shared" si="5"/>
        <v>#REF!</v>
      </c>
      <c r="AC21" s="821" t="e">
        <f t="shared" si="5"/>
        <v>#REF!</v>
      </c>
    </row>
    <row r="22" spans="1:29" s="771" customFormat="1" ht="12.75" customHeight="1">
      <c r="A22" s="929"/>
      <c r="B22" s="810"/>
      <c r="C22" s="806"/>
      <c r="D22" s="823"/>
      <c r="E22" s="824" t="s">
        <v>121</v>
      </c>
      <c r="F22" s="1259">
        <f t="shared" si="0"/>
        <v>1102.9699999999998</v>
      </c>
      <c r="G22" s="1365">
        <f>吉野川市!E8</f>
        <v>0</v>
      </c>
      <c r="H22" s="1365">
        <f>吉野川市!F8</f>
        <v>5.42</v>
      </c>
      <c r="I22" s="1365">
        <f>吉野川市!G8</f>
        <v>44.23</v>
      </c>
      <c r="J22" s="1365">
        <f>吉野川市!H8</f>
        <v>146.01</v>
      </c>
      <c r="K22" s="1365">
        <f>吉野川市!I8</f>
        <v>117.06</v>
      </c>
      <c r="L22" s="1365">
        <f>吉野川市!J8</f>
        <v>99.82</v>
      </c>
      <c r="M22" s="1365">
        <f>吉野川市!K8</f>
        <v>72.42</v>
      </c>
      <c r="N22" s="1365">
        <f>吉野川市!L8</f>
        <v>65.02</v>
      </c>
      <c r="O22" s="1365">
        <f>吉野川市!M8</f>
        <v>86.16</v>
      </c>
      <c r="P22" s="1365">
        <f>吉野川市!N8</f>
        <v>99.29</v>
      </c>
      <c r="Q22" s="1365">
        <f>吉野川市!O8</f>
        <v>157.68</v>
      </c>
      <c r="R22" s="1365">
        <f>吉野川市!P8</f>
        <v>85.33</v>
      </c>
      <c r="S22" s="1365">
        <f>吉野川市!Q8</f>
        <v>30.11</v>
      </c>
      <c r="T22" s="1365">
        <f>吉野川市!R8</f>
        <v>21.85</v>
      </c>
      <c r="U22" s="1366">
        <f t="shared" si="1"/>
        <v>72.569999999999993</v>
      </c>
      <c r="V22" s="933">
        <f>吉野川市!S8</f>
        <v>23.43</v>
      </c>
      <c r="W22" s="825">
        <f>吉野川市!T8</f>
        <v>21.12</v>
      </c>
      <c r="X22" s="825">
        <f>吉野川市!U8</f>
        <v>12.1</v>
      </c>
      <c r="Y22" s="825">
        <f>吉野川市!V8</f>
        <v>3.83</v>
      </c>
      <c r="Z22" s="825">
        <f>吉野川市!W8</f>
        <v>3.75</v>
      </c>
      <c r="AA22" s="825">
        <f>吉野川市!X8</f>
        <v>0</v>
      </c>
      <c r="AB22" s="825">
        <f>吉野川市!Y8</f>
        <v>8.34</v>
      </c>
      <c r="AC22" s="825">
        <f>吉野川市!Z8</f>
        <v>1102.97</v>
      </c>
    </row>
    <row r="23" spans="1:29" s="771" customFormat="1" ht="12.75" customHeight="1">
      <c r="A23" s="929"/>
      <c r="B23" s="810"/>
      <c r="C23" s="811"/>
      <c r="D23" s="816"/>
      <c r="E23" s="827" t="s">
        <v>117</v>
      </c>
      <c r="F23" s="1255">
        <f t="shared" si="0"/>
        <v>3320.2000000000003</v>
      </c>
      <c r="G23" s="1361">
        <f>G22+G20</f>
        <v>0.21</v>
      </c>
      <c r="H23" s="1361">
        <f>H22+H20</f>
        <v>8.17</v>
      </c>
      <c r="I23" s="1361">
        <f t="shared" ref="I23:AB23" si="6">I22+I20</f>
        <v>136.91999999999999</v>
      </c>
      <c r="J23" s="1361">
        <f t="shared" si="6"/>
        <v>383.57</v>
      </c>
      <c r="K23" s="1361">
        <f t="shared" si="6"/>
        <v>321.53999999999996</v>
      </c>
      <c r="L23" s="1361">
        <f t="shared" si="6"/>
        <v>402.55</v>
      </c>
      <c r="M23" s="1361">
        <f t="shared" si="6"/>
        <v>417.16</v>
      </c>
      <c r="N23" s="1361">
        <f t="shared" si="6"/>
        <v>349.12</v>
      </c>
      <c r="O23" s="1361">
        <f t="shared" si="6"/>
        <v>305.47000000000003</v>
      </c>
      <c r="P23" s="1361">
        <f t="shared" si="6"/>
        <v>355.42</v>
      </c>
      <c r="Q23" s="1361">
        <f t="shared" si="6"/>
        <v>277.17</v>
      </c>
      <c r="R23" s="1361">
        <f t="shared" si="6"/>
        <v>197.14999999999998</v>
      </c>
      <c r="S23" s="1361">
        <f t="shared" si="6"/>
        <v>50.55</v>
      </c>
      <c r="T23" s="1361">
        <f t="shared" si="6"/>
        <v>33.6</v>
      </c>
      <c r="U23" s="1362">
        <f t="shared" si="6"/>
        <v>81.599999999999994</v>
      </c>
      <c r="V23" s="930">
        <f t="shared" si="6"/>
        <v>25.64</v>
      </c>
      <c r="W23" s="808">
        <f t="shared" si="6"/>
        <v>23.82</v>
      </c>
      <c r="X23" s="808">
        <f t="shared" si="6"/>
        <v>14.969999999999999</v>
      </c>
      <c r="Y23" s="808">
        <f t="shared" si="6"/>
        <v>5.08</v>
      </c>
      <c r="Z23" s="808">
        <f t="shared" si="6"/>
        <v>3.75</v>
      </c>
      <c r="AA23" s="808">
        <f t="shared" si="6"/>
        <v>0</v>
      </c>
      <c r="AB23" s="808">
        <f t="shared" si="6"/>
        <v>8.34</v>
      </c>
      <c r="AC23" s="808">
        <f t="shared" ref="AC23" si="7">AC22</f>
        <v>1102.97</v>
      </c>
    </row>
    <row r="24" spans="1:29" s="771" customFormat="1" ht="12.75" customHeight="1">
      <c r="A24" s="929"/>
      <c r="B24" s="810"/>
      <c r="C24" s="811" t="s">
        <v>122</v>
      </c>
      <c r="D24" s="811"/>
      <c r="E24" s="829" t="s">
        <v>123</v>
      </c>
      <c r="F24" s="1255">
        <f t="shared" si="0"/>
        <v>3671.52</v>
      </c>
      <c r="G24" s="1361">
        <f>美馬市!E8</f>
        <v>4.6100000000000003</v>
      </c>
      <c r="H24" s="1361">
        <f>美馬市!F8</f>
        <v>47.17</v>
      </c>
      <c r="I24" s="1361">
        <f>美馬市!G8</f>
        <v>183.02</v>
      </c>
      <c r="J24" s="1361">
        <f>美馬市!H8</f>
        <v>368.84</v>
      </c>
      <c r="K24" s="1361">
        <f>美馬市!I8</f>
        <v>345.54</v>
      </c>
      <c r="L24" s="1361">
        <f>美馬市!J8</f>
        <v>562.20000000000005</v>
      </c>
      <c r="M24" s="1361">
        <f>美馬市!K8</f>
        <v>530.70000000000005</v>
      </c>
      <c r="N24" s="1361">
        <f>美馬市!L8</f>
        <v>374.01</v>
      </c>
      <c r="O24" s="1361">
        <f>美馬市!M8</f>
        <v>276.73</v>
      </c>
      <c r="P24" s="1361">
        <f>美馬市!N8</f>
        <v>240</v>
      </c>
      <c r="Q24" s="1361">
        <f>美馬市!O8</f>
        <v>270.05</v>
      </c>
      <c r="R24" s="1361">
        <f>美馬市!P8</f>
        <v>196.65</v>
      </c>
      <c r="S24" s="1361">
        <f>美馬市!Q8</f>
        <v>47.45</v>
      </c>
      <c r="T24" s="1361">
        <f>美馬市!R8</f>
        <v>39.659999999999997</v>
      </c>
      <c r="U24" s="1362">
        <f t="shared" si="1"/>
        <v>184.88999999999996</v>
      </c>
      <c r="V24" s="930">
        <f>美馬市!S8</f>
        <v>63.15</v>
      </c>
      <c r="W24" s="808">
        <f>美馬市!T8</f>
        <v>56.95</v>
      </c>
      <c r="X24" s="808">
        <f>美馬市!U8</f>
        <v>39.26</v>
      </c>
      <c r="Y24" s="808">
        <f>美馬市!V8</f>
        <v>12.73</v>
      </c>
      <c r="Z24" s="808">
        <f>美馬市!W8</f>
        <v>7.98</v>
      </c>
      <c r="AA24" s="808">
        <f>美馬市!X8</f>
        <v>3.7</v>
      </c>
      <c r="AB24" s="808">
        <f>美馬市!Y8</f>
        <v>1.1200000000000001</v>
      </c>
      <c r="AC24" s="808">
        <f>美馬市!Z8</f>
        <v>3671.52</v>
      </c>
    </row>
    <row r="25" spans="1:29" s="771" customFormat="1" ht="12.75" customHeight="1">
      <c r="A25" s="929"/>
      <c r="B25" s="810"/>
      <c r="C25" s="811" t="s">
        <v>146</v>
      </c>
      <c r="D25" s="813" t="s">
        <v>124</v>
      </c>
      <c r="E25" s="830" t="s">
        <v>125</v>
      </c>
      <c r="F25" s="1255">
        <f t="shared" si="0"/>
        <v>1388.0800000000002</v>
      </c>
      <c r="G25" s="1361">
        <f>つるぎ町!E8</f>
        <v>0</v>
      </c>
      <c r="H25" s="1361">
        <f>つるぎ町!F8</f>
        <v>12.11</v>
      </c>
      <c r="I25" s="1361">
        <f>つるぎ町!G8</f>
        <v>22.46</v>
      </c>
      <c r="J25" s="1361">
        <f>つるぎ町!H8</f>
        <v>88.58</v>
      </c>
      <c r="K25" s="1361">
        <f>つるぎ町!I8</f>
        <v>145.97</v>
      </c>
      <c r="L25" s="1361">
        <f>つるぎ町!J8</f>
        <v>288.98</v>
      </c>
      <c r="M25" s="1361">
        <f>つるぎ町!K8</f>
        <v>262.43</v>
      </c>
      <c r="N25" s="1361">
        <f>つるぎ町!L8</f>
        <v>79.09</v>
      </c>
      <c r="O25" s="1361">
        <f>つるぎ町!M8</f>
        <v>90.83</v>
      </c>
      <c r="P25" s="1361">
        <f>つるぎ町!N8</f>
        <v>86.94</v>
      </c>
      <c r="Q25" s="1361">
        <f>つるぎ町!O8</f>
        <v>94.27</v>
      </c>
      <c r="R25" s="1361">
        <f>つるぎ町!P8</f>
        <v>89.73</v>
      </c>
      <c r="S25" s="1361">
        <f>つるぎ町!Q8</f>
        <v>39.18</v>
      </c>
      <c r="T25" s="1361">
        <f>つるぎ町!R8</f>
        <v>35.26</v>
      </c>
      <c r="U25" s="1362">
        <f t="shared" si="1"/>
        <v>52.25</v>
      </c>
      <c r="V25" s="930">
        <f>つるぎ町!S8</f>
        <v>9.16</v>
      </c>
      <c r="W25" s="808">
        <f>つるぎ町!T8</f>
        <v>14.97</v>
      </c>
      <c r="X25" s="808">
        <f>つるぎ町!U8</f>
        <v>11.12</v>
      </c>
      <c r="Y25" s="808">
        <f>つるぎ町!V8</f>
        <v>7.39</v>
      </c>
      <c r="Z25" s="808">
        <f>つるぎ町!W8</f>
        <v>5.6</v>
      </c>
      <c r="AA25" s="808">
        <f>つるぎ町!X8</f>
        <v>4.01</v>
      </c>
      <c r="AB25" s="808">
        <f>つるぎ町!Y8</f>
        <v>0</v>
      </c>
      <c r="AC25" s="808">
        <f>つるぎ町!Z8</f>
        <v>1388.08</v>
      </c>
    </row>
    <row r="26" spans="1:29" s="771" customFormat="1" ht="12.75" customHeight="1">
      <c r="A26" s="929"/>
      <c r="B26" s="810"/>
      <c r="C26" s="811"/>
      <c r="D26" s="811"/>
      <c r="E26" s="827" t="s">
        <v>117</v>
      </c>
      <c r="F26" s="1361">
        <f t="shared" si="0"/>
        <v>5059.6000000000004</v>
      </c>
      <c r="G26" s="1361">
        <f>G24+G25</f>
        <v>4.6100000000000003</v>
      </c>
      <c r="H26" s="1361">
        <f>H24+H25</f>
        <v>59.28</v>
      </c>
      <c r="I26" s="1361">
        <f t="shared" ref="I26:T26" si="8">I24+I25</f>
        <v>205.48000000000002</v>
      </c>
      <c r="J26" s="1361">
        <f t="shared" si="8"/>
        <v>457.41999999999996</v>
      </c>
      <c r="K26" s="1361">
        <f t="shared" si="8"/>
        <v>491.51</v>
      </c>
      <c r="L26" s="1361">
        <f t="shared" si="8"/>
        <v>851.18000000000006</v>
      </c>
      <c r="M26" s="1361">
        <f t="shared" si="8"/>
        <v>793.13000000000011</v>
      </c>
      <c r="N26" s="1361">
        <f t="shared" si="8"/>
        <v>453.1</v>
      </c>
      <c r="O26" s="1361">
        <f t="shared" si="8"/>
        <v>367.56</v>
      </c>
      <c r="P26" s="1361">
        <f t="shared" si="8"/>
        <v>326.94</v>
      </c>
      <c r="Q26" s="1361">
        <f t="shared" si="8"/>
        <v>364.32</v>
      </c>
      <c r="R26" s="1361">
        <f t="shared" si="8"/>
        <v>286.38</v>
      </c>
      <c r="S26" s="1361">
        <f t="shared" si="8"/>
        <v>86.63</v>
      </c>
      <c r="T26" s="1361">
        <f t="shared" si="8"/>
        <v>74.919999999999987</v>
      </c>
      <c r="U26" s="1362">
        <f t="shared" si="1"/>
        <v>237.14000000000004</v>
      </c>
      <c r="V26" s="930">
        <f t="shared" ref="V26:AC26" si="9">V24+V25</f>
        <v>72.31</v>
      </c>
      <c r="W26" s="808">
        <f t="shared" si="9"/>
        <v>71.92</v>
      </c>
      <c r="X26" s="808">
        <f t="shared" si="9"/>
        <v>50.379999999999995</v>
      </c>
      <c r="Y26" s="808">
        <f t="shared" si="9"/>
        <v>20.12</v>
      </c>
      <c r="Z26" s="808">
        <f t="shared" si="9"/>
        <v>13.58</v>
      </c>
      <c r="AA26" s="808">
        <f t="shared" si="9"/>
        <v>7.71</v>
      </c>
      <c r="AB26" s="808">
        <f t="shared" si="9"/>
        <v>1.1200000000000001</v>
      </c>
      <c r="AC26" s="808">
        <f t="shared" si="9"/>
        <v>5059.6000000000004</v>
      </c>
    </row>
    <row r="27" spans="1:29" s="771" customFormat="1" ht="12.75" customHeight="1" thickBot="1">
      <c r="A27" s="929"/>
      <c r="B27" s="810"/>
      <c r="C27" s="831"/>
      <c r="D27" s="832" t="s">
        <v>120</v>
      </c>
      <c r="E27" s="833"/>
      <c r="F27" s="1367">
        <f t="shared" si="0"/>
        <v>6162.5699999999988</v>
      </c>
      <c r="G27" s="1367">
        <f>G22+G26</f>
        <v>4.6100000000000003</v>
      </c>
      <c r="H27" s="1367">
        <f>H22+H26</f>
        <v>64.7</v>
      </c>
      <c r="I27" s="1367">
        <f t="shared" ref="I27:AB27" si="10">I22+I26</f>
        <v>249.71</v>
      </c>
      <c r="J27" s="1367">
        <f t="shared" si="10"/>
        <v>603.42999999999995</v>
      </c>
      <c r="K27" s="1367">
        <f t="shared" si="10"/>
        <v>608.56999999999994</v>
      </c>
      <c r="L27" s="1367">
        <f t="shared" si="10"/>
        <v>951</v>
      </c>
      <c r="M27" s="1367">
        <f t="shared" si="10"/>
        <v>865.55000000000007</v>
      </c>
      <c r="N27" s="1367">
        <f t="shared" si="10"/>
        <v>518.12</v>
      </c>
      <c r="O27" s="1367">
        <f t="shared" si="10"/>
        <v>453.72</v>
      </c>
      <c r="P27" s="1367">
        <f t="shared" si="10"/>
        <v>426.23</v>
      </c>
      <c r="Q27" s="1367">
        <f t="shared" si="10"/>
        <v>522</v>
      </c>
      <c r="R27" s="1367">
        <f t="shared" si="10"/>
        <v>371.71</v>
      </c>
      <c r="S27" s="1367">
        <f t="shared" si="10"/>
        <v>116.74</v>
      </c>
      <c r="T27" s="1367">
        <f t="shared" si="10"/>
        <v>96.769999999999982</v>
      </c>
      <c r="U27" s="1368">
        <f t="shared" si="10"/>
        <v>309.71000000000004</v>
      </c>
      <c r="V27" s="934">
        <f t="shared" si="10"/>
        <v>95.740000000000009</v>
      </c>
      <c r="W27" s="834">
        <f t="shared" si="10"/>
        <v>93.04</v>
      </c>
      <c r="X27" s="834">
        <f t="shared" si="10"/>
        <v>62.48</v>
      </c>
      <c r="Y27" s="834">
        <f t="shared" si="10"/>
        <v>23.950000000000003</v>
      </c>
      <c r="Z27" s="834">
        <f t="shared" si="10"/>
        <v>17.329999999999998</v>
      </c>
      <c r="AA27" s="834">
        <f t="shared" si="10"/>
        <v>7.71</v>
      </c>
      <c r="AB27" s="834">
        <f t="shared" si="10"/>
        <v>9.4600000000000009</v>
      </c>
      <c r="AC27" s="834">
        <f t="shared" ref="AC27" si="11">AC23+AC26</f>
        <v>6162.5700000000006</v>
      </c>
    </row>
    <row r="28" spans="1:29" s="771" customFormat="1" ht="12.75" customHeight="1">
      <c r="A28" s="929"/>
      <c r="B28" s="810"/>
      <c r="C28" s="811" t="s">
        <v>126</v>
      </c>
      <c r="D28" s="813" t="s">
        <v>127</v>
      </c>
      <c r="E28" s="829" t="s">
        <v>128</v>
      </c>
      <c r="F28" s="1369">
        <f t="shared" si="0"/>
        <v>8418.5</v>
      </c>
      <c r="G28" s="1369">
        <f>三好市!E8</f>
        <v>8.1300000000000008</v>
      </c>
      <c r="H28" s="1369">
        <f>三好市!F8</f>
        <v>63.13</v>
      </c>
      <c r="I28" s="1369">
        <f>三好市!G8</f>
        <v>172.23</v>
      </c>
      <c r="J28" s="1369">
        <f>三好市!H8</f>
        <v>453.16</v>
      </c>
      <c r="K28" s="1369">
        <f>三好市!I8</f>
        <v>523.77</v>
      </c>
      <c r="L28" s="1369">
        <f>三好市!J8</f>
        <v>839.08</v>
      </c>
      <c r="M28" s="1369">
        <f>三好市!K8</f>
        <v>1270.1099999999999</v>
      </c>
      <c r="N28" s="1369">
        <f>三好市!L8</f>
        <v>1126.06</v>
      </c>
      <c r="O28" s="1369">
        <f>三好市!M8</f>
        <v>1268.06</v>
      </c>
      <c r="P28" s="1369">
        <f>三好市!N8</f>
        <v>857.66</v>
      </c>
      <c r="Q28" s="1369">
        <f>三好市!O8</f>
        <v>733.38</v>
      </c>
      <c r="R28" s="1369">
        <f>三好市!P8</f>
        <v>459.52</v>
      </c>
      <c r="S28" s="1369">
        <f>三好市!Q8</f>
        <v>148.08000000000001</v>
      </c>
      <c r="T28" s="1369">
        <f>三好市!R8</f>
        <v>100.02</v>
      </c>
      <c r="U28" s="1370">
        <f t="shared" si="1"/>
        <v>396.10999999999996</v>
      </c>
      <c r="V28" s="935">
        <f>三好市!S8</f>
        <v>95.49</v>
      </c>
      <c r="W28" s="835">
        <f>三好市!T8</f>
        <v>93.36</v>
      </c>
      <c r="X28" s="835">
        <f>三好市!U8</f>
        <v>97.06</v>
      </c>
      <c r="Y28" s="835">
        <f>三好市!V8</f>
        <v>57.67</v>
      </c>
      <c r="Z28" s="835">
        <f>三好市!W8</f>
        <v>22.33</v>
      </c>
      <c r="AA28" s="835">
        <f>三好市!X8</f>
        <v>8.32</v>
      </c>
      <c r="AB28" s="835">
        <f>三好市!Y8</f>
        <v>21.88</v>
      </c>
      <c r="AC28" s="835">
        <f>三好市!Z8</f>
        <v>8418.5</v>
      </c>
    </row>
    <row r="29" spans="1:29" s="771" customFormat="1" ht="12.75" customHeight="1">
      <c r="A29" s="929"/>
      <c r="B29" s="810"/>
      <c r="C29" s="811" t="s">
        <v>129</v>
      </c>
      <c r="D29" s="811"/>
      <c r="E29" s="830" t="s">
        <v>130</v>
      </c>
      <c r="F29" s="1361">
        <f t="shared" si="0"/>
        <v>2279.09</v>
      </c>
      <c r="G29" s="1361">
        <f>東みよし町!E8</f>
        <v>1.01</v>
      </c>
      <c r="H29" s="1361">
        <f>東みよし町!F8</f>
        <v>28.43</v>
      </c>
      <c r="I29" s="1361">
        <f>東みよし町!G8</f>
        <v>25.69</v>
      </c>
      <c r="J29" s="1361">
        <f>東みよし町!H8</f>
        <v>176.08</v>
      </c>
      <c r="K29" s="1361">
        <f>東みよし町!I8</f>
        <v>261.82</v>
      </c>
      <c r="L29" s="1361">
        <f>東みよし町!J8</f>
        <v>297.33</v>
      </c>
      <c r="M29" s="1361">
        <f>東みよし町!K8</f>
        <v>346.54</v>
      </c>
      <c r="N29" s="1361">
        <f>東みよし町!L8</f>
        <v>201.37</v>
      </c>
      <c r="O29" s="1361">
        <f>東みよし町!M8</f>
        <v>200.87</v>
      </c>
      <c r="P29" s="1361">
        <f>東みよし町!N8</f>
        <v>191.76</v>
      </c>
      <c r="Q29" s="1361">
        <f>東みよし町!O8</f>
        <v>196.41</v>
      </c>
      <c r="R29" s="1361">
        <f>東みよし町!P8</f>
        <v>132.05000000000001</v>
      </c>
      <c r="S29" s="1361">
        <f>東みよし町!Q8</f>
        <v>77.400000000000006</v>
      </c>
      <c r="T29" s="1361">
        <f>東みよし町!R8</f>
        <v>42.79</v>
      </c>
      <c r="U29" s="1362">
        <f t="shared" si="1"/>
        <v>99.54</v>
      </c>
      <c r="V29" s="930">
        <f>東みよし町!S8</f>
        <v>36.17</v>
      </c>
      <c r="W29" s="808">
        <f>東みよし町!T8</f>
        <v>21.48</v>
      </c>
      <c r="X29" s="808">
        <f>東みよし町!U8</f>
        <v>32.26</v>
      </c>
      <c r="Y29" s="808">
        <f>東みよし町!V8</f>
        <v>4.93</v>
      </c>
      <c r="Z29" s="808">
        <f>東みよし町!W8</f>
        <v>2.69</v>
      </c>
      <c r="AA29" s="808">
        <f>東みよし町!X8</f>
        <v>0.18</v>
      </c>
      <c r="AB29" s="808">
        <f>東みよし町!Y8</f>
        <v>1.83</v>
      </c>
      <c r="AC29" s="808">
        <f>東みよし町!Z8</f>
        <v>2279.09</v>
      </c>
    </row>
    <row r="30" spans="1:29" s="771" customFormat="1" ht="12.75" customHeight="1" thickBot="1">
      <c r="A30" s="929"/>
      <c r="B30" s="810"/>
      <c r="C30" s="1222"/>
      <c r="D30" s="837" t="s">
        <v>120</v>
      </c>
      <c r="E30" s="820"/>
      <c r="F30" s="1363">
        <f t="shared" si="0"/>
        <v>10697.589999999997</v>
      </c>
      <c r="G30" s="1363">
        <f>G28+G29</f>
        <v>9.14</v>
      </c>
      <c r="H30" s="1363">
        <f>H28+H29</f>
        <v>91.56</v>
      </c>
      <c r="I30" s="1363">
        <f t="shared" ref="I30:T30" si="12">I28+I29</f>
        <v>197.92</v>
      </c>
      <c r="J30" s="1363">
        <f t="shared" si="12"/>
        <v>629.24</v>
      </c>
      <c r="K30" s="1363">
        <f t="shared" si="12"/>
        <v>785.58999999999992</v>
      </c>
      <c r="L30" s="1363">
        <f t="shared" si="12"/>
        <v>1136.4100000000001</v>
      </c>
      <c r="M30" s="1363">
        <f t="shared" si="12"/>
        <v>1616.6499999999999</v>
      </c>
      <c r="N30" s="1363">
        <f t="shared" si="12"/>
        <v>1327.4299999999998</v>
      </c>
      <c r="O30" s="1363">
        <f t="shared" si="12"/>
        <v>1468.9299999999998</v>
      </c>
      <c r="P30" s="1363">
        <f t="shared" si="12"/>
        <v>1049.42</v>
      </c>
      <c r="Q30" s="1363">
        <f t="shared" si="12"/>
        <v>929.79</v>
      </c>
      <c r="R30" s="1363">
        <f t="shared" si="12"/>
        <v>591.56999999999994</v>
      </c>
      <c r="S30" s="1363">
        <f t="shared" si="12"/>
        <v>225.48000000000002</v>
      </c>
      <c r="T30" s="1363">
        <f t="shared" si="12"/>
        <v>142.81</v>
      </c>
      <c r="U30" s="1364">
        <f t="shared" si="1"/>
        <v>495.65</v>
      </c>
      <c r="V30" s="932">
        <f t="shared" ref="V30:AC30" si="13">V28+V29</f>
        <v>131.66</v>
      </c>
      <c r="W30" s="821">
        <f t="shared" si="13"/>
        <v>114.84</v>
      </c>
      <c r="X30" s="821">
        <f t="shared" si="13"/>
        <v>129.32</v>
      </c>
      <c r="Y30" s="821">
        <f t="shared" si="13"/>
        <v>62.6</v>
      </c>
      <c r="Z30" s="821">
        <f t="shared" si="13"/>
        <v>25.02</v>
      </c>
      <c r="AA30" s="821">
        <f t="shared" si="13"/>
        <v>8.5</v>
      </c>
      <c r="AB30" s="821">
        <f t="shared" si="13"/>
        <v>23.71</v>
      </c>
      <c r="AC30" s="821">
        <f t="shared" si="13"/>
        <v>10697.59</v>
      </c>
    </row>
    <row r="31" spans="1:29" s="771" customFormat="1" ht="12.75" customHeight="1" thickBot="1">
      <c r="A31" s="929"/>
      <c r="B31" s="838"/>
      <c r="C31" s="839" t="s">
        <v>131</v>
      </c>
      <c r="D31" s="840"/>
      <c r="E31" s="841"/>
      <c r="F31" s="1371" t="e">
        <f t="shared" si="0"/>
        <v>#REF!</v>
      </c>
      <c r="G31" s="1371" t="e">
        <f>G21+G27+G30</f>
        <v>#REF!</v>
      </c>
      <c r="H31" s="1371" t="e">
        <f>H21+H27+H30</f>
        <v>#REF!</v>
      </c>
      <c r="I31" s="1371" t="e">
        <f t="shared" ref="I31:T31" si="14">I21+I27+I30</f>
        <v>#REF!</v>
      </c>
      <c r="J31" s="1371" t="e">
        <f t="shared" si="14"/>
        <v>#REF!</v>
      </c>
      <c r="K31" s="1371" t="e">
        <f t="shared" si="14"/>
        <v>#REF!</v>
      </c>
      <c r="L31" s="1371" t="e">
        <f t="shared" si="14"/>
        <v>#REF!</v>
      </c>
      <c r="M31" s="1371" t="e">
        <f t="shared" si="14"/>
        <v>#REF!</v>
      </c>
      <c r="N31" s="1371" t="e">
        <f t="shared" si="14"/>
        <v>#REF!</v>
      </c>
      <c r="O31" s="1371" t="e">
        <f t="shared" si="14"/>
        <v>#REF!</v>
      </c>
      <c r="P31" s="1371" t="e">
        <f t="shared" si="14"/>
        <v>#REF!</v>
      </c>
      <c r="Q31" s="1371" t="e">
        <f t="shared" si="14"/>
        <v>#REF!</v>
      </c>
      <c r="R31" s="1371" t="e">
        <f t="shared" si="14"/>
        <v>#REF!</v>
      </c>
      <c r="S31" s="1371" t="e">
        <f t="shared" si="14"/>
        <v>#REF!</v>
      </c>
      <c r="T31" s="1371" t="e">
        <f t="shared" si="14"/>
        <v>#REF!</v>
      </c>
      <c r="U31" s="1372" t="e">
        <f t="shared" si="1"/>
        <v>#REF!</v>
      </c>
      <c r="V31" s="936" t="e">
        <f t="shared" ref="V31:AC31" si="15">V21+V27+V30</f>
        <v>#REF!</v>
      </c>
      <c r="W31" s="842" t="e">
        <f t="shared" si="15"/>
        <v>#REF!</v>
      </c>
      <c r="X31" s="842" t="e">
        <f t="shared" si="15"/>
        <v>#REF!</v>
      </c>
      <c r="Y31" s="842" t="e">
        <f t="shared" si="15"/>
        <v>#REF!</v>
      </c>
      <c r="Z31" s="842" t="e">
        <f t="shared" si="15"/>
        <v>#REF!</v>
      </c>
      <c r="AA31" s="842" t="e">
        <f t="shared" si="15"/>
        <v>#REF!</v>
      </c>
      <c r="AB31" s="842" t="e">
        <f t="shared" si="15"/>
        <v>#REF!</v>
      </c>
      <c r="AC31" s="842" t="e">
        <f t="shared" si="15"/>
        <v>#REF!</v>
      </c>
    </row>
    <row r="32" spans="1:29" s="771" customFormat="1" ht="12.75" customHeight="1">
      <c r="A32" s="929"/>
      <c r="B32" s="843"/>
      <c r="C32" s="844" t="s">
        <v>132</v>
      </c>
      <c r="D32" s="1221"/>
      <c r="E32" s="824" t="s">
        <v>133</v>
      </c>
      <c r="F32" s="1365">
        <f t="shared" si="0"/>
        <v>3901.3199999999997</v>
      </c>
      <c r="G32" s="1365">
        <f>那賀町!E8</f>
        <v>1.62</v>
      </c>
      <c r="H32" s="1365">
        <f>那賀町!F8</f>
        <v>47.65</v>
      </c>
      <c r="I32" s="1365">
        <f>那賀町!G8</f>
        <v>85.63</v>
      </c>
      <c r="J32" s="1365">
        <f>那賀町!H8</f>
        <v>131.43</v>
      </c>
      <c r="K32" s="1365">
        <f>那賀町!I8</f>
        <v>384.23</v>
      </c>
      <c r="L32" s="1365">
        <f>那賀町!J8</f>
        <v>386.51</v>
      </c>
      <c r="M32" s="1365">
        <f>那賀町!K8</f>
        <v>682.76</v>
      </c>
      <c r="N32" s="1365">
        <f>那賀町!L8</f>
        <v>540.04</v>
      </c>
      <c r="O32" s="1365">
        <f>那賀町!M8</f>
        <v>585.16</v>
      </c>
      <c r="P32" s="1365">
        <f>那賀町!N8</f>
        <v>412.76</v>
      </c>
      <c r="Q32" s="1365">
        <f>那賀町!O8</f>
        <v>234.94</v>
      </c>
      <c r="R32" s="1365">
        <f>那賀町!P8</f>
        <v>109.2</v>
      </c>
      <c r="S32" s="1365">
        <f>那賀町!Q8</f>
        <v>63.38</v>
      </c>
      <c r="T32" s="1365">
        <f>那賀町!R8</f>
        <v>48.99</v>
      </c>
      <c r="U32" s="1366">
        <f t="shared" si="1"/>
        <v>187.01999999999998</v>
      </c>
      <c r="V32" s="933">
        <f>那賀町!S8</f>
        <v>38.07</v>
      </c>
      <c r="W32" s="825">
        <f>那賀町!T8</f>
        <v>41.22</v>
      </c>
      <c r="X32" s="825">
        <f>那賀町!U8</f>
        <v>27.15</v>
      </c>
      <c r="Y32" s="825">
        <f>那賀町!V8</f>
        <v>30.69</v>
      </c>
      <c r="Z32" s="825">
        <f>那賀町!W8</f>
        <v>32.82</v>
      </c>
      <c r="AA32" s="825">
        <f>那賀町!X8</f>
        <v>7.81</v>
      </c>
      <c r="AB32" s="825">
        <f>那賀町!Y8</f>
        <v>9.26</v>
      </c>
      <c r="AC32" s="825">
        <f>那賀町!Z8</f>
        <v>3901.32</v>
      </c>
    </row>
    <row r="33" spans="1:29" s="771" customFormat="1" ht="12.75" customHeight="1" thickBot="1">
      <c r="A33" s="929"/>
      <c r="B33" s="810"/>
      <c r="C33" s="811" t="s">
        <v>134</v>
      </c>
      <c r="D33" s="819" t="s">
        <v>120</v>
      </c>
      <c r="E33" s="820"/>
      <c r="F33" s="1363">
        <f>F32</f>
        <v>3901.3199999999997</v>
      </c>
      <c r="G33" s="1363">
        <f t="shared" ref="G33:AC33" si="16">G32</f>
        <v>1.62</v>
      </c>
      <c r="H33" s="1363">
        <f>H32</f>
        <v>47.65</v>
      </c>
      <c r="I33" s="1363">
        <f t="shared" si="16"/>
        <v>85.63</v>
      </c>
      <c r="J33" s="1363">
        <f t="shared" si="16"/>
        <v>131.43</v>
      </c>
      <c r="K33" s="1363">
        <f t="shared" si="16"/>
        <v>384.23</v>
      </c>
      <c r="L33" s="1363">
        <f t="shared" si="16"/>
        <v>386.51</v>
      </c>
      <c r="M33" s="1363">
        <f t="shared" si="16"/>
        <v>682.76</v>
      </c>
      <c r="N33" s="1363">
        <f t="shared" si="16"/>
        <v>540.04</v>
      </c>
      <c r="O33" s="1363">
        <f t="shared" si="16"/>
        <v>585.16</v>
      </c>
      <c r="P33" s="1363">
        <f t="shared" si="16"/>
        <v>412.76</v>
      </c>
      <c r="Q33" s="1363">
        <f t="shared" si="16"/>
        <v>234.94</v>
      </c>
      <c r="R33" s="1363">
        <f t="shared" si="16"/>
        <v>109.2</v>
      </c>
      <c r="S33" s="1363">
        <f t="shared" si="16"/>
        <v>63.38</v>
      </c>
      <c r="T33" s="1363">
        <f t="shared" si="16"/>
        <v>48.99</v>
      </c>
      <c r="U33" s="1364">
        <f t="shared" si="16"/>
        <v>187.01999999999998</v>
      </c>
      <c r="V33" s="932">
        <f t="shared" si="16"/>
        <v>38.07</v>
      </c>
      <c r="W33" s="821">
        <f t="shared" si="16"/>
        <v>41.22</v>
      </c>
      <c r="X33" s="821">
        <f t="shared" si="16"/>
        <v>27.15</v>
      </c>
      <c r="Y33" s="821">
        <f t="shared" si="16"/>
        <v>30.69</v>
      </c>
      <c r="Z33" s="821">
        <f t="shared" si="16"/>
        <v>32.82</v>
      </c>
      <c r="AA33" s="821">
        <f t="shared" si="16"/>
        <v>7.81</v>
      </c>
      <c r="AB33" s="821">
        <f t="shared" si="16"/>
        <v>9.26</v>
      </c>
      <c r="AC33" s="821">
        <f t="shared" si="16"/>
        <v>3901.32</v>
      </c>
    </row>
    <row r="34" spans="1:29" s="771" customFormat="1" ht="12.75" customHeight="1">
      <c r="A34" s="929"/>
      <c r="B34" s="810" t="s">
        <v>135</v>
      </c>
      <c r="C34" s="806"/>
      <c r="D34" s="846" t="s">
        <v>136</v>
      </c>
      <c r="E34" s="807" t="s">
        <v>137</v>
      </c>
      <c r="F34" s="1365">
        <f t="shared" si="0"/>
        <v>1723.72</v>
      </c>
      <c r="G34" s="1365">
        <f>阿南市!E8</f>
        <v>1.36</v>
      </c>
      <c r="H34" s="1365">
        <f>阿南市!F8</f>
        <v>5.07</v>
      </c>
      <c r="I34" s="1365">
        <f>阿南市!G8</f>
        <v>17.559999999999999</v>
      </c>
      <c r="J34" s="1365">
        <f>阿南市!H8</f>
        <v>49.83</v>
      </c>
      <c r="K34" s="1365">
        <f>阿南市!I8</f>
        <v>102.85</v>
      </c>
      <c r="L34" s="1365">
        <f>阿南市!J8</f>
        <v>114.48</v>
      </c>
      <c r="M34" s="1365">
        <f>阿南市!K8</f>
        <v>348.09</v>
      </c>
      <c r="N34" s="1365">
        <f>阿南市!L8</f>
        <v>163.77000000000001</v>
      </c>
      <c r="O34" s="1365">
        <f>阿南市!M8</f>
        <v>142.93</v>
      </c>
      <c r="P34" s="1365">
        <f>阿南市!N8</f>
        <v>165.85</v>
      </c>
      <c r="Q34" s="1365">
        <f>阿南市!O8</f>
        <v>247.16</v>
      </c>
      <c r="R34" s="1365">
        <f>阿南市!P8</f>
        <v>142.44999999999999</v>
      </c>
      <c r="S34" s="1365">
        <f>阿南市!Q8</f>
        <v>51.5</v>
      </c>
      <c r="T34" s="1365">
        <f>阿南市!R8</f>
        <v>57.04</v>
      </c>
      <c r="U34" s="1366">
        <f t="shared" si="1"/>
        <v>113.78</v>
      </c>
      <c r="V34" s="933">
        <f>阿南市!S8</f>
        <v>38.67</v>
      </c>
      <c r="W34" s="825">
        <f>阿南市!T8</f>
        <v>29.56</v>
      </c>
      <c r="X34" s="825">
        <f>阿南市!U8</f>
        <v>31.68</v>
      </c>
      <c r="Y34" s="825">
        <f>阿南市!V8</f>
        <v>5.13</v>
      </c>
      <c r="Z34" s="825">
        <f>阿南市!W8</f>
        <v>5.4</v>
      </c>
      <c r="AA34" s="825">
        <f>阿南市!X8</f>
        <v>2.64</v>
      </c>
      <c r="AB34" s="825">
        <f>阿南市!Y8</f>
        <v>0.7</v>
      </c>
      <c r="AC34" s="825">
        <f>阿南市!Z8</f>
        <v>1723.72</v>
      </c>
    </row>
    <row r="35" spans="1:29" s="771" customFormat="1" ht="12.75" customHeight="1">
      <c r="A35" s="929"/>
      <c r="B35" s="810" t="s">
        <v>138</v>
      </c>
      <c r="C35" s="811"/>
      <c r="D35" s="816"/>
      <c r="E35" s="827" t="s">
        <v>117</v>
      </c>
      <c r="F35" s="1361">
        <f>F33+F34</f>
        <v>5625.04</v>
      </c>
      <c r="G35" s="1361">
        <f>G33+G34</f>
        <v>2.9800000000000004</v>
      </c>
      <c r="H35" s="1361">
        <f>H33+H34</f>
        <v>52.72</v>
      </c>
      <c r="I35" s="1361">
        <f t="shared" ref="I35:AC35" si="17">I33+I34</f>
        <v>103.19</v>
      </c>
      <c r="J35" s="1361">
        <f t="shared" si="17"/>
        <v>181.26</v>
      </c>
      <c r="K35" s="1361">
        <f t="shared" si="17"/>
        <v>487.08000000000004</v>
      </c>
      <c r="L35" s="1361">
        <f t="shared" si="17"/>
        <v>500.99</v>
      </c>
      <c r="M35" s="1361">
        <f t="shared" si="17"/>
        <v>1030.8499999999999</v>
      </c>
      <c r="N35" s="1361">
        <f t="shared" si="17"/>
        <v>703.81</v>
      </c>
      <c r="O35" s="1361">
        <f t="shared" si="17"/>
        <v>728.08999999999992</v>
      </c>
      <c r="P35" s="1361">
        <f t="shared" si="17"/>
        <v>578.61</v>
      </c>
      <c r="Q35" s="1361">
        <f t="shared" si="17"/>
        <v>482.1</v>
      </c>
      <c r="R35" s="1361">
        <f t="shared" si="17"/>
        <v>251.64999999999998</v>
      </c>
      <c r="S35" s="1361">
        <f t="shared" si="17"/>
        <v>114.88</v>
      </c>
      <c r="T35" s="1361">
        <f t="shared" si="17"/>
        <v>106.03</v>
      </c>
      <c r="U35" s="1362">
        <f t="shared" si="17"/>
        <v>300.79999999999995</v>
      </c>
      <c r="V35" s="930">
        <f t="shared" si="17"/>
        <v>76.740000000000009</v>
      </c>
      <c r="W35" s="808">
        <f t="shared" si="17"/>
        <v>70.78</v>
      </c>
      <c r="X35" s="808">
        <f t="shared" si="17"/>
        <v>58.83</v>
      </c>
      <c r="Y35" s="808">
        <f t="shared" si="17"/>
        <v>35.82</v>
      </c>
      <c r="Z35" s="808">
        <f t="shared" si="17"/>
        <v>38.22</v>
      </c>
      <c r="AA35" s="808">
        <f t="shared" si="17"/>
        <v>10.45</v>
      </c>
      <c r="AB35" s="808">
        <f t="shared" si="17"/>
        <v>9.9599999999999991</v>
      </c>
      <c r="AC35" s="808">
        <f t="shared" si="17"/>
        <v>5625.04</v>
      </c>
    </row>
    <row r="36" spans="1:29" s="771" customFormat="1" ht="12.75" customHeight="1">
      <c r="A36" s="929"/>
      <c r="B36" s="810"/>
      <c r="C36" s="811" t="s">
        <v>139</v>
      </c>
      <c r="D36" s="847"/>
      <c r="E36" s="808" t="s">
        <v>140</v>
      </c>
      <c r="F36" s="1361">
        <f t="shared" si="0"/>
        <v>960.71999999999991</v>
      </c>
      <c r="G36" s="1361">
        <f>牟岐町!E8</f>
        <v>0</v>
      </c>
      <c r="H36" s="1361">
        <f>牟岐町!F8</f>
        <v>41.88</v>
      </c>
      <c r="I36" s="1361">
        <f>牟岐町!G8</f>
        <v>56.07</v>
      </c>
      <c r="J36" s="1361">
        <f>牟岐町!H8</f>
        <v>79.33</v>
      </c>
      <c r="K36" s="1361">
        <f>牟岐町!I8</f>
        <v>69.98</v>
      </c>
      <c r="L36" s="1361">
        <f>牟岐町!J8</f>
        <v>56.36</v>
      </c>
      <c r="M36" s="1361">
        <f>牟岐町!K8</f>
        <v>117.8</v>
      </c>
      <c r="N36" s="1361">
        <f>牟岐町!L8</f>
        <v>97.57</v>
      </c>
      <c r="O36" s="1361">
        <f>牟岐町!M8</f>
        <v>57.16</v>
      </c>
      <c r="P36" s="1361">
        <f>牟岐町!N8</f>
        <v>101.19</v>
      </c>
      <c r="Q36" s="1361">
        <f>牟岐町!O8</f>
        <v>107.67</v>
      </c>
      <c r="R36" s="1361">
        <f>牟岐町!P8</f>
        <v>119.52</v>
      </c>
      <c r="S36" s="1361">
        <f>牟岐町!Q8</f>
        <v>26.26</v>
      </c>
      <c r="T36" s="1361">
        <f>牟岐町!R8</f>
        <v>8.08</v>
      </c>
      <c r="U36" s="1362">
        <f t="shared" si="1"/>
        <v>21.85</v>
      </c>
      <c r="V36" s="930">
        <f>牟岐町!S8</f>
        <v>3.86</v>
      </c>
      <c r="W36" s="808">
        <f>牟岐町!T8</f>
        <v>5.44</v>
      </c>
      <c r="X36" s="808">
        <f>牟岐町!U8</f>
        <v>6.34</v>
      </c>
      <c r="Y36" s="808">
        <f>牟岐町!V8</f>
        <v>2.12</v>
      </c>
      <c r="Z36" s="808">
        <f>牟岐町!W8</f>
        <v>4.09</v>
      </c>
      <c r="AA36" s="808">
        <f>牟岐町!X8</f>
        <v>0</v>
      </c>
      <c r="AB36" s="808">
        <f>牟岐町!Y8</f>
        <v>0</v>
      </c>
      <c r="AC36" s="808">
        <f>牟岐町!Z8</f>
        <v>960.72</v>
      </c>
    </row>
    <row r="37" spans="1:29" s="771" customFormat="1" ht="12.75" customHeight="1">
      <c r="A37" s="929"/>
      <c r="B37" s="810" t="s">
        <v>134</v>
      </c>
      <c r="C37" s="811" t="s">
        <v>134</v>
      </c>
      <c r="D37" s="813" t="s">
        <v>141</v>
      </c>
      <c r="E37" s="830" t="s">
        <v>142</v>
      </c>
      <c r="F37" s="1361">
        <f t="shared" si="0"/>
        <v>2127.5699999999997</v>
      </c>
      <c r="G37" s="1361">
        <f>美波町!E8</f>
        <v>0.26</v>
      </c>
      <c r="H37" s="1361">
        <f>美波町!F8</f>
        <v>41.94</v>
      </c>
      <c r="I37" s="1361">
        <f>美波町!G8</f>
        <v>25.28</v>
      </c>
      <c r="J37" s="1361">
        <f>美波町!H8</f>
        <v>108.8</v>
      </c>
      <c r="K37" s="1361">
        <f>美波町!I8</f>
        <v>163.31</v>
      </c>
      <c r="L37" s="1361">
        <f>美波町!J8</f>
        <v>216.95</v>
      </c>
      <c r="M37" s="1361">
        <f>美波町!K8</f>
        <v>427.22</v>
      </c>
      <c r="N37" s="1361">
        <f>美波町!L8</f>
        <v>242.18</v>
      </c>
      <c r="O37" s="1361">
        <f>美波町!M8</f>
        <v>274.58999999999997</v>
      </c>
      <c r="P37" s="1361">
        <f>美波町!N8</f>
        <v>308.20999999999998</v>
      </c>
      <c r="Q37" s="1361">
        <f>美波町!O8</f>
        <v>155.07</v>
      </c>
      <c r="R37" s="1361">
        <f>美波町!P8</f>
        <v>93.45</v>
      </c>
      <c r="S37" s="1361">
        <f>美波町!Q8</f>
        <v>12.69</v>
      </c>
      <c r="T37" s="1361">
        <f>美波町!R8</f>
        <v>15.6</v>
      </c>
      <c r="U37" s="1362">
        <f t="shared" si="1"/>
        <v>42.02</v>
      </c>
      <c r="V37" s="930">
        <f>美波町!S8</f>
        <v>11.29</v>
      </c>
      <c r="W37" s="808">
        <f>美波町!T8</f>
        <v>14.12</v>
      </c>
      <c r="X37" s="808">
        <f>美波町!U8</f>
        <v>11.09</v>
      </c>
      <c r="Y37" s="808">
        <f>美波町!V8</f>
        <v>2.0299999999999998</v>
      </c>
      <c r="Z37" s="808">
        <f>美波町!W8</f>
        <v>2</v>
      </c>
      <c r="AA37" s="808">
        <f>美波町!X8</f>
        <v>1.49</v>
      </c>
      <c r="AB37" s="808">
        <f>美波町!Y8</f>
        <v>0</v>
      </c>
      <c r="AC37" s="808">
        <f>美波町!Z8</f>
        <v>2127.5700000000002</v>
      </c>
    </row>
    <row r="38" spans="1:29" s="771" customFormat="1" ht="12.75" customHeight="1">
      <c r="A38" s="929"/>
      <c r="B38" s="810"/>
      <c r="C38" s="811"/>
      <c r="D38" s="811"/>
      <c r="E38" s="830" t="s">
        <v>143</v>
      </c>
      <c r="F38" s="1361">
        <f t="shared" si="0"/>
        <v>4106.4399999999996</v>
      </c>
      <c r="G38" s="1361">
        <f>海陽町!E8</f>
        <v>0.04</v>
      </c>
      <c r="H38" s="1361">
        <f>海陽町!F8</f>
        <v>37.57</v>
      </c>
      <c r="I38" s="1361">
        <f>海陽町!G8</f>
        <v>114.41</v>
      </c>
      <c r="J38" s="1361">
        <f>海陽町!H8</f>
        <v>97.31</v>
      </c>
      <c r="K38" s="1361">
        <f>海陽町!I8</f>
        <v>195.49</v>
      </c>
      <c r="L38" s="1361">
        <f>海陽町!J8</f>
        <v>333.82</v>
      </c>
      <c r="M38" s="1361">
        <f>海陽町!K8</f>
        <v>646.54</v>
      </c>
      <c r="N38" s="1361">
        <f>海陽町!L8</f>
        <v>349.18</v>
      </c>
      <c r="O38" s="1361">
        <f>海陽町!M8</f>
        <v>705.93</v>
      </c>
      <c r="P38" s="1361">
        <f>海陽町!N8</f>
        <v>521.4</v>
      </c>
      <c r="Q38" s="1361">
        <f>海陽町!O8</f>
        <v>466.66</v>
      </c>
      <c r="R38" s="1361">
        <f>海陽町!P8</f>
        <v>248.87</v>
      </c>
      <c r="S38" s="1361">
        <f>海陽町!Q8</f>
        <v>116.43</v>
      </c>
      <c r="T38" s="1361">
        <f>海陽町!R8</f>
        <v>63.35</v>
      </c>
      <c r="U38" s="1362">
        <f t="shared" si="1"/>
        <v>209.44000000000003</v>
      </c>
      <c r="V38" s="930">
        <f>海陽町!S8</f>
        <v>40.72</v>
      </c>
      <c r="W38" s="808">
        <f>海陽町!T8</f>
        <v>36.770000000000003</v>
      </c>
      <c r="X38" s="808">
        <f>海陽町!U8</f>
        <v>59.56</v>
      </c>
      <c r="Y38" s="808">
        <f>海陽町!V8</f>
        <v>52.44</v>
      </c>
      <c r="Z38" s="808">
        <f>海陽町!W8</f>
        <v>16.02</v>
      </c>
      <c r="AA38" s="808">
        <f>海陽町!X8</f>
        <v>1.66</v>
      </c>
      <c r="AB38" s="808">
        <f>海陽町!Y8</f>
        <v>2.27</v>
      </c>
      <c r="AC38" s="808">
        <f>海陽町!Z8</f>
        <v>4106.4399999999996</v>
      </c>
    </row>
    <row r="39" spans="1:29" s="771" customFormat="1" ht="12.75" customHeight="1">
      <c r="A39" s="929"/>
      <c r="B39" s="810"/>
      <c r="C39" s="811"/>
      <c r="D39" s="816"/>
      <c r="E39" s="827" t="s">
        <v>117</v>
      </c>
      <c r="F39" s="1361">
        <f>F36+F37+F38</f>
        <v>7194.73</v>
      </c>
      <c r="G39" s="1361">
        <f>G36+G37+G38</f>
        <v>0.3</v>
      </c>
      <c r="H39" s="1361">
        <f>H36+H37+H38</f>
        <v>121.38999999999999</v>
      </c>
      <c r="I39" s="1361">
        <f t="shared" ref="I39:AC39" si="18">I36+I37+I38</f>
        <v>195.76</v>
      </c>
      <c r="J39" s="1361">
        <f t="shared" si="18"/>
        <v>285.44</v>
      </c>
      <c r="K39" s="1361">
        <f t="shared" si="18"/>
        <v>428.78000000000003</v>
      </c>
      <c r="L39" s="1361">
        <f t="shared" si="18"/>
        <v>607.13</v>
      </c>
      <c r="M39" s="1361">
        <f t="shared" si="18"/>
        <v>1191.56</v>
      </c>
      <c r="N39" s="1361">
        <f t="shared" si="18"/>
        <v>688.93000000000006</v>
      </c>
      <c r="O39" s="1361">
        <f t="shared" si="18"/>
        <v>1037.6799999999998</v>
      </c>
      <c r="P39" s="1361">
        <f t="shared" si="18"/>
        <v>930.8</v>
      </c>
      <c r="Q39" s="1361">
        <f t="shared" si="18"/>
        <v>729.40000000000009</v>
      </c>
      <c r="R39" s="1361">
        <f t="shared" si="18"/>
        <v>461.84000000000003</v>
      </c>
      <c r="S39" s="1361">
        <f t="shared" si="18"/>
        <v>155.38</v>
      </c>
      <c r="T39" s="1361">
        <f t="shared" si="18"/>
        <v>87.03</v>
      </c>
      <c r="U39" s="1362">
        <f t="shared" si="18"/>
        <v>273.31000000000006</v>
      </c>
      <c r="V39" s="930">
        <f t="shared" si="18"/>
        <v>55.87</v>
      </c>
      <c r="W39" s="808">
        <f t="shared" si="18"/>
        <v>56.33</v>
      </c>
      <c r="X39" s="808">
        <f t="shared" si="18"/>
        <v>76.990000000000009</v>
      </c>
      <c r="Y39" s="808">
        <f t="shared" si="18"/>
        <v>56.589999999999996</v>
      </c>
      <c r="Z39" s="808">
        <f t="shared" si="18"/>
        <v>22.11</v>
      </c>
      <c r="AA39" s="808">
        <f t="shared" si="18"/>
        <v>3.15</v>
      </c>
      <c r="AB39" s="808">
        <f t="shared" si="18"/>
        <v>2.27</v>
      </c>
      <c r="AC39" s="808">
        <f t="shared" si="18"/>
        <v>7194.73</v>
      </c>
    </row>
    <row r="40" spans="1:29" s="771" customFormat="1" ht="12.75" customHeight="1" thickBot="1">
      <c r="A40" s="929"/>
      <c r="B40" s="848"/>
      <c r="C40" s="849"/>
      <c r="D40" s="837" t="s">
        <v>120</v>
      </c>
      <c r="E40" s="820"/>
      <c r="F40" s="1363">
        <f>F34+F39</f>
        <v>8918.4499999999989</v>
      </c>
      <c r="G40" s="1363">
        <f>G34+G39</f>
        <v>1.6600000000000001</v>
      </c>
      <c r="H40" s="1363">
        <f>H34+H39</f>
        <v>126.45999999999998</v>
      </c>
      <c r="I40" s="1363">
        <f t="shared" ref="I40:AC40" si="19">I34+I39</f>
        <v>213.32</v>
      </c>
      <c r="J40" s="1363">
        <f t="shared" si="19"/>
        <v>335.27</v>
      </c>
      <c r="K40" s="1363">
        <f t="shared" si="19"/>
        <v>531.63</v>
      </c>
      <c r="L40" s="1363">
        <f t="shared" si="19"/>
        <v>721.61</v>
      </c>
      <c r="M40" s="1363">
        <f t="shared" si="19"/>
        <v>1539.6499999999999</v>
      </c>
      <c r="N40" s="1363">
        <f t="shared" si="19"/>
        <v>852.7</v>
      </c>
      <c r="O40" s="1363">
        <f t="shared" si="19"/>
        <v>1180.6099999999999</v>
      </c>
      <c r="P40" s="1363">
        <f t="shared" si="19"/>
        <v>1096.6499999999999</v>
      </c>
      <c r="Q40" s="1363">
        <f t="shared" si="19"/>
        <v>976.56000000000006</v>
      </c>
      <c r="R40" s="1363">
        <f t="shared" si="19"/>
        <v>604.29</v>
      </c>
      <c r="S40" s="1363">
        <f t="shared" si="19"/>
        <v>206.88</v>
      </c>
      <c r="T40" s="1363">
        <f t="shared" si="19"/>
        <v>144.07</v>
      </c>
      <c r="U40" s="1364">
        <f t="shared" si="19"/>
        <v>387.09000000000003</v>
      </c>
      <c r="V40" s="932">
        <f t="shared" si="19"/>
        <v>94.539999999999992</v>
      </c>
      <c r="W40" s="821">
        <f t="shared" si="19"/>
        <v>85.89</v>
      </c>
      <c r="X40" s="821">
        <f t="shared" si="19"/>
        <v>108.67000000000002</v>
      </c>
      <c r="Y40" s="821">
        <f t="shared" si="19"/>
        <v>61.72</v>
      </c>
      <c r="Z40" s="821">
        <f t="shared" si="19"/>
        <v>27.509999999999998</v>
      </c>
      <c r="AA40" s="821">
        <f t="shared" si="19"/>
        <v>5.79</v>
      </c>
      <c r="AB40" s="821">
        <f t="shared" si="19"/>
        <v>2.9699999999999998</v>
      </c>
      <c r="AC40" s="821">
        <f t="shared" si="19"/>
        <v>8918.4499999999989</v>
      </c>
    </row>
    <row r="41" spans="1:29" s="771" customFormat="1" ht="12.75" customHeight="1" thickBot="1">
      <c r="A41" s="929"/>
      <c r="B41" s="850"/>
      <c r="C41" s="851" t="s">
        <v>131</v>
      </c>
      <c r="D41" s="852"/>
      <c r="E41" s="841"/>
      <c r="F41" s="1373">
        <f>F33+F40</f>
        <v>12819.769999999999</v>
      </c>
      <c r="G41" s="1373">
        <f>G33+G40</f>
        <v>3.2800000000000002</v>
      </c>
      <c r="H41" s="1373">
        <f>H33+H40</f>
        <v>174.10999999999999</v>
      </c>
      <c r="I41" s="1373">
        <f t="shared" ref="I41:AC41" si="20">I33+I40</f>
        <v>298.95</v>
      </c>
      <c r="J41" s="1373">
        <f t="shared" si="20"/>
        <v>466.7</v>
      </c>
      <c r="K41" s="1373">
        <f t="shared" si="20"/>
        <v>915.86</v>
      </c>
      <c r="L41" s="1373">
        <f t="shared" si="20"/>
        <v>1108.1199999999999</v>
      </c>
      <c r="M41" s="1373">
        <f t="shared" si="20"/>
        <v>2222.41</v>
      </c>
      <c r="N41" s="1373">
        <f t="shared" si="20"/>
        <v>1392.74</v>
      </c>
      <c r="O41" s="1373">
        <f t="shared" si="20"/>
        <v>1765.77</v>
      </c>
      <c r="P41" s="1373">
        <f t="shared" si="20"/>
        <v>1509.4099999999999</v>
      </c>
      <c r="Q41" s="1373">
        <f t="shared" si="20"/>
        <v>1211.5</v>
      </c>
      <c r="R41" s="1373">
        <f t="shared" si="20"/>
        <v>713.49</v>
      </c>
      <c r="S41" s="1373">
        <f t="shared" si="20"/>
        <v>270.26</v>
      </c>
      <c r="T41" s="1373">
        <f t="shared" si="20"/>
        <v>193.06</v>
      </c>
      <c r="U41" s="1374">
        <f t="shared" si="20"/>
        <v>574.11</v>
      </c>
      <c r="V41" s="937">
        <f t="shared" si="20"/>
        <v>132.60999999999999</v>
      </c>
      <c r="W41" s="853">
        <f t="shared" si="20"/>
        <v>127.11</v>
      </c>
      <c r="X41" s="853">
        <f t="shared" si="20"/>
        <v>135.82000000000002</v>
      </c>
      <c r="Y41" s="853">
        <f t="shared" si="20"/>
        <v>92.41</v>
      </c>
      <c r="Z41" s="853">
        <f t="shared" si="20"/>
        <v>60.33</v>
      </c>
      <c r="AA41" s="853">
        <f t="shared" si="20"/>
        <v>13.6</v>
      </c>
      <c r="AB41" s="853">
        <f t="shared" si="20"/>
        <v>12.23</v>
      </c>
      <c r="AC41" s="853">
        <f t="shared" si="20"/>
        <v>12819.769999999999</v>
      </c>
    </row>
    <row r="42" spans="1:29" s="771" customFormat="1" ht="12.75" customHeight="1" thickBot="1">
      <c r="A42" s="929"/>
      <c r="B42" s="855" t="s">
        <v>144</v>
      </c>
      <c r="C42" s="840"/>
      <c r="D42" s="840"/>
      <c r="E42" s="856"/>
      <c r="F42" s="1375" t="e">
        <f>F31+F41</f>
        <v>#REF!</v>
      </c>
      <c r="G42" s="1375" t="e">
        <f>G31+G41</f>
        <v>#REF!</v>
      </c>
      <c r="H42" s="1375" t="e">
        <f>H31+H41</f>
        <v>#REF!</v>
      </c>
      <c r="I42" s="1375" t="e">
        <f t="shared" ref="I42:AC42" si="21">I31+I41</f>
        <v>#REF!</v>
      </c>
      <c r="J42" s="1375" t="e">
        <f t="shared" si="21"/>
        <v>#REF!</v>
      </c>
      <c r="K42" s="1375" t="e">
        <f t="shared" si="21"/>
        <v>#REF!</v>
      </c>
      <c r="L42" s="1375" t="e">
        <f t="shared" si="21"/>
        <v>#REF!</v>
      </c>
      <c r="M42" s="1375" t="e">
        <f t="shared" si="21"/>
        <v>#REF!</v>
      </c>
      <c r="N42" s="1375" t="e">
        <f t="shared" si="21"/>
        <v>#REF!</v>
      </c>
      <c r="O42" s="1375" t="e">
        <f t="shared" si="21"/>
        <v>#REF!</v>
      </c>
      <c r="P42" s="1375" t="e">
        <f t="shared" si="21"/>
        <v>#REF!</v>
      </c>
      <c r="Q42" s="1375" t="e">
        <f t="shared" si="21"/>
        <v>#REF!</v>
      </c>
      <c r="R42" s="1375" t="e">
        <f t="shared" si="21"/>
        <v>#REF!</v>
      </c>
      <c r="S42" s="1375" t="e">
        <f t="shared" si="21"/>
        <v>#REF!</v>
      </c>
      <c r="T42" s="1375" t="e">
        <f t="shared" si="21"/>
        <v>#REF!</v>
      </c>
      <c r="U42" s="1376" t="e">
        <f t="shared" si="21"/>
        <v>#REF!</v>
      </c>
      <c r="V42" s="938" t="e">
        <f t="shared" si="21"/>
        <v>#REF!</v>
      </c>
      <c r="W42" s="857" t="e">
        <f t="shared" si="21"/>
        <v>#REF!</v>
      </c>
      <c r="X42" s="857" t="e">
        <f t="shared" si="21"/>
        <v>#REF!</v>
      </c>
      <c r="Y42" s="857" t="e">
        <f t="shared" si="21"/>
        <v>#REF!</v>
      </c>
      <c r="Z42" s="857" t="e">
        <f t="shared" si="21"/>
        <v>#REF!</v>
      </c>
      <c r="AA42" s="857" t="e">
        <f t="shared" si="21"/>
        <v>#REF!</v>
      </c>
      <c r="AB42" s="857" t="e">
        <f t="shared" si="21"/>
        <v>#REF!</v>
      </c>
      <c r="AC42" s="857" t="e">
        <f t="shared" si="21"/>
        <v>#REF!</v>
      </c>
    </row>
    <row r="44" spans="1:29" ht="13.5" customHeight="1">
      <c r="G44" s="771"/>
    </row>
  </sheetData>
  <mergeCells count="1">
    <mergeCell ref="E4:E5"/>
  </mergeCells>
  <phoneticPr fontId="4"/>
  <pageMargins left="0.70866141732283472" right="0.39370078740157483" top="0.70866141732283472" bottom="0.70866141732283472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zoomScaleNormal="100" workbookViewId="0">
      <selection activeCell="I22" sqref="I22"/>
    </sheetView>
  </sheetViews>
  <sheetFormatPr defaultRowHeight="13.5" customHeight="1"/>
  <cols>
    <col min="1" max="1" width="0.75" style="859" customWidth="1"/>
    <col min="2" max="4" width="6.625" style="859" customWidth="1"/>
    <col min="5" max="5" width="9.625" style="859" customWidth="1"/>
    <col min="6" max="6" width="7.125" style="859" customWidth="1"/>
    <col min="7" max="21" width="6.25" style="859" customWidth="1"/>
    <col min="22" max="29" width="0" style="859" hidden="1" customWidth="1"/>
    <col min="30" max="16384" width="9" style="859"/>
  </cols>
  <sheetData>
    <row r="1" spans="1:29" s="771" customFormat="1" ht="12" customHeight="1">
      <c r="C1" s="794"/>
    </row>
    <row r="2" spans="1:29" s="771" customFormat="1" ht="15" customHeight="1">
      <c r="B2" s="795" t="s">
        <v>145</v>
      </c>
    </row>
    <row r="3" spans="1:29" s="771" customFormat="1" ht="12" customHeight="1" thickBot="1"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39"/>
      <c r="U3" s="940" t="s">
        <v>91</v>
      </c>
    </row>
    <row r="4" spans="1:29" s="771" customFormat="1" ht="14.25" customHeight="1">
      <c r="A4" s="929"/>
      <c r="B4" s="796" t="s">
        <v>92</v>
      </c>
      <c r="C4" s="1220" t="s">
        <v>92</v>
      </c>
      <c r="D4" s="1220" t="s">
        <v>93</v>
      </c>
      <c r="E4" s="1520" t="s">
        <v>94</v>
      </c>
      <c r="F4" s="798" t="s">
        <v>95</v>
      </c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800"/>
      <c r="V4" s="929"/>
    </row>
    <row r="5" spans="1:29" s="771" customFormat="1" ht="14.25" customHeight="1" thickBot="1">
      <c r="A5" s="929"/>
      <c r="B5" s="801" t="s">
        <v>96</v>
      </c>
      <c r="C5" s="802" t="s">
        <v>97</v>
      </c>
      <c r="D5" s="802" t="s">
        <v>98</v>
      </c>
      <c r="E5" s="1521"/>
      <c r="F5" s="803" t="s">
        <v>99</v>
      </c>
      <c r="G5" s="803">
        <v>1</v>
      </c>
      <c r="H5" s="803">
        <v>2</v>
      </c>
      <c r="I5" s="803">
        <v>3</v>
      </c>
      <c r="J5" s="803">
        <v>4</v>
      </c>
      <c r="K5" s="803">
        <v>5</v>
      </c>
      <c r="L5" s="803">
        <v>6</v>
      </c>
      <c r="M5" s="803">
        <v>7</v>
      </c>
      <c r="N5" s="803">
        <v>8</v>
      </c>
      <c r="O5" s="803">
        <v>9</v>
      </c>
      <c r="P5" s="803">
        <v>10</v>
      </c>
      <c r="Q5" s="803">
        <v>11</v>
      </c>
      <c r="R5" s="803">
        <v>12</v>
      </c>
      <c r="S5" s="803">
        <v>13</v>
      </c>
      <c r="T5" s="803">
        <v>14</v>
      </c>
      <c r="U5" s="804" t="s">
        <v>100</v>
      </c>
      <c r="V5" s="929"/>
    </row>
    <row r="6" spans="1:29" s="771" customFormat="1" ht="12.75" customHeight="1">
      <c r="A6" s="929"/>
      <c r="B6" s="805"/>
      <c r="C6" s="806"/>
      <c r="D6" s="806"/>
      <c r="E6" s="807" t="s">
        <v>101</v>
      </c>
      <c r="F6" s="1361">
        <f>SUM(G6:U6)</f>
        <v>871.58999999999992</v>
      </c>
      <c r="G6" s="1361">
        <f>徳島市!E5+徳島市!E8</f>
        <v>0</v>
      </c>
      <c r="H6" s="1361">
        <f>徳島市!F5+徳島市!F8</f>
        <v>0</v>
      </c>
      <c r="I6" s="1361">
        <f>徳島市!G5+徳島市!G8</f>
        <v>0</v>
      </c>
      <c r="J6" s="1361">
        <f>徳島市!H5+徳島市!H8</f>
        <v>7.6899999999999995</v>
      </c>
      <c r="K6" s="1361">
        <f>徳島市!I5+徳島市!I8</f>
        <v>30.18</v>
      </c>
      <c r="L6" s="1361">
        <f>徳島市!J5+徳島市!J8</f>
        <v>17.100000000000001</v>
      </c>
      <c r="M6" s="1361">
        <f>徳島市!K5+徳島市!K8</f>
        <v>61.54</v>
      </c>
      <c r="N6" s="1361">
        <f>徳島市!L5+徳島市!L8</f>
        <v>57.83</v>
      </c>
      <c r="O6" s="1361">
        <f>徳島市!M5+徳島市!M8</f>
        <v>33.79</v>
      </c>
      <c r="P6" s="1361">
        <f>徳島市!N5+徳島市!N8</f>
        <v>148.75</v>
      </c>
      <c r="Q6" s="1361">
        <f>徳島市!O5+徳島市!O8</f>
        <v>152.92000000000002</v>
      </c>
      <c r="R6" s="1361">
        <f>徳島市!P5+徳島市!P8</f>
        <v>118.11</v>
      </c>
      <c r="S6" s="1361">
        <f>徳島市!Q5+徳島市!Q8</f>
        <v>102.13</v>
      </c>
      <c r="T6" s="1361">
        <f>徳島市!R5+徳島市!R8</f>
        <v>26.03</v>
      </c>
      <c r="U6" s="1362">
        <f>SUM(V6:AB6)</f>
        <v>115.52000000000001</v>
      </c>
      <c r="V6" s="930">
        <f>徳島市!S5+徳島市!S8</f>
        <v>35.130000000000003</v>
      </c>
      <c r="W6" s="808">
        <f>徳島市!T5+徳島市!T8</f>
        <v>23.41</v>
      </c>
      <c r="X6" s="808">
        <f>徳島市!U5+徳島市!U8</f>
        <v>17.59</v>
      </c>
      <c r="Y6" s="808">
        <f>徳島市!V5+徳島市!V8</f>
        <v>25</v>
      </c>
      <c r="Z6" s="808">
        <f>徳島市!W5+徳島市!W8</f>
        <v>7.79</v>
      </c>
      <c r="AA6" s="808">
        <f>徳島市!X5+徳島市!X8</f>
        <v>4.3599999999999994</v>
      </c>
      <c r="AB6" s="808">
        <f>徳島市!Y5+徳島市!Y8</f>
        <v>2.2400000000000002</v>
      </c>
      <c r="AC6" s="808">
        <f>徳島市!Z5+徳島市!Z8</f>
        <v>871.58999999999992</v>
      </c>
    </row>
    <row r="7" spans="1:29" s="771" customFormat="1" ht="12.75" customHeight="1">
      <c r="A7" s="929"/>
      <c r="B7" s="810"/>
      <c r="C7" s="811"/>
      <c r="D7" s="811"/>
      <c r="E7" s="812" t="s">
        <v>102</v>
      </c>
      <c r="F7" s="1361">
        <f t="shared" ref="F7:F38" si="0">SUM(G7:U7)</f>
        <v>175.05</v>
      </c>
      <c r="G7" s="1361">
        <f>鳴門市!E5+鳴門市!E8</f>
        <v>0</v>
      </c>
      <c r="H7" s="1361">
        <f>鳴門市!F5+鳴門市!F8</f>
        <v>0.39</v>
      </c>
      <c r="I7" s="1361">
        <f>鳴門市!G5+鳴門市!G8</f>
        <v>1.08</v>
      </c>
      <c r="J7" s="1361">
        <f>鳴門市!H5+鳴門市!H8</f>
        <v>2.72</v>
      </c>
      <c r="K7" s="1361">
        <f>鳴門市!I5+鳴門市!I8</f>
        <v>7.41</v>
      </c>
      <c r="L7" s="1361">
        <f>鳴門市!J5+鳴門市!J8</f>
        <v>10.1</v>
      </c>
      <c r="M7" s="1361">
        <f>鳴門市!K5+鳴門市!K8</f>
        <v>58.65</v>
      </c>
      <c r="N7" s="1361">
        <f>鳴門市!L5+鳴門市!L8</f>
        <v>28.38</v>
      </c>
      <c r="O7" s="1361">
        <f>鳴門市!M5+鳴門市!M8</f>
        <v>4.7</v>
      </c>
      <c r="P7" s="1361">
        <f>鳴門市!N5+鳴門市!N8</f>
        <v>8.8600000000000012</v>
      </c>
      <c r="Q7" s="1361">
        <f>鳴門市!O5+鳴門市!O8</f>
        <v>26.99</v>
      </c>
      <c r="R7" s="1361">
        <f>鳴門市!P5+鳴門市!P8</f>
        <v>11.99</v>
      </c>
      <c r="S7" s="1361">
        <f>鳴門市!Q5+鳴門市!Q8</f>
        <v>10.49</v>
      </c>
      <c r="T7" s="1361">
        <f>鳴門市!R5+鳴門市!R8</f>
        <v>0.98</v>
      </c>
      <c r="U7" s="1362">
        <f t="shared" ref="U7:U38" si="1">SUM(V7:AB7)</f>
        <v>2.31</v>
      </c>
      <c r="V7" s="930">
        <f>鳴門市!S5+鳴門市!S8</f>
        <v>0.44</v>
      </c>
      <c r="W7" s="808">
        <f>鳴門市!T5+鳴門市!T8</f>
        <v>0.9</v>
      </c>
      <c r="X7" s="808">
        <f>鳴門市!U5+鳴門市!U8</f>
        <v>0.44</v>
      </c>
      <c r="Y7" s="808">
        <f>鳴門市!V5+鳴門市!V8</f>
        <v>0.53</v>
      </c>
      <c r="Z7" s="808">
        <f>鳴門市!W5+鳴門市!W8</f>
        <v>0</v>
      </c>
      <c r="AA7" s="808">
        <f>鳴門市!X5+鳴門市!X8</f>
        <v>0</v>
      </c>
      <c r="AB7" s="808">
        <f>鳴門市!Y5+鳴門市!Y8</f>
        <v>0</v>
      </c>
      <c r="AC7" s="808">
        <f>鳴門市!Z5+鳴門市!Z8</f>
        <v>175.05</v>
      </c>
    </row>
    <row r="8" spans="1:29" s="771" customFormat="1" ht="12.75" customHeight="1">
      <c r="A8" s="929"/>
      <c r="B8" s="810"/>
      <c r="C8" s="811"/>
      <c r="D8" s="811"/>
      <c r="E8" s="808" t="s">
        <v>57</v>
      </c>
      <c r="F8" s="1361">
        <f t="shared" si="0"/>
        <v>45.610000000000007</v>
      </c>
      <c r="G8" s="1361">
        <f>小松島市!E5+小松島市!E8</f>
        <v>0</v>
      </c>
      <c r="H8" s="1361">
        <f>小松島市!F5+小松島市!F8</f>
        <v>0</v>
      </c>
      <c r="I8" s="1361">
        <f>小松島市!G5+小松島市!G8</f>
        <v>0</v>
      </c>
      <c r="J8" s="1361">
        <f>小松島市!H5+小松島市!H8</f>
        <v>0</v>
      </c>
      <c r="K8" s="1361">
        <f>小松島市!I5+小松島市!I8</f>
        <v>1.1599999999999999</v>
      </c>
      <c r="L8" s="1361">
        <f>小松島市!J5+小松島市!J8</f>
        <v>0.22</v>
      </c>
      <c r="M8" s="1361">
        <f>小松島市!K5+小松島市!K8</f>
        <v>3.2399999999999998</v>
      </c>
      <c r="N8" s="1361">
        <f>小松島市!L5+小松島市!L8</f>
        <v>5.3100000000000005</v>
      </c>
      <c r="O8" s="1361">
        <f>小松島市!M5+小松島市!M8</f>
        <v>3.6799999999999997</v>
      </c>
      <c r="P8" s="1361">
        <f>小松島市!N5+小松島市!N8</f>
        <v>5.8900000000000006</v>
      </c>
      <c r="Q8" s="1361">
        <f>小松島市!O5+小松島市!O8</f>
        <v>8.629999999999999</v>
      </c>
      <c r="R8" s="1361">
        <f>小松島市!P5+小松島市!P8</f>
        <v>3.32</v>
      </c>
      <c r="S8" s="1361">
        <f>小松島市!Q5+小松島市!Q8</f>
        <v>3.18</v>
      </c>
      <c r="T8" s="1361">
        <f>小松島市!R5+小松島市!R8</f>
        <v>4.8499999999999996</v>
      </c>
      <c r="U8" s="1362">
        <f t="shared" si="1"/>
        <v>6.1300000000000008</v>
      </c>
      <c r="V8" s="930">
        <f>小松島市!S5+小松島市!S8</f>
        <v>1.9400000000000002</v>
      </c>
      <c r="W8" s="808">
        <f>小松島市!T5+小松島市!T8</f>
        <v>1.07</v>
      </c>
      <c r="X8" s="808">
        <f>小松島市!U5+小松島市!U8</f>
        <v>0.93</v>
      </c>
      <c r="Y8" s="808">
        <f>小松島市!V5+小松島市!V8</f>
        <v>1.1000000000000001</v>
      </c>
      <c r="Z8" s="808">
        <f>小松島市!W5+小松島市!W8</f>
        <v>0.04</v>
      </c>
      <c r="AA8" s="808">
        <f>小松島市!X5+小松島市!X8</f>
        <v>0.28999999999999998</v>
      </c>
      <c r="AB8" s="808">
        <f>小松島市!Y5+小松島市!Y8</f>
        <v>0.76</v>
      </c>
      <c r="AC8" s="808">
        <f>小松島市!Z5+小松島市!Z8</f>
        <v>45.61</v>
      </c>
    </row>
    <row r="9" spans="1:29" s="771" customFormat="1" ht="12.75" customHeight="1">
      <c r="A9" s="929"/>
      <c r="B9" s="810"/>
      <c r="C9" s="811"/>
      <c r="D9" s="811"/>
      <c r="E9" s="812" t="s">
        <v>103</v>
      </c>
      <c r="F9" s="1361">
        <f t="shared" si="0"/>
        <v>3236.9</v>
      </c>
      <c r="G9" s="1361">
        <f>勝浦町!E5+勝浦町!E8</f>
        <v>0</v>
      </c>
      <c r="H9" s="1361">
        <f>勝浦町!F5+勝浦町!F8</f>
        <v>3.67</v>
      </c>
      <c r="I9" s="1361">
        <f>勝浦町!G5+勝浦町!G8</f>
        <v>18.850000000000001</v>
      </c>
      <c r="J9" s="1361">
        <f>勝浦町!H5+勝浦町!H8</f>
        <v>37.67</v>
      </c>
      <c r="K9" s="1361">
        <f>勝浦町!I5+勝浦町!I8</f>
        <v>68.150000000000006</v>
      </c>
      <c r="L9" s="1361">
        <f>勝浦町!J5+勝浦町!J8</f>
        <v>66.13</v>
      </c>
      <c r="M9" s="1361">
        <f>勝浦町!K5+勝浦町!K8</f>
        <v>181.67000000000002</v>
      </c>
      <c r="N9" s="1361">
        <f>勝浦町!L5+勝浦町!L8</f>
        <v>165.78</v>
      </c>
      <c r="O9" s="1361">
        <f>勝浦町!M5+勝浦町!M8</f>
        <v>184.84</v>
      </c>
      <c r="P9" s="1361">
        <f>勝浦町!N5+勝浦町!N8</f>
        <v>595.02</v>
      </c>
      <c r="Q9" s="1361">
        <f>勝浦町!O5+勝浦町!O8</f>
        <v>650.99</v>
      </c>
      <c r="R9" s="1361">
        <f>勝浦町!P5+勝浦町!P8</f>
        <v>495.40000000000003</v>
      </c>
      <c r="S9" s="1361">
        <f>勝浦町!Q5+勝浦町!Q8</f>
        <v>281.2</v>
      </c>
      <c r="T9" s="1361">
        <f>勝浦町!R5+勝浦町!R8</f>
        <v>146.55000000000001</v>
      </c>
      <c r="U9" s="1362">
        <f t="shared" si="1"/>
        <v>340.98</v>
      </c>
      <c r="V9" s="930">
        <f>勝浦町!S5+勝浦町!S8</f>
        <v>115.97999999999999</v>
      </c>
      <c r="W9" s="808">
        <f>勝浦町!T5+勝浦町!T8</f>
        <v>67.95</v>
      </c>
      <c r="X9" s="808">
        <f>勝浦町!U5+勝浦町!U8</f>
        <v>68.210000000000008</v>
      </c>
      <c r="Y9" s="808">
        <f>勝浦町!V5+勝浦町!V8</f>
        <v>23.89</v>
      </c>
      <c r="Z9" s="808">
        <f>勝浦町!W5+勝浦町!W8</f>
        <v>31.59</v>
      </c>
      <c r="AA9" s="808">
        <f>勝浦町!X5+勝浦町!X8</f>
        <v>6.24</v>
      </c>
      <c r="AB9" s="808">
        <f>勝浦町!Y5+勝浦町!Y8</f>
        <v>27.119999999999997</v>
      </c>
      <c r="AC9" s="808">
        <f>勝浦町!Z5+勝浦町!Z8</f>
        <v>3236.9</v>
      </c>
    </row>
    <row r="10" spans="1:29" s="771" customFormat="1" ht="12.75" customHeight="1">
      <c r="A10" s="929"/>
      <c r="B10" s="810"/>
      <c r="C10" s="811"/>
      <c r="D10" s="811"/>
      <c r="E10" s="812" t="s">
        <v>104</v>
      </c>
      <c r="F10" s="1361">
        <f t="shared" si="0"/>
        <v>7556.05</v>
      </c>
      <c r="G10" s="1361">
        <f>上勝町!E5+上勝町!E8</f>
        <v>0.96</v>
      </c>
      <c r="H10" s="1361">
        <f>上勝町!F5+上勝町!F8</f>
        <v>3.39</v>
      </c>
      <c r="I10" s="1361">
        <f>上勝町!G5+上勝町!G8</f>
        <v>22.4</v>
      </c>
      <c r="J10" s="1361">
        <f>上勝町!H5+上勝町!H8</f>
        <v>58.260000000000005</v>
      </c>
      <c r="K10" s="1361">
        <f>上勝町!I5+上勝町!I8</f>
        <v>155.47</v>
      </c>
      <c r="L10" s="1361">
        <f>上勝町!J5+上勝町!J8</f>
        <v>248.88</v>
      </c>
      <c r="M10" s="1361">
        <f>上勝町!K5+上勝町!K8</f>
        <v>303.09000000000003</v>
      </c>
      <c r="N10" s="1361">
        <f>上勝町!L5+上勝町!L8</f>
        <v>448.15999999999997</v>
      </c>
      <c r="O10" s="1361">
        <f>上勝町!M5+上勝町!M8</f>
        <v>888.68999999999994</v>
      </c>
      <c r="P10" s="1361">
        <f>上勝町!N5+上勝町!N8</f>
        <v>1387.86</v>
      </c>
      <c r="Q10" s="1361">
        <f>上勝町!O5+上勝町!O8</f>
        <v>1144.22</v>
      </c>
      <c r="R10" s="1361">
        <f>上勝町!P5+上勝町!P8</f>
        <v>758.58999999999992</v>
      </c>
      <c r="S10" s="1361">
        <f>上勝町!Q5+上勝町!Q8</f>
        <v>470.64</v>
      </c>
      <c r="T10" s="1361">
        <f>上勝町!R5+上勝町!R8</f>
        <v>377.58</v>
      </c>
      <c r="U10" s="1362">
        <f t="shared" si="1"/>
        <v>1287.8599999999999</v>
      </c>
      <c r="V10" s="930">
        <f>上勝町!S5+上勝町!S8</f>
        <v>302.08000000000004</v>
      </c>
      <c r="W10" s="808">
        <f>上勝町!T5+上勝町!T8</f>
        <v>309.8</v>
      </c>
      <c r="X10" s="808">
        <f>上勝町!U5+上勝町!U8</f>
        <v>375.83000000000004</v>
      </c>
      <c r="Y10" s="808">
        <f>上勝町!V5+上勝町!V8</f>
        <v>191.95000000000002</v>
      </c>
      <c r="Z10" s="808">
        <f>上勝町!W5+上勝町!W8</f>
        <v>63.61</v>
      </c>
      <c r="AA10" s="808">
        <f>上勝町!X5+上勝町!X8</f>
        <v>21.08</v>
      </c>
      <c r="AB10" s="808">
        <f>上勝町!Y5+上勝町!Y8</f>
        <v>23.509999999999998</v>
      </c>
      <c r="AC10" s="808">
        <f>上勝町!Z5+上勝町!Z8</f>
        <v>7556.05</v>
      </c>
    </row>
    <row r="11" spans="1:29" s="771" customFormat="1" ht="12.75" customHeight="1">
      <c r="A11" s="929"/>
      <c r="B11" s="810"/>
      <c r="C11" s="811"/>
      <c r="D11" s="811"/>
      <c r="E11" s="808" t="s">
        <v>65</v>
      </c>
      <c r="F11" s="1361">
        <f t="shared" si="0"/>
        <v>838.13</v>
      </c>
      <c r="G11" s="1361">
        <f>佐那河内村!E5+佐那河内村!E8</f>
        <v>0</v>
      </c>
      <c r="H11" s="1361">
        <f>佐那河内村!F5+佐那河内村!F8</f>
        <v>1.44</v>
      </c>
      <c r="I11" s="1361">
        <f>佐那河内村!G5+佐那河内村!G8</f>
        <v>0.34</v>
      </c>
      <c r="J11" s="1361">
        <f>佐那河内村!H5+佐那河内村!H8</f>
        <v>4.88</v>
      </c>
      <c r="K11" s="1361">
        <f>佐那河内村!I5+佐那河内村!I8</f>
        <v>32.409999999999997</v>
      </c>
      <c r="L11" s="1361">
        <f>佐那河内村!J5+佐那河内村!J8</f>
        <v>22.68</v>
      </c>
      <c r="M11" s="1361">
        <f>佐那河内村!K5+佐那河内村!K8</f>
        <v>22.59</v>
      </c>
      <c r="N11" s="1361">
        <f>佐那河内村!L5+佐那河内村!L8</f>
        <v>82.43</v>
      </c>
      <c r="O11" s="1361">
        <f>佐那河内村!M5+佐那河内村!M8</f>
        <v>71.97</v>
      </c>
      <c r="P11" s="1361">
        <f>佐那河内村!N5+佐那河内村!N8</f>
        <v>158.56</v>
      </c>
      <c r="Q11" s="1361">
        <f>佐那河内村!O5+佐那河内村!O8</f>
        <v>182.71</v>
      </c>
      <c r="R11" s="1361">
        <f>佐那河内村!P5+佐那河内村!P8</f>
        <v>151.69999999999999</v>
      </c>
      <c r="S11" s="1361">
        <f>佐那河内村!Q5+佐那河内村!Q8</f>
        <v>35.74</v>
      </c>
      <c r="T11" s="1361">
        <f>佐那河内村!R5+佐那河内村!R8</f>
        <v>17.649999999999999</v>
      </c>
      <c r="U11" s="1362">
        <f t="shared" si="1"/>
        <v>53.030000000000008</v>
      </c>
      <c r="V11" s="930">
        <f>佐那河内村!S5+佐那河内村!S8</f>
        <v>10.77</v>
      </c>
      <c r="W11" s="808">
        <f>佐那河内村!T5+佐那河内村!T8</f>
        <v>17.490000000000002</v>
      </c>
      <c r="X11" s="808">
        <f>佐那河内村!U5+佐那河内村!U8</f>
        <v>6.29</v>
      </c>
      <c r="Y11" s="808">
        <f>佐那河内村!V5+佐那河内村!V8</f>
        <v>11.1</v>
      </c>
      <c r="Z11" s="808">
        <f>佐那河内村!W5+佐那河内村!W8</f>
        <v>3.7</v>
      </c>
      <c r="AA11" s="808">
        <f>佐那河内村!X5+佐那河内村!X8</f>
        <v>2.71</v>
      </c>
      <c r="AB11" s="808">
        <f>佐那河内村!Y5+佐那河内村!Y8</f>
        <v>0.97</v>
      </c>
      <c r="AC11" s="808">
        <f>佐那河内村!Z5+佐那河内村!Z8</f>
        <v>838.13</v>
      </c>
    </row>
    <row r="12" spans="1:29" s="771" customFormat="1" ht="12.75" customHeight="1">
      <c r="A12" s="929"/>
      <c r="B12" s="810"/>
      <c r="C12" s="811"/>
      <c r="D12" s="811"/>
      <c r="E12" s="812" t="s">
        <v>105</v>
      </c>
      <c r="F12" s="1361">
        <f t="shared" si="0"/>
        <v>17.93</v>
      </c>
      <c r="G12" s="1361">
        <f>石井町!E5+石井町!E8</f>
        <v>0</v>
      </c>
      <c r="H12" s="1361">
        <f>石井町!F5+石井町!F8</f>
        <v>0</v>
      </c>
      <c r="I12" s="1361">
        <f>石井町!G5+石井町!G8</f>
        <v>0</v>
      </c>
      <c r="J12" s="1361">
        <f>石井町!H5+石井町!H8</f>
        <v>0.8</v>
      </c>
      <c r="K12" s="1361">
        <f>石井町!I5+石井町!I8</f>
        <v>0.85000000000000009</v>
      </c>
      <c r="L12" s="1361">
        <f>石井町!J5+石井町!J8</f>
        <v>2.4699999999999998</v>
      </c>
      <c r="M12" s="1361">
        <f>石井町!K5+石井町!K8</f>
        <v>2.65</v>
      </c>
      <c r="N12" s="1361">
        <f>石井町!L5+石井町!L8</f>
        <v>1.29</v>
      </c>
      <c r="O12" s="1361">
        <f>石井町!M5+石井町!M8</f>
        <v>1.42</v>
      </c>
      <c r="P12" s="1361">
        <f>石井町!N5+石井町!N8</f>
        <v>1.62</v>
      </c>
      <c r="Q12" s="1361">
        <f>石井町!O5+石井町!O8</f>
        <v>3.25</v>
      </c>
      <c r="R12" s="1361">
        <f>石井町!P5+石井町!P8</f>
        <v>0.98</v>
      </c>
      <c r="S12" s="1361">
        <f>石井町!Q5+石井町!Q8</f>
        <v>0.71</v>
      </c>
      <c r="T12" s="1361">
        <f>石井町!R5+石井町!R8</f>
        <v>0.62</v>
      </c>
      <c r="U12" s="1362">
        <f t="shared" si="1"/>
        <v>1.27</v>
      </c>
      <c r="V12" s="930">
        <f>石井町!S5+石井町!S8</f>
        <v>0.49</v>
      </c>
      <c r="W12" s="808">
        <f>石井町!T5+石井町!T8</f>
        <v>0</v>
      </c>
      <c r="X12" s="808">
        <f>石井町!U5+石井町!U8</f>
        <v>0.72000000000000008</v>
      </c>
      <c r="Y12" s="808">
        <f>石井町!V5+石井町!V8</f>
        <v>0</v>
      </c>
      <c r="Z12" s="808">
        <f>石井町!W5+石井町!W8</f>
        <v>0.06</v>
      </c>
      <c r="AA12" s="808">
        <f>石井町!X5+石井町!X8</f>
        <v>0</v>
      </c>
      <c r="AB12" s="808">
        <f>石井町!Y5+石井町!Y8</f>
        <v>0</v>
      </c>
      <c r="AC12" s="808">
        <f>石井町!Z5+石井町!Z8</f>
        <v>17.93</v>
      </c>
    </row>
    <row r="13" spans="1:29" s="771" customFormat="1" ht="12.75" customHeight="1">
      <c r="A13" s="929"/>
      <c r="B13" s="810"/>
      <c r="C13" s="811" t="s">
        <v>106</v>
      </c>
      <c r="D13" s="813" t="s">
        <v>107</v>
      </c>
      <c r="E13" s="812" t="s">
        <v>108</v>
      </c>
      <c r="F13" s="1361">
        <f t="shared" si="0"/>
        <v>9490.340000000002</v>
      </c>
      <c r="G13" s="1361">
        <f>神山町!E5+神山町!E8</f>
        <v>0</v>
      </c>
      <c r="H13" s="1361">
        <f>神山町!F5+神山町!F8</f>
        <v>0.47</v>
      </c>
      <c r="I13" s="1361">
        <f>神山町!G5+神山町!G8</f>
        <v>17.489999999999998</v>
      </c>
      <c r="J13" s="1361">
        <f>神山町!H5+神山町!H8</f>
        <v>57.11</v>
      </c>
      <c r="K13" s="1361">
        <f>神山町!I5+神山町!I8</f>
        <v>197.21</v>
      </c>
      <c r="L13" s="1361">
        <f>神山町!J5+神山町!J8</f>
        <v>207.06</v>
      </c>
      <c r="M13" s="1361">
        <f>神山町!K5+神山町!K8</f>
        <v>350.61</v>
      </c>
      <c r="N13" s="1361">
        <f>神山町!L5+神山町!L8</f>
        <v>346.88</v>
      </c>
      <c r="O13" s="1361">
        <f>神山町!M5+神山町!M8</f>
        <v>750.83</v>
      </c>
      <c r="P13" s="1361">
        <f>神山町!N5+神山町!N8</f>
        <v>1566.44</v>
      </c>
      <c r="Q13" s="1361">
        <f>神山町!O5+神山町!O8</f>
        <v>1586.6799999999998</v>
      </c>
      <c r="R13" s="1361">
        <f>神山町!P5+神山町!P8</f>
        <v>1300.9000000000001</v>
      </c>
      <c r="S13" s="1361">
        <f>神山町!Q5+神山町!Q8</f>
        <v>766.94</v>
      </c>
      <c r="T13" s="1361">
        <f>神山町!R5+神山町!R8</f>
        <v>450.6</v>
      </c>
      <c r="U13" s="1362">
        <f t="shared" si="1"/>
        <v>1891.1200000000001</v>
      </c>
      <c r="V13" s="930">
        <f>神山町!S5+神山町!S8</f>
        <v>352.9</v>
      </c>
      <c r="W13" s="808">
        <f>神山町!T5+神山町!T8</f>
        <v>471.05</v>
      </c>
      <c r="X13" s="808">
        <f>神山町!U5+神山町!U8</f>
        <v>310.78999999999996</v>
      </c>
      <c r="Y13" s="808">
        <f>神山町!V5+神山町!V8</f>
        <v>305.64000000000004</v>
      </c>
      <c r="Z13" s="808">
        <f>神山町!W5+神山町!W8</f>
        <v>162</v>
      </c>
      <c r="AA13" s="808">
        <f>神山町!X5+神山町!X8</f>
        <v>198.22</v>
      </c>
      <c r="AB13" s="808">
        <f>神山町!Y5+神山町!Y8</f>
        <v>90.52</v>
      </c>
      <c r="AC13" s="808">
        <f>神山町!Z5+神山町!Z8</f>
        <v>9490.34</v>
      </c>
    </row>
    <row r="14" spans="1:29" s="771" customFormat="1" ht="12.75" customHeight="1">
      <c r="A14" s="929"/>
      <c r="B14" s="810"/>
      <c r="C14" s="811" t="s">
        <v>109</v>
      </c>
      <c r="D14" s="811" t="s">
        <v>110</v>
      </c>
      <c r="E14" s="812" t="s">
        <v>111</v>
      </c>
      <c r="F14" s="1361">
        <f t="shared" si="0"/>
        <v>0</v>
      </c>
      <c r="G14" s="1361">
        <f>松茂町!E5+松茂町!E8</f>
        <v>0</v>
      </c>
      <c r="H14" s="1361">
        <f>松茂町!F5+松茂町!F8</f>
        <v>0</v>
      </c>
      <c r="I14" s="1361">
        <f>松茂町!G5+松茂町!G8</f>
        <v>0</v>
      </c>
      <c r="J14" s="1361">
        <f>松茂町!H5+松茂町!H8</f>
        <v>0</v>
      </c>
      <c r="K14" s="1361">
        <f>松茂町!I5+松茂町!I8</f>
        <v>0</v>
      </c>
      <c r="L14" s="1361">
        <f>松茂町!J5+松茂町!J8</f>
        <v>0</v>
      </c>
      <c r="M14" s="1361">
        <f>松茂町!K5+松茂町!K8</f>
        <v>0</v>
      </c>
      <c r="N14" s="1361">
        <f>松茂町!L5+松茂町!L8</f>
        <v>0</v>
      </c>
      <c r="O14" s="1361">
        <f>松茂町!M5+松茂町!M8</f>
        <v>0</v>
      </c>
      <c r="P14" s="1361">
        <f>松茂町!N5+松茂町!N8</f>
        <v>0</v>
      </c>
      <c r="Q14" s="1361">
        <f>松茂町!O5+松茂町!O8</f>
        <v>0</v>
      </c>
      <c r="R14" s="1361">
        <f>松茂町!P5+松茂町!P8</f>
        <v>0</v>
      </c>
      <c r="S14" s="1361">
        <f>松茂町!Q5+松茂町!Q8</f>
        <v>0</v>
      </c>
      <c r="T14" s="1361">
        <f>松茂町!R5+松茂町!R8</f>
        <v>0</v>
      </c>
      <c r="U14" s="1362">
        <f t="shared" si="1"/>
        <v>0</v>
      </c>
      <c r="V14" s="930">
        <f>松茂町!S5+松茂町!S8</f>
        <v>0</v>
      </c>
      <c r="W14" s="808">
        <f>松茂町!T5+松茂町!T8</f>
        <v>0</v>
      </c>
      <c r="X14" s="808">
        <f>松茂町!U5+松茂町!U8</f>
        <v>0</v>
      </c>
      <c r="Y14" s="808">
        <f>松茂町!V5+松茂町!V8</f>
        <v>0</v>
      </c>
      <c r="Z14" s="808">
        <f>松茂町!W5+松茂町!W8</f>
        <v>0</v>
      </c>
      <c r="AA14" s="808">
        <f>松茂町!X5+松茂町!X8</f>
        <v>0</v>
      </c>
      <c r="AB14" s="808">
        <f>松茂町!Y5+松茂町!Y8</f>
        <v>0</v>
      </c>
      <c r="AC14" s="808">
        <f>松茂町!Z5+松茂町!Z8</f>
        <v>0</v>
      </c>
    </row>
    <row r="15" spans="1:29" s="771" customFormat="1" ht="12.75" customHeight="1">
      <c r="A15" s="929"/>
      <c r="B15" s="810" t="s">
        <v>112</v>
      </c>
      <c r="C15" s="814" t="s">
        <v>413</v>
      </c>
      <c r="D15" s="811"/>
      <c r="E15" s="812" t="s">
        <v>113</v>
      </c>
      <c r="F15" s="1361" t="e">
        <f t="shared" si="0"/>
        <v>#REF!</v>
      </c>
      <c r="G15" s="1361" t="e">
        <f>#REF!+#REF!</f>
        <v>#REF!</v>
      </c>
      <c r="H15" s="1361" t="e">
        <f>#REF!+#REF!</f>
        <v>#REF!</v>
      </c>
      <c r="I15" s="1361" t="e">
        <f>#REF!+#REF!</f>
        <v>#REF!</v>
      </c>
      <c r="J15" s="1361" t="e">
        <f>#REF!+#REF!</f>
        <v>#REF!</v>
      </c>
      <c r="K15" s="1361" t="e">
        <f>#REF!+#REF!</f>
        <v>#REF!</v>
      </c>
      <c r="L15" s="1361" t="e">
        <f>#REF!+#REF!</f>
        <v>#REF!</v>
      </c>
      <c r="M15" s="1361" t="e">
        <f>#REF!+#REF!</f>
        <v>#REF!</v>
      </c>
      <c r="N15" s="1361" t="e">
        <f>#REF!+#REF!</f>
        <v>#REF!</v>
      </c>
      <c r="O15" s="1361" t="e">
        <f>#REF!+#REF!</f>
        <v>#REF!</v>
      </c>
      <c r="P15" s="1361" t="e">
        <f>#REF!+#REF!</f>
        <v>#REF!</v>
      </c>
      <c r="Q15" s="1361" t="e">
        <f>#REF!+#REF!</f>
        <v>#REF!</v>
      </c>
      <c r="R15" s="1361" t="e">
        <f>#REF!+#REF!</f>
        <v>#REF!</v>
      </c>
      <c r="S15" s="1361" t="e">
        <f>#REF!+#REF!</f>
        <v>#REF!</v>
      </c>
      <c r="T15" s="1361" t="e">
        <f>#REF!+#REF!</f>
        <v>#REF!</v>
      </c>
      <c r="U15" s="1362" t="e">
        <f t="shared" si="1"/>
        <v>#REF!</v>
      </c>
      <c r="V15" s="930" t="e">
        <f>#REF!+#REF!</f>
        <v>#REF!</v>
      </c>
      <c r="W15" s="808" t="e">
        <f>#REF!+#REF!</f>
        <v>#REF!</v>
      </c>
      <c r="X15" s="808" t="e">
        <f>#REF!+#REF!</f>
        <v>#REF!</v>
      </c>
      <c r="Y15" s="808" t="e">
        <f>#REF!+#REF!</f>
        <v>#REF!</v>
      </c>
      <c r="Z15" s="808" t="e">
        <f>#REF!+#REF!</f>
        <v>#REF!</v>
      </c>
      <c r="AA15" s="808" t="e">
        <f>#REF!+#REF!</f>
        <v>#REF!</v>
      </c>
      <c r="AB15" s="808" t="e">
        <f>#REF!+#REF!</f>
        <v>#REF!</v>
      </c>
      <c r="AC15" s="808" t="e">
        <f>#REF!+#REF!</f>
        <v>#REF!</v>
      </c>
    </row>
    <row r="16" spans="1:29" s="771" customFormat="1" ht="12.75" customHeight="1">
      <c r="A16" s="929"/>
      <c r="B16" s="810"/>
      <c r="C16" s="811"/>
      <c r="D16" s="811"/>
      <c r="E16" s="812" t="s">
        <v>114</v>
      </c>
      <c r="F16" s="1361" t="e">
        <f t="shared" si="0"/>
        <v>#REF!</v>
      </c>
      <c r="G16" s="1361" t="e">
        <f>#REF!+#REF!</f>
        <v>#REF!</v>
      </c>
      <c r="H16" s="1361" t="e">
        <f>#REF!+#REF!</f>
        <v>#REF!</v>
      </c>
      <c r="I16" s="1361" t="e">
        <f>#REF!+#REF!</f>
        <v>#REF!</v>
      </c>
      <c r="J16" s="1361" t="e">
        <f>#REF!+#REF!</f>
        <v>#REF!</v>
      </c>
      <c r="K16" s="1361" t="e">
        <f>#REF!+#REF!</f>
        <v>#REF!</v>
      </c>
      <c r="L16" s="1361" t="e">
        <f>#REF!+#REF!</f>
        <v>#REF!</v>
      </c>
      <c r="M16" s="1361" t="e">
        <f>#REF!+#REF!</f>
        <v>#REF!</v>
      </c>
      <c r="N16" s="1361" t="e">
        <f>#REF!+#REF!</f>
        <v>#REF!</v>
      </c>
      <c r="O16" s="1361" t="e">
        <f>#REF!+#REF!</f>
        <v>#REF!</v>
      </c>
      <c r="P16" s="1361" t="e">
        <f>#REF!+#REF!</f>
        <v>#REF!</v>
      </c>
      <c r="Q16" s="1361" t="e">
        <f>#REF!+#REF!</f>
        <v>#REF!</v>
      </c>
      <c r="R16" s="1361" t="e">
        <f>#REF!+#REF!</f>
        <v>#REF!</v>
      </c>
      <c r="S16" s="1361" t="e">
        <f>#REF!+#REF!</f>
        <v>#REF!</v>
      </c>
      <c r="T16" s="1361" t="e">
        <f>#REF!+#REF!</f>
        <v>#REF!</v>
      </c>
      <c r="U16" s="1362" t="e">
        <f t="shared" si="1"/>
        <v>#REF!</v>
      </c>
      <c r="V16" s="930" t="e">
        <f>#REF!+#REF!</f>
        <v>#REF!</v>
      </c>
      <c r="W16" s="808" t="e">
        <f>#REF!+#REF!</f>
        <v>#REF!</v>
      </c>
      <c r="X16" s="808" t="e">
        <f>#REF!+#REF!</f>
        <v>#REF!</v>
      </c>
      <c r="Y16" s="808" t="e">
        <f>#REF!+#REF!</f>
        <v>#REF!</v>
      </c>
      <c r="Z16" s="808" t="e">
        <f>#REF!+#REF!</f>
        <v>#REF!</v>
      </c>
      <c r="AA16" s="808" t="e">
        <f>#REF!+#REF!</f>
        <v>#REF!</v>
      </c>
      <c r="AB16" s="808" t="e">
        <f>#REF!+#REF!</f>
        <v>#REF!</v>
      </c>
      <c r="AC16" s="808" t="e">
        <f>#REF!+#REF!</f>
        <v>#REF!</v>
      </c>
    </row>
    <row r="17" spans="1:29" s="771" customFormat="1" ht="12.75" customHeight="1">
      <c r="A17" s="929"/>
      <c r="B17" s="815" t="s">
        <v>129</v>
      </c>
      <c r="C17" s="811"/>
      <c r="D17" s="811"/>
      <c r="E17" s="812" t="s">
        <v>115</v>
      </c>
      <c r="F17" s="1361">
        <f t="shared" si="0"/>
        <v>59.44</v>
      </c>
      <c r="G17" s="1361">
        <f>板野町!E5+板野町!E8</f>
        <v>0</v>
      </c>
      <c r="H17" s="1361">
        <f>板野町!F5+板野町!F8</f>
        <v>0</v>
      </c>
      <c r="I17" s="1361">
        <f>板野町!G5+板野町!G8</f>
        <v>0.21</v>
      </c>
      <c r="J17" s="1361">
        <f>板野町!H5+板野町!H8</f>
        <v>6.65</v>
      </c>
      <c r="K17" s="1361">
        <f>板野町!I5+板野町!I8</f>
        <v>11.12</v>
      </c>
      <c r="L17" s="1361">
        <f>板野町!J5+板野町!J8</f>
        <v>11.01</v>
      </c>
      <c r="M17" s="1361">
        <f>板野町!K5+板野町!K8</f>
        <v>10.99</v>
      </c>
      <c r="N17" s="1361">
        <f>板野町!L5+板野町!L8</f>
        <v>1.33</v>
      </c>
      <c r="O17" s="1361">
        <f>板野町!M5+板野町!M8</f>
        <v>0.39</v>
      </c>
      <c r="P17" s="1361">
        <f>板野町!N5+板野町!N8</f>
        <v>7.16</v>
      </c>
      <c r="Q17" s="1361">
        <f>板野町!O5+板野町!O8</f>
        <v>4.67</v>
      </c>
      <c r="R17" s="1361">
        <f>板野町!P5+板野町!P8</f>
        <v>3</v>
      </c>
      <c r="S17" s="1361">
        <f>板野町!Q5+板野町!Q8</f>
        <v>1.1000000000000001</v>
      </c>
      <c r="T17" s="1361">
        <f>板野町!R5+板野町!R8</f>
        <v>1.19</v>
      </c>
      <c r="U17" s="1362">
        <f t="shared" si="1"/>
        <v>0.62</v>
      </c>
      <c r="V17" s="930">
        <f>板野町!S5+板野町!S8</f>
        <v>0</v>
      </c>
      <c r="W17" s="808">
        <f>板野町!T5+板野町!T8</f>
        <v>0</v>
      </c>
      <c r="X17" s="808">
        <f>板野町!U5+板野町!U8</f>
        <v>0</v>
      </c>
      <c r="Y17" s="808">
        <f>板野町!V5+板野町!V8</f>
        <v>0</v>
      </c>
      <c r="Z17" s="808">
        <f>板野町!W5+板野町!W8</f>
        <v>0</v>
      </c>
      <c r="AA17" s="808">
        <f>板野町!X5+板野町!X8</f>
        <v>0.62</v>
      </c>
      <c r="AB17" s="808">
        <f>板野町!Y5+板野町!Y8</f>
        <v>0</v>
      </c>
      <c r="AC17" s="808">
        <f>板野町!Z5+板野町!Z8</f>
        <v>59.44</v>
      </c>
    </row>
    <row r="18" spans="1:29" s="771" customFormat="1" ht="12.75" customHeight="1">
      <c r="A18" s="929"/>
      <c r="B18" s="810"/>
      <c r="C18" s="811"/>
      <c r="D18" s="811"/>
      <c r="E18" s="812" t="s">
        <v>116</v>
      </c>
      <c r="F18" s="1361">
        <f t="shared" si="0"/>
        <v>120.82000000000002</v>
      </c>
      <c r="G18" s="1361">
        <f>上板町!E5+上板町!E8</f>
        <v>0</v>
      </c>
      <c r="H18" s="1361">
        <f>上板町!F5+上板町!F8</f>
        <v>3.29</v>
      </c>
      <c r="I18" s="1361">
        <f>上板町!G5+上板町!G8</f>
        <v>1.27</v>
      </c>
      <c r="J18" s="1361">
        <f>上板町!H5+上板町!H8</f>
        <v>12.45</v>
      </c>
      <c r="K18" s="1361">
        <f>上板町!I5+上板町!I8</f>
        <v>44</v>
      </c>
      <c r="L18" s="1361">
        <f>上板町!J5+上板町!J8</f>
        <v>3.75</v>
      </c>
      <c r="M18" s="1361">
        <f>上板町!K5+上板町!K8</f>
        <v>2.6700000000000004</v>
      </c>
      <c r="N18" s="1361">
        <f>上板町!L5+上板町!L8</f>
        <v>12.7</v>
      </c>
      <c r="O18" s="1361">
        <f>上板町!M5+上板町!M8</f>
        <v>4.84</v>
      </c>
      <c r="P18" s="1361">
        <f>上板町!N5+上板町!N8</f>
        <v>17.86</v>
      </c>
      <c r="Q18" s="1361">
        <f>上板町!O5+上板町!O8</f>
        <v>9.01</v>
      </c>
      <c r="R18" s="1361">
        <f>上板町!P5+上板町!P8</f>
        <v>6.01</v>
      </c>
      <c r="S18" s="1361">
        <f>上板町!Q5+上板町!Q8</f>
        <v>0.79</v>
      </c>
      <c r="T18" s="1361">
        <f>上板町!R5+上板町!R8</f>
        <v>1.06</v>
      </c>
      <c r="U18" s="1362">
        <f t="shared" si="1"/>
        <v>1.1200000000000001</v>
      </c>
      <c r="V18" s="931">
        <f>上板町!S5+上板町!S8</f>
        <v>1.1200000000000001</v>
      </c>
      <c r="W18" s="928">
        <f>上板町!T5+上板町!T8</f>
        <v>0</v>
      </c>
      <c r="X18" s="928">
        <f>上板町!U5+上板町!U8</f>
        <v>0</v>
      </c>
      <c r="Y18" s="928">
        <f>上板町!V5+上板町!V8</f>
        <v>0</v>
      </c>
      <c r="Z18" s="928">
        <f>上板町!W5+上板町!W8</f>
        <v>0</v>
      </c>
      <c r="AA18" s="928">
        <f>上板町!X5+上板町!X8</f>
        <v>0</v>
      </c>
      <c r="AB18" s="928">
        <f>上板町!Y5+上板町!Y8</f>
        <v>0</v>
      </c>
      <c r="AC18" s="928">
        <f>上板町!Z5+上板町!Z8</f>
        <v>120.82000000000001</v>
      </c>
    </row>
    <row r="19" spans="1:29" s="771" customFormat="1" ht="12.75" customHeight="1">
      <c r="A19" s="929"/>
      <c r="B19" s="810"/>
      <c r="C19" s="811"/>
      <c r="D19" s="811"/>
      <c r="E19" s="817" t="s">
        <v>117</v>
      </c>
      <c r="F19" s="1361" t="e">
        <f t="shared" si="0"/>
        <v>#REF!</v>
      </c>
      <c r="G19" s="1361" t="e">
        <f>SUM(G6:G18)</f>
        <v>#REF!</v>
      </c>
      <c r="H19" s="1361" t="e">
        <f>SUM(H6:H18)</f>
        <v>#REF!</v>
      </c>
      <c r="I19" s="1361" t="e">
        <f t="shared" ref="I19:T19" si="2">SUM(I6:I18)</f>
        <v>#REF!</v>
      </c>
      <c r="J19" s="1361" t="e">
        <f t="shared" si="2"/>
        <v>#REF!</v>
      </c>
      <c r="K19" s="1361" t="e">
        <f t="shared" si="2"/>
        <v>#REF!</v>
      </c>
      <c r="L19" s="1361" t="e">
        <f t="shared" si="2"/>
        <v>#REF!</v>
      </c>
      <c r="M19" s="1361" t="e">
        <f t="shared" si="2"/>
        <v>#REF!</v>
      </c>
      <c r="N19" s="1361" t="e">
        <f t="shared" si="2"/>
        <v>#REF!</v>
      </c>
      <c r="O19" s="1361" t="e">
        <f t="shared" si="2"/>
        <v>#REF!</v>
      </c>
      <c r="P19" s="1361" t="e">
        <f t="shared" si="2"/>
        <v>#REF!</v>
      </c>
      <c r="Q19" s="1361" t="e">
        <f t="shared" si="2"/>
        <v>#REF!</v>
      </c>
      <c r="R19" s="1361" t="e">
        <f t="shared" si="2"/>
        <v>#REF!</v>
      </c>
      <c r="S19" s="1361" t="e">
        <f t="shared" si="2"/>
        <v>#REF!</v>
      </c>
      <c r="T19" s="1361" t="e">
        <f t="shared" si="2"/>
        <v>#REF!</v>
      </c>
      <c r="U19" s="1362" t="e">
        <f t="shared" si="1"/>
        <v>#REF!</v>
      </c>
      <c r="V19" s="930" t="e">
        <f t="shared" ref="V19" si="3">SUM(V6:V18)</f>
        <v>#REF!</v>
      </c>
      <c r="W19" s="808" t="e">
        <f t="shared" ref="W19" si="4">SUM(W6:W18)</f>
        <v>#REF!</v>
      </c>
      <c r="X19" s="808" t="e">
        <f t="shared" ref="X19" si="5">SUM(X6:X18)</f>
        <v>#REF!</v>
      </c>
      <c r="Y19" s="808" t="e">
        <f t="shared" ref="Y19" si="6">SUM(Y6:Y18)</f>
        <v>#REF!</v>
      </c>
      <c r="Z19" s="808" t="e">
        <f t="shared" ref="Z19" si="7">SUM(Z6:Z18)</f>
        <v>#REF!</v>
      </c>
      <c r="AA19" s="808" t="e">
        <f t="shared" ref="AA19" si="8">SUM(AA6:AA18)</f>
        <v>#REF!</v>
      </c>
      <c r="AB19" s="808" t="e">
        <f t="shared" ref="AB19:AC19" si="9">SUM(AB6:AB18)</f>
        <v>#REF!</v>
      </c>
      <c r="AC19" s="808" t="e">
        <f t="shared" si="9"/>
        <v>#REF!</v>
      </c>
    </row>
    <row r="20" spans="1:29" s="771" customFormat="1" ht="12.75" customHeight="1">
      <c r="A20" s="929"/>
      <c r="B20" s="810"/>
      <c r="C20" s="944"/>
      <c r="D20" s="947" t="s">
        <v>118</v>
      </c>
      <c r="E20" s="945" t="s">
        <v>119</v>
      </c>
      <c r="F20" s="1361">
        <f t="shared" si="0"/>
        <v>2601.2299999999996</v>
      </c>
      <c r="G20" s="1361">
        <f>阿波市!E5+阿波市!E8</f>
        <v>0.21</v>
      </c>
      <c r="H20" s="1361">
        <f>阿波市!F5+阿波市!F8</f>
        <v>3.23</v>
      </c>
      <c r="I20" s="1361">
        <f>阿波市!G5+阿波市!G8</f>
        <v>92.69</v>
      </c>
      <c r="J20" s="1361">
        <f>阿波市!H5+阿波市!H8</f>
        <v>238.1</v>
      </c>
      <c r="K20" s="1361">
        <f>阿波市!I5+阿波市!I8</f>
        <v>205.75</v>
      </c>
      <c r="L20" s="1361">
        <f>阿波市!J5+阿波市!J8</f>
        <v>341.21000000000004</v>
      </c>
      <c r="M20" s="1361">
        <f>阿波市!K5+阿波市!K8</f>
        <v>404.54</v>
      </c>
      <c r="N20" s="1361">
        <f>阿波市!L5+阿波市!L8</f>
        <v>339.62</v>
      </c>
      <c r="O20" s="1361">
        <f>阿波市!M5+阿波市!M8</f>
        <v>247.63</v>
      </c>
      <c r="P20" s="1361">
        <f>阿波市!N5+阿波市!N8</f>
        <v>334.01</v>
      </c>
      <c r="Q20" s="1361">
        <f>阿波市!O5+阿波市!O8</f>
        <v>162.72</v>
      </c>
      <c r="R20" s="1361">
        <f>阿波市!P5+阿波市!P8</f>
        <v>164.20999999999998</v>
      </c>
      <c r="S20" s="1361">
        <f>阿波市!Q5+阿波市!Q8</f>
        <v>30.04</v>
      </c>
      <c r="T20" s="1361">
        <f>阿波市!R5+阿波市!R8</f>
        <v>13.59</v>
      </c>
      <c r="U20" s="1362">
        <f t="shared" si="1"/>
        <v>23.68</v>
      </c>
      <c r="V20" s="930">
        <f>阿波市!S5+阿波市!S8</f>
        <v>5.5299999999999994</v>
      </c>
      <c r="W20" s="808">
        <f>阿波市!T5+阿波市!T8</f>
        <v>6.26</v>
      </c>
      <c r="X20" s="808">
        <f>阿波市!U5+阿波市!U8</f>
        <v>5.37</v>
      </c>
      <c r="Y20" s="808">
        <f>阿波市!V5+阿波市!V8</f>
        <v>1.52</v>
      </c>
      <c r="Z20" s="808">
        <f>阿波市!W5+阿波市!W8</f>
        <v>0.99</v>
      </c>
      <c r="AA20" s="808">
        <f>阿波市!X5+阿波市!X8</f>
        <v>0</v>
      </c>
      <c r="AB20" s="808">
        <f>阿波市!Y5+阿波市!Y8</f>
        <v>4.01</v>
      </c>
      <c r="AC20" s="808">
        <f>阿波市!Z5+阿波市!Z8</f>
        <v>2601.23</v>
      </c>
    </row>
    <row r="21" spans="1:29" s="771" customFormat="1" ht="12.75" customHeight="1" thickBot="1">
      <c r="A21" s="929"/>
      <c r="B21" s="810"/>
      <c r="C21" s="1222"/>
      <c r="D21" s="946" t="s">
        <v>120</v>
      </c>
      <c r="E21" s="820"/>
      <c r="F21" s="1363" t="e">
        <f>SUM(G21:U21)</f>
        <v>#REF!</v>
      </c>
      <c r="G21" s="1363" t="e">
        <f>G19+G20</f>
        <v>#REF!</v>
      </c>
      <c r="H21" s="1363" t="e">
        <f>H19+H20</f>
        <v>#REF!</v>
      </c>
      <c r="I21" s="1363" t="e">
        <f t="shared" ref="I21:T21" si="10">I19+I20</f>
        <v>#REF!</v>
      </c>
      <c r="J21" s="1363" t="e">
        <f t="shared" si="10"/>
        <v>#REF!</v>
      </c>
      <c r="K21" s="1363" t="e">
        <f t="shared" si="10"/>
        <v>#REF!</v>
      </c>
      <c r="L21" s="1363" t="e">
        <f t="shared" si="10"/>
        <v>#REF!</v>
      </c>
      <c r="M21" s="1363" t="e">
        <f t="shared" si="10"/>
        <v>#REF!</v>
      </c>
      <c r="N21" s="1363" t="e">
        <f t="shared" si="10"/>
        <v>#REF!</v>
      </c>
      <c r="O21" s="1363" t="e">
        <f t="shared" si="10"/>
        <v>#REF!</v>
      </c>
      <c r="P21" s="1363" t="e">
        <f t="shared" si="10"/>
        <v>#REF!</v>
      </c>
      <c r="Q21" s="1363" t="e">
        <f t="shared" si="10"/>
        <v>#REF!</v>
      </c>
      <c r="R21" s="1363" t="e">
        <f t="shared" si="10"/>
        <v>#REF!</v>
      </c>
      <c r="S21" s="1363" t="e">
        <f t="shared" si="10"/>
        <v>#REF!</v>
      </c>
      <c r="T21" s="1363" t="e">
        <f t="shared" si="10"/>
        <v>#REF!</v>
      </c>
      <c r="U21" s="1364" t="e">
        <f t="shared" si="1"/>
        <v>#REF!</v>
      </c>
      <c r="V21" s="932" t="e">
        <f t="shared" ref="V21" si="11">V19+V20</f>
        <v>#REF!</v>
      </c>
      <c r="W21" s="821" t="e">
        <f t="shared" ref="W21" si="12">W19+W20</f>
        <v>#REF!</v>
      </c>
      <c r="X21" s="821" t="e">
        <f t="shared" ref="X21" si="13">X19+X20</f>
        <v>#REF!</v>
      </c>
      <c r="Y21" s="821" t="e">
        <f t="shared" ref="Y21" si="14">Y19+Y20</f>
        <v>#REF!</v>
      </c>
      <c r="Z21" s="821" t="e">
        <f t="shared" ref="Z21" si="15">Z19+Z20</f>
        <v>#REF!</v>
      </c>
      <c r="AA21" s="821" t="e">
        <f t="shared" ref="AA21" si="16">AA19+AA20</f>
        <v>#REF!</v>
      </c>
      <c r="AB21" s="821" t="e">
        <f t="shared" ref="AB21:AC21" si="17">AB19+AB20</f>
        <v>#REF!</v>
      </c>
      <c r="AC21" s="821" t="e">
        <f t="shared" si="17"/>
        <v>#REF!</v>
      </c>
    </row>
    <row r="22" spans="1:29" s="771" customFormat="1" ht="12.75" customHeight="1">
      <c r="A22" s="929"/>
      <c r="B22" s="810"/>
      <c r="C22" s="806"/>
      <c r="D22" s="811"/>
      <c r="E22" s="824" t="s">
        <v>121</v>
      </c>
      <c r="F22" s="1259">
        <f t="shared" si="0"/>
        <v>3497.7200000000003</v>
      </c>
      <c r="G22" s="1365">
        <f>吉野川市!E5+吉野川市!E8</f>
        <v>0</v>
      </c>
      <c r="H22" s="1365">
        <f>吉野川市!F5+吉野川市!F8</f>
        <v>9.07</v>
      </c>
      <c r="I22" s="1365">
        <f>吉野川市!G5+吉野川市!G8</f>
        <v>51.86</v>
      </c>
      <c r="J22" s="1365">
        <f>吉野川市!H5+吉野川市!H8</f>
        <v>182.70999999999998</v>
      </c>
      <c r="K22" s="1365">
        <f>吉野川市!I5+吉野川市!I8</f>
        <v>155.47</v>
      </c>
      <c r="L22" s="1365">
        <f>吉野川市!J5+吉野川市!J8</f>
        <v>144.64999999999998</v>
      </c>
      <c r="M22" s="1365">
        <f>吉野川市!K5+吉野川市!K8</f>
        <v>164.22</v>
      </c>
      <c r="N22" s="1365">
        <f>吉野川市!L5+吉野川市!L8</f>
        <v>151.32</v>
      </c>
      <c r="O22" s="1365">
        <f>吉野川市!M5+吉野川市!M8</f>
        <v>344.72</v>
      </c>
      <c r="P22" s="1365">
        <f>吉野川市!N5+吉野川市!N8</f>
        <v>587.93999999999994</v>
      </c>
      <c r="Q22" s="1365">
        <f>吉野川市!O5+吉野川市!O8</f>
        <v>662.13</v>
      </c>
      <c r="R22" s="1365">
        <f>吉野川市!P5+吉野川市!P8</f>
        <v>435.03</v>
      </c>
      <c r="S22" s="1365">
        <f>吉野川市!Q5+吉野川市!Q8</f>
        <v>233.11</v>
      </c>
      <c r="T22" s="1365">
        <f>吉野川市!R5+吉野川市!R8</f>
        <v>101.59</v>
      </c>
      <c r="U22" s="1366">
        <f t="shared" si="1"/>
        <v>273.89999999999998</v>
      </c>
      <c r="V22" s="933">
        <f>吉野川市!S5+吉野川市!S8</f>
        <v>95.960000000000008</v>
      </c>
      <c r="W22" s="825">
        <f>吉野川市!T5+吉野川市!T8</f>
        <v>65.66</v>
      </c>
      <c r="X22" s="825">
        <f>吉野川市!U5+吉野川市!U8</f>
        <v>57.43</v>
      </c>
      <c r="Y22" s="825">
        <f>吉野川市!V5+吉野川市!V8</f>
        <v>19.34</v>
      </c>
      <c r="Z22" s="825">
        <f>吉野川市!W5+吉野川市!W8</f>
        <v>22.61</v>
      </c>
      <c r="AA22" s="825">
        <f>吉野川市!X5+吉野川市!X8</f>
        <v>0.88</v>
      </c>
      <c r="AB22" s="825">
        <f>吉野川市!Y5+吉野川市!Y8</f>
        <v>12.02</v>
      </c>
      <c r="AC22" s="825">
        <f>吉野川市!Z5+吉野川市!Z8</f>
        <v>3497.7200000000003</v>
      </c>
    </row>
    <row r="23" spans="1:29" s="771" customFormat="1" ht="12.75" customHeight="1">
      <c r="A23" s="929"/>
      <c r="B23" s="810"/>
      <c r="C23" s="811"/>
      <c r="D23" s="816"/>
      <c r="E23" s="827" t="s">
        <v>117</v>
      </c>
      <c r="F23" s="1255">
        <f t="shared" si="0"/>
        <v>6098.9499999999989</v>
      </c>
      <c r="G23" s="1361">
        <f>G22+G20</f>
        <v>0.21</v>
      </c>
      <c r="H23" s="1361">
        <f>H22+H20</f>
        <v>12.3</v>
      </c>
      <c r="I23" s="1361">
        <f t="shared" ref="I23:AB23" si="18">I22+I20</f>
        <v>144.55000000000001</v>
      </c>
      <c r="J23" s="1361">
        <f t="shared" si="18"/>
        <v>420.80999999999995</v>
      </c>
      <c r="K23" s="1361">
        <f t="shared" si="18"/>
        <v>361.22</v>
      </c>
      <c r="L23" s="1361">
        <f t="shared" si="18"/>
        <v>485.86</v>
      </c>
      <c r="M23" s="1361">
        <f t="shared" si="18"/>
        <v>568.76</v>
      </c>
      <c r="N23" s="1361">
        <f t="shared" si="18"/>
        <v>490.94</v>
      </c>
      <c r="O23" s="1361">
        <f t="shared" si="18"/>
        <v>592.35</v>
      </c>
      <c r="P23" s="1361">
        <f t="shared" si="18"/>
        <v>921.94999999999993</v>
      </c>
      <c r="Q23" s="1361">
        <f t="shared" si="18"/>
        <v>824.85</v>
      </c>
      <c r="R23" s="1361">
        <f t="shared" si="18"/>
        <v>599.24</v>
      </c>
      <c r="S23" s="1361">
        <f t="shared" si="18"/>
        <v>263.15000000000003</v>
      </c>
      <c r="T23" s="1361">
        <f t="shared" si="18"/>
        <v>115.18</v>
      </c>
      <c r="U23" s="1362">
        <f t="shared" si="18"/>
        <v>297.58</v>
      </c>
      <c r="V23" s="930">
        <f t="shared" si="18"/>
        <v>101.49000000000001</v>
      </c>
      <c r="W23" s="808">
        <f t="shared" si="18"/>
        <v>71.92</v>
      </c>
      <c r="X23" s="808">
        <f t="shared" si="18"/>
        <v>62.8</v>
      </c>
      <c r="Y23" s="808">
        <f t="shared" si="18"/>
        <v>20.86</v>
      </c>
      <c r="Z23" s="808">
        <f t="shared" si="18"/>
        <v>23.599999999999998</v>
      </c>
      <c r="AA23" s="808">
        <f t="shared" si="18"/>
        <v>0.88</v>
      </c>
      <c r="AB23" s="808">
        <f t="shared" si="18"/>
        <v>16.03</v>
      </c>
      <c r="AC23" s="808">
        <f t="shared" ref="AC23" si="19">AC22</f>
        <v>3497.7200000000003</v>
      </c>
    </row>
    <row r="24" spans="1:29" s="771" customFormat="1" ht="12.75" customHeight="1">
      <c r="A24" s="929"/>
      <c r="B24" s="810"/>
      <c r="C24" s="811" t="s">
        <v>122</v>
      </c>
      <c r="D24" s="811"/>
      <c r="E24" s="829" t="s">
        <v>123</v>
      </c>
      <c r="F24" s="1255">
        <f t="shared" si="0"/>
        <v>14095.01</v>
      </c>
      <c r="G24" s="1361">
        <f>美馬市!E5+美馬市!E8</f>
        <v>7.8000000000000007</v>
      </c>
      <c r="H24" s="1361">
        <f>美馬市!F5+美馬市!F8</f>
        <v>57</v>
      </c>
      <c r="I24" s="1361">
        <f>美馬市!G5+美馬市!G8</f>
        <v>190.70000000000002</v>
      </c>
      <c r="J24" s="1361">
        <f>美馬市!H5+美馬市!H8</f>
        <v>401.87</v>
      </c>
      <c r="K24" s="1361">
        <f>美馬市!I5+美馬市!I8</f>
        <v>388.34000000000003</v>
      </c>
      <c r="L24" s="1361">
        <f>美馬市!J5+美馬市!J8</f>
        <v>879.24</v>
      </c>
      <c r="M24" s="1361">
        <f>美馬市!K5+美馬市!K8</f>
        <v>1149.7800000000002</v>
      </c>
      <c r="N24" s="1361">
        <f>美馬市!L5+美馬市!L8</f>
        <v>1475.58</v>
      </c>
      <c r="O24" s="1361">
        <f>美馬市!M5+美馬市!M8</f>
        <v>2082.38</v>
      </c>
      <c r="P24" s="1361">
        <f>美馬市!N5+美馬市!N8</f>
        <v>2687.81</v>
      </c>
      <c r="Q24" s="1361">
        <f>美馬市!O5+美馬市!O8</f>
        <v>2171.4500000000003</v>
      </c>
      <c r="R24" s="1361">
        <f>美馬市!P5+美馬市!P8</f>
        <v>1124.4100000000001</v>
      </c>
      <c r="S24" s="1361">
        <f>美馬市!Q5+美馬市!Q8</f>
        <v>521.15</v>
      </c>
      <c r="T24" s="1361">
        <f>美馬市!R5+美馬市!R8</f>
        <v>261.84000000000003</v>
      </c>
      <c r="U24" s="1362">
        <f t="shared" si="1"/>
        <v>695.66</v>
      </c>
      <c r="V24" s="930">
        <f>美馬市!S5+美馬市!S8</f>
        <v>250.37</v>
      </c>
      <c r="W24" s="808">
        <f>美馬市!T5+美馬市!T8</f>
        <v>140.54000000000002</v>
      </c>
      <c r="X24" s="808">
        <f>美馬市!U5+美馬市!U8</f>
        <v>154.32999999999998</v>
      </c>
      <c r="Y24" s="808">
        <f>美馬市!V5+美馬市!V8</f>
        <v>72.36</v>
      </c>
      <c r="Z24" s="808">
        <f>美馬市!W5+美馬市!W8</f>
        <v>36.879999999999995</v>
      </c>
      <c r="AA24" s="808">
        <f>美馬市!X5+美馬市!X8</f>
        <v>22.39</v>
      </c>
      <c r="AB24" s="808">
        <f>美馬市!Y5+美馬市!Y8</f>
        <v>18.790000000000003</v>
      </c>
      <c r="AC24" s="808">
        <f>美馬市!Z5+美馬市!Z8</f>
        <v>14095.01</v>
      </c>
    </row>
    <row r="25" spans="1:29" s="771" customFormat="1" ht="12.75" customHeight="1">
      <c r="A25" s="929"/>
      <c r="B25" s="810"/>
      <c r="C25" s="811" t="s">
        <v>146</v>
      </c>
      <c r="D25" s="813" t="s">
        <v>124</v>
      </c>
      <c r="E25" s="830" t="s">
        <v>125</v>
      </c>
      <c r="F25" s="1255">
        <f t="shared" si="0"/>
        <v>8788.7800000000007</v>
      </c>
      <c r="G25" s="1361">
        <f>つるぎ町!E5+つるぎ町!E8</f>
        <v>13.68</v>
      </c>
      <c r="H25" s="1361">
        <f>つるぎ町!F5+つるぎ町!F8</f>
        <v>33.200000000000003</v>
      </c>
      <c r="I25" s="1361">
        <f>つるぎ町!G5+つるぎ町!G8</f>
        <v>28.76</v>
      </c>
      <c r="J25" s="1361">
        <f>つるぎ町!H5+つるぎ町!H8</f>
        <v>120.05</v>
      </c>
      <c r="K25" s="1361">
        <f>つるぎ町!I5+つるぎ町!I8</f>
        <v>196.6</v>
      </c>
      <c r="L25" s="1361">
        <f>つるぎ町!J5+つるぎ町!J8</f>
        <v>487.47</v>
      </c>
      <c r="M25" s="1361">
        <f>つるぎ町!K5+つるぎ町!K8</f>
        <v>712.99</v>
      </c>
      <c r="N25" s="1361">
        <f>つるぎ町!L5+つるぎ町!L8</f>
        <v>537.6</v>
      </c>
      <c r="O25" s="1361">
        <f>つるぎ町!M5+つるぎ町!M8</f>
        <v>1113.8399999999999</v>
      </c>
      <c r="P25" s="1361">
        <f>つるぎ町!N5+つるぎ町!N8</f>
        <v>1378.56</v>
      </c>
      <c r="Q25" s="1361">
        <f>つるぎ町!O5+つるぎ町!O8</f>
        <v>1555.58</v>
      </c>
      <c r="R25" s="1361">
        <f>つるぎ町!P5+つるぎ町!P8</f>
        <v>1237.8399999999999</v>
      </c>
      <c r="S25" s="1361">
        <f>つるぎ町!Q5+つるぎ町!Q8</f>
        <v>627.55999999999995</v>
      </c>
      <c r="T25" s="1361">
        <f>つるぎ町!R5+つるぎ町!R8</f>
        <v>347.68</v>
      </c>
      <c r="U25" s="1362">
        <f t="shared" si="1"/>
        <v>397.37000000000006</v>
      </c>
      <c r="V25" s="930">
        <f>つるぎ町!S5+つるぎ町!S8</f>
        <v>126.58</v>
      </c>
      <c r="W25" s="808">
        <f>つるぎ町!T5+つるぎ町!T8</f>
        <v>126.67</v>
      </c>
      <c r="X25" s="808">
        <f>つるぎ町!U5+つるぎ町!U8</f>
        <v>53.23</v>
      </c>
      <c r="Y25" s="808">
        <f>つるぎ町!V5+つるぎ町!V8</f>
        <v>41.55</v>
      </c>
      <c r="Z25" s="808">
        <f>つるぎ町!W5+つるぎ町!W8</f>
        <v>26.86</v>
      </c>
      <c r="AA25" s="808">
        <f>つるぎ町!X5+つるぎ町!X8</f>
        <v>15.1</v>
      </c>
      <c r="AB25" s="808">
        <f>つるぎ町!Y5+つるぎ町!Y8</f>
        <v>7.38</v>
      </c>
      <c r="AC25" s="808">
        <f>つるぎ町!Z5+つるぎ町!Z8</f>
        <v>8788.7799999999988</v>
      </c>
    </row>
    <row r="26" spans="1:29" s="771" customFormat="1" ht="12.75" customHeight="1">
      <c r="A26" s="929"/>
      <c r="B26" s="810"/>
      <c r="C26" s="811"/>
      <c r="D26" s="811"/>
      <c r="E26" s="827" t="s">
        <v>117</v>
      </c>
      <c r="F26" s="1361">
        <f t="shared" si="0"/>
        <v>22883.789999999997</v>
      </c>
      <c r="G26" s="1361">
        <f>G24+G25</f>
        <v>21.48</v>
      </c>
      <c r="H26" s="1361">
        <f>H24+H25</f>
        <v>90.2</v>
      </c>
      <c r="I26" s="1361">
        <f t="shared" ref="I26:T26" si="20">I24+I25</f>
        <v>219.46</v>
      </c>
      <c r="J26" s="1361">
        <f t="shared" si="20"/>
        <v>521.91999999999996</v>
      </c>
      <c r="K26" s="1361">
        <f t="shared" si="20"/>
        <v>584.94000000000005</v>
      </c>
      <c r="L26" s="1361">
        <f t="shared" si="20"/>
        <v>1366.71</v>
      </c>
      <c r="M26" s="1361">
        <f t="shared" si="20"/>
        <v>1862.7700000000002</v>
      </c>
      <c r="N26" s="1361">
        <f t="shared" si="20"/>
        <v>2013.1799999999998</v>
      </c>
      <c r="O26" s="1361">
        <f t="shared" si="20"/>
        <v>3196.2200000000003</v>
      </c>
      <c r="P26" s="1361">
        <f t="shared" si="20"/>
        <v>4066.37</v>
      </c>
      <c r="Q26" s="1361">
        <f t="shared" si="20"/>
        <v>3727.03</v>
      </c>
      <c r="R26" s="1361">
        <f t="shared" si="20"/>
        <v>2362.25</v>
      </c>
      <c r="S26" s="1361">
        <f t="shared" si="20"/>
        <v>1148.71</v>
      </c>
      <c r="T26" s="1361">
        <f t="shared" si="20"/>
        <v>609.52</v>
      </c>
      <c r="U26" s="1362">
        <f t="shared" si="1"/>
        <v>1093.03</v>
      </c>
      <c r="V26" s="930">
        <f t="shared" ref="V26" si="21">V24+V25</f>
        <v>376.95</v>
      </c>
      <c r="W26" s="808">
        <f t="shared" ref="W26" si="22">W24+W25</f>
        <v>267.21000000000004</v>
      </c>
      <c r="X26" s="808">
        <f t="shared" ref="X26" si="23">X24+X25</f>
        <v>207.55999999999997</v>
      </c>
      <c r="Y26" s="808">
        <f t="shared" ref="Y26" si="24">Y24+Y25</f>
        <v>113.91</v>
      </c>
      <c r="Z26" s="808">
        <f t="shared" ref="Z26" si="25">Z24+Z25</f>
        <v>63.739999999999995</v>
      </c>
      <c r="AA26" s="808">
        <f t="shared" ref="AA26" si="26">AA24+AA25</f>
        <v>37.49</v>
      </c>
      <c r="AB26" s="808">
        <f t="shared" ref="AB26:AC26" si="27">AB24+AB25</f>
        <v>26.17</v>
      </c>
      <c r="AC26" s="808">
        <f t="shared" si="27"/>
        <v>22883.79</v>
      </c>
    </row>
    <row r="27" spans="1:29" s="771" customFormat="1" ht="12.75" customHeight="1" thickBot="1">
      <c r="A27" s="929"/>
      <c r="B27" s="810"/>
      <c r="C27" s="831"/>
      <c r="D27" s="832" t="s">
        <v>120</v>
      </c>
      <c r="E27" s="833"/>
      <c r="F27" s="1367">
        <f t="shared" si="0"/>
        <v>26381.510000000002</v>
      </c>
      <c r="G27" s="1367">
        <f>G22+G26</f>
        <v>21.48</v>
      </c>
      <c r="H27" s="1367">
        <f>H22+H26</f>
        <v>99.27000000000001</v>
      </c>
      <c r="I27" s="1367">
        <f t="shared" ref="I27:AB27" si="28">I22+I26</f>
        <v>271.32</v>
      </c>
      <c r="J27" s="1367">
        <f t="shared" si="28"/>
        <v>704.62999999999988</v>
      </c>
      <c r="K27" s="1367">
        <f t="shared" si="28"/>
        <v>740.41000000000008</v>
      </c>
      <c r="L27" s="1367">
        <f t="shared" si="28"/>
        <v>1511.3600000000001</v>
      </c>
      <c r="M27" s="1367">
        <f t="shared" si="28"/>
        <v>2026.9900000000002</v>
      </c>
      <c r="N27" s="1367">
        <f t="shared" si="28"/>
        <v>2164.5</v>
      </c>
      <c r="O27" s="1367">
        <f t="shared" si="28"/>
        <v>3540.9400000000005</v>
      </c>
      <c r="P27" s="1367">
        <f t="shared" si="28"/>
        <v>4654.3099999999995</v>
      </c>
      <c r="Q27" s="1367">
        <f t="shared" si="28"/>
        <v>4389.16</v>
      </c>
      <c r="R27" s="1367">
        <f t="shared" si="28"/>
        <v>2797.2799999999997</v>
      </c>
      <c r="S27" s="1367">
        <f t="shared" si="28"/>
        <v>1381.8200000000002</v>
      </c>
      <c r="T27" s="1367">
        <f t="shared" si="28"/>
        <v>711.11</v>
      </c>
      <c r="U27" s="1368">
        <f t="shared" si="28"/>
        <v>1366.9299999999998</v>
      </c>
      <c r="V27" s="934">
        <f t="shared" si="28"/>
        <v>472.90999999999997</v>
      </c>
      <c r="W27" s="834">
        <f t="shared" si="28"/>
        <v>332.87</v>
      </c>
      <c r="X27" s="834">
        <f t="shared" si="28"/>
        <v>264.98999999999995</v>
      </c>
      <c r="Y27" s="834">
        <f t="shared" si="28"/>
        <v>133.25</v>
      </c>
      <c r="Z27" s="834">
        <f t="shared" si="28"/>
        <v>86.35</v>
      </c>
      <c r="AA27" s="834">
        <f t="shared" si="28"/>
        <v>38.370000000000005</v>
      </c>
      <c r="AB27" s="834">
        <f t="shared" si="28"/>
        <v>38.19</v>
      </c>
      <c r="AC27" s="834">
        <f t="shared" ref="AC27" si="29">AC23+AC26</f>
        <v>26381.510000000002</v>
      </c>
    </row>
    <row r="28" spans="1:29" s="771" customFormat="1" ht="12.75" customHeight="1">
      <c r="A28" s="929"/>
      <c r="B28" s="810"/>
      <c r="C28" s="811" t="s">
        <v>126</v>
      </c>
      <c r="D28" s="813" t="s">
        <v>127</v>
      </c>
      <c r="E28" s="829" t="s">
        <v>128</v>
      </c>
      <c r="F28" s="1369">
        <f t="shared" si="0"/>
        <v>30685.01</v>
      </c>
      <c r="G28" s="1369">
        <f>三好市!E5+三好市!E8</f>
        <v>28.050000000000004</v>
      </c>
      <c r="H28" s="1369">
        <f>三好市!F5+三好市!F8</f>
        <v>134.78</v>
      </c>
      <c r="I28" s="1369">
        <f>三好市!G5+三好市!G8</f>
        <v>219.23999999999998</v>
      </c>
      <c r="J28" s="1369">
        <f>三好市!H5+三好市!H8</f>
        <v>569.98</v>
      </c>
      <c r="K28" s="1369">
        <f>三好市!I5+三好市!I8</f>
        <v>670.99</v>
      </c>
      <c r="L28" s="1369">
        <f>三好市!J5+三好市!J8</f>
        <v>1459.7</v>
      </c>
      <c r="M28" s="1369">
        <f>三好市!K5+三好市!K8</f>
        <v>2662.66</v>
      </c>
      <c r="N28" s="1369">
        <f>三好市!L5+三好市!L8</f>
        <v>3056.3199999999997</v>
      </c>
      <c r="O28" s="1369">
        <f>三好市!M5+三好市!M8</f>
        <v>6662.0499999999993</v>
      </c>
      <c r="P28" s="1369">
        <f>三好市!N5+三好市!N8</f>
        <v>5200.7</v>
      </c>
      <c r="Q28" s="1369">
        <f>三好市!O5+三好市!O8</f>
        <v>4378.04</v>
      </c>
      <c r="R28" s="1369">
        <f>三好市!P5+三好市!P8</f>
        <v>2723.78</v>
      </c>
      <c r="S28" s="1369">
        <f>三好市!Q5+三好市!Q8</f>
        <v>941.89</v>
      </c>
      <c r="T28" s="1369">
        <f>三好市!R5+三好市!R8</f>
        <v>590.58000000000004</v>
      </c>
      <c r="U28" s="1370">
        <f t="shared" si="1"/>
        <v>1386.2500000000002</v>
      </c>
      <c r="V28" s="935">
        <f>三好市!S5+三好市!S8</f>
        <v>360.97</v>
      </c>
      <c r="W28" s="835">
        <f>三好市!T5+三好市!T8</f>
        <v>332.1</v>
      </c>
      <c r="X28" s="835">
        <f>三好市!U5+三好市!U8</f>
        <v>309.36</v>
      </c>
      <c r="Y28" s="835">
        <f>三好市!V5+三好市!V8</f>
        <v>164.60000000000002</v>
      </c>
      <c r="Z28" s="835">
        <f>三好市!W5+三好市!W8</f>
        <v>96.84</v>
      </c>
      <c r="AA28" s="835">
        <f>三好市!X5+三好市!X8</f>
        <v>54.93</v>
      </c>
      <c r="AB28" s="835">
        <f>三好市!Y5+三好市!Y8</f>
        <v>67.45</v>
      </c>
      <c r="AC28" s="835">
        <f>三好市!Z5+三好市!Z8</f>
        <v>30685.01</v>
      </c>
    </row>
    <row r="29" spans="1:29" s="771" customFormat="1" ht="12.75" customHeight="1">
      <c r="A29" s="929"/>
      <c r="B29" s="810"/>
      <c r="C29" s="811" t="s">
        <v>129</v>
      </c>
      <c r="D29" s="811"/>
      <c r="E29" s="830" t="s">
        <v>130</v>
      </c>
      <c r="F29" s="1361">
        <f t="shared" si="0"/>
        <v>4080.2200000000003</v>
      </c>
      <c r="G29" s="1361">
        <f>東みよし町!E5+東みよし町!E8</f>
        <v>1.56</v>
      </c>
      <c r="H29" s="1361">
        <f>東みよし町!F5+東みよし町!F8</f>
        <v>30.89</v>
      </c>
      <c r="I29" s="1361">
        <f>東みよし町!G5+東みよし町!G8</f>
        <v>27.770000000000003</v>
      </c>
      <c r="J29" s="1361">
        <f>東みよし町!H5+東みよし町!H8</f>
        <v>193.79000000000002</v>
      </c>
      <c r="K29" s="1361">
        <f>東みよし町!I5+東みよし町!I8</f>
        <v>302.15999999999997</v>
      </c>
      <c r="L29" s="1361">
        <f>東みよし町!J5+東みよし町!J8</f>
        <v>357.45</v>
      </c>
      <c r="M29" s="1361">
        <f>東みよし町!K5+東みよし町!K8</f>
        <v>461.39</v>
      </c>
      <c r="N29" s="1361">
        <f>東みよし町!L5+東みよし町!L8</f>
        <v>302.73</v>
      </c>
      <c r="O29" s="1361">
        <f>東みよし町!M5+東みよし町!M8</f>
        <v>464.4</v>
      </c>
      <c r="P29" s="1361">
        <f>東みよし町!N5+東みよし町!N8</f>
        <v>453.65</v>
      </c>
      <c r="Q29" s="1361">
        <f>東みよし町!O5+東みよし町!O8</f>
        <v>562.47</v>
      </c>
      <c r="R29" s="1361">
        <f>東みよし町!P5+東みよし町!P8</f>
        <v>386.36</v>
      </c>
      <c r="S29" s="1361">
        <f>東みよし町!Q5+東みよし町!Q8</f>
        <v>211.09</v>
      </c>
      <c r="T29" s="1361">
        <f>東みよし町!R5+東みよし町!R8</f>
        <v>100.37</v>
      </c>
      <c r="U29" s="1362">
        <f t="shared" si="1"/>
        <v>224.14</v>
      </c>
      <c r="V29" s="930">
        <f>東みよし町!S5+東みよし町!S8</f>
        <v>82.92</v>
      </c>
      <c r="W29" s="808">
        <f>東みよし町!T5+東みよし町!T8</f>
        <v>47.510000000000005</v>
      </c>
      <c r="X29" s="808">
        <f>東みよし町!U5+東みよし町!U8</f>
        <v>63.15</v>
      </c>
      <c r="Y29" s="808">
        <f>東みよし町!V5+東みよし町!V8</f>
        <v>16.95</v>
      </c>
      <c r="Z29" s="808">
        <f>東みよし町!W5+東みよし町!W8</f>
        <v>7.1899999999999995</v>
      </c>
      <c r="AA29" s="808">
        <f>東みよし町!X5+東みよし町!X8</f>
        <v>4.03</v>
      </c>
      <c r="AB29" s="808">
        <f>東みよし町!Y5+東みよし町!Y8</f>
        <v>2.39</v>
      </c>
      <c r="AC29" s="808">
        <f>東みよし町!Z5+東みよし町!Z8</f>
        <v>4080.2200000000003</v>
      </c>
    </row>
    <row r="30" spans="1:29" s="771" customFormat="1" ht="12.75" customHeight="1" thickBot="1">
      <c r="A30" s="929"/>
      <c r="B30" s="810"/>
      <c r="C30" s="1222"/>
      <c r="D30" s="837" t="s">
        <v>120</v>
      </c>
      <c r="E30" s="820"/>
      <c r="F30" s="1363">
        <f t="shared" si="0"/>
        <v>34765.229999999996</v>
      </c>
      <c r="G30" s="1363">
        <f>G28+G29</f>
        <v>29.610000000000003</v>
      </c>
      <c r="H30" s="1363">
        <f>H28+H29</f>
        <v>165.67000000000002</v>
      </c>
      <c r="I30" s="1363">
        <f t="shared" ref="I30:T30" si="30">I28+I29</f>
        <v>247.01</v>
      </c>
      <c r="J30" s="1363">
        <f t="shared" si="30"/>
        <v>763.77</v>
      </c>
      <c r="K30" s="1363">
        <f t="shared" si="30"/>
        <v>973.15</v>
      </c>
      <c r="L30" s="1363">
        <f t="shared" si="30"/>
        <v>1817.15</v>
      </c>
      <c r="M30" s="1363">
        <f t="shared" si="30"/>
        <v>3124.0499999999997</v>
      </c>
      <c r="N30" s="1363">
        <f t="shared" si="30"/>
        <v>3359.0499999999997</v>
      </c>
      <c r="O30" s="1363">
        <f t="shared" si="30"/>
        <v>7126.4499999999989</v>
      </c>
      <c r="P30" s="1363">
        <f t="shared" si="30"/>
        <v>5654.3499999999995</v>
      </c>
      <c r="Q30" s="1363">
        <f t="shared" si="30"/>
        <v>4940.51</v>
      </c>
      <c r="R30" s="1363">
        <f t="shared" si="30"/>
        <v>3110.1400000000003</v>
      </c>
      <c r="S30" s="1363">
        <f t="shared" si="30"/>
        <v>1152.98</v>
      </c>
      <c r="T30" s="1363">
        <f t="shared" si="30"/>
        <v>690.95</v>
      </c>
      <c r="U30" s="1364">
        <f t="shared" si="1"/>
        <v>1610.3899999999999</v>
      </c>
      <c r="V30" s="932">
        <f t="shared" ref="V30" si="31">V28+V29</f>
        <v>443.89000000000004</v>
      </c>
      <c r="W30" s="821">
        <f t="shared" ref="W30" si="32">W28+W29</f>
        <v>379.61</v>
      </c>
      <c r="X30" s="821">
        <f t="shared" ref="X30" si="33">X28+X29</f>
        <v>372.51</v>
      </c>
      <c r="Y30" s="821">
        <f t="shared" ref="Y30" si="34">Y28+Y29</f>
        <v>181.55</v>
      </c>
      <c r="Z30" s="821">
        <f t="shared" ref="Z30" si="35">Z28+Z29</f>
        <v>104.03</v>
      </c>
      <c r="AA30" s="821">
        <f t="shared" ref="AA30" si="36">AA28+AA29</f>
        <v>58.96</v>
      </c>
      <c r="AB30" s="821">
        <f t="shared" ref="AB30:AC30" si="37">AB28+AB29</f>
        <v>69.84</v>
      </c>
      <c r="AC30" s="821">
        <f t="shared" si="37"/>
        <v>34765.229999999996</v>
      </c>
    </row>
    <row r="31" spans="1:29" s="771" customFormat="1" ht="12.75" customHeight="1" thickBot="1">
      <c r="A31" s="929"/>
      <c r="B31" s="838"/>
      <c r="C31" s="839" t="s">
        <v>131</v>
      </c>
      <c r="D31" s="840"/>
      <c r="E31" s="841"/>
      <c r="F31" s="1371" t="e">
        <f t="shared" si="0"/>
        <v>#REF!</v>
      </c>
      <c r="G31" s="1371" t="e">
        <f>G21+G27+G30</f>
        <v>#REF!</v>
      </c>
      <c r="H31" s="1371" t="e">
        <f>H21+H27+H30</f>
        <v>#REF!</v>
      </c>
      <c r="I31" s="1371" t="e">
        <f t="shared" ref="I31:T31" si="38">I21+I27+I30</f>
        <v>#REF!</v>
      </c>
      <c r="J31" s="1371" t="e">
        <f t="shared" si="38"/>
        <v>#REF!</v>
      </c>
      <c r="K31" s="1371" t="e">
        <f t="shared" si="38"/>
        <v>#REF!</v>
      </c>
      <c r="L31" s="1371" t="e">
        <f t="shared" si="38"/>
        <v>#REF!</v>
      </c>
      <c r="M31" s="1371" t="e">
        <f t="shared" si="38"/>
        <v>#REF!</v>
      </c>
      <c r="N31" s="1371" t="e">
        <f t="shared" si="38"/>
        <v>#REF!</v>
      </c>
      <c r="O31" s="1371" t="e">
        <f t="shared" si="38"/>
        <v>#REF!</v>
      </c>
      <c r="P31" s="1371" t="e">
        <f t="shared" si="38"/>
        <v>#REF!</v>
      </c>
      <c r="Q31" s="1371" t="e">
        <f t="shared" si="38"/>
        <v>#REF!</v>
      </c>
      <c r="R31" s="1371" t="e">
        <f t="shared" si="38"/>
        <v>#REF!</v>
      </c>
      <c r="S31" s="1371" t="e">
        <f t="shared" si="38"/>
        <v>#REF!</v>
      </c>
      <c r="T31" s="1371" t="e">
        <f t="shared" si="38"/>
        <v>#REF!</v>
      </c>
      <c r="U31" s="1372" t="e">
        <f t="shared" si="1"/>
        <v>#REF!</v>
      </c>
      <c r="V31" s="936" t="e">
        <f t="shared" ref="V31" si="39">V21+V27+V30</f>
        <v>#REF!</v>
      </c>
      <c r="W31" s="842" t="e">
        <f t="shared" ref="W31" si="40">W21+W27+W30</f>
        <v>#REF!</v>
      </c>
      <c r="X31" s="842" t="e">
        <f t="shared" ref="X31" si="41">X21+X27+X30</f>
        <v>#REF!</v>
      </c>
      <c r="Y31" s="842" t="e">
        <f t="shared" ref="Y31" si="42">Y21+Y27+Y30</f>
        <v>#REF!</v>
      </c>
      <c r="Z31" s="842" t="e">
        <f t="shared" ref="Z31" si="43">Z21+Z27+Z30</f>
        <v>#REF!</v>
      </c>
      <c r="AA31" s="842" t="e">
        <f t="shared" ref="AA31" si="44">AA21+AA27+AA30</f>
        <v>#REF!</v>
      </c>
      <c r="AB31" s="842" t="e">
        <f t="shared" ref="AB31:AC31" si="45">AB21+AB27+AB30</f>
        <v>#REF!</v>
      </c>
      <c r="AC31" s="842" t="e">
        <f t="shared" si="45"/>
        <v>#REF!</v>
      </c>
    </row>
    <row r="32" spans="1:29" s="771" customFormat="1" ht="12.75" customHeight="1">
      <c r="A32" s="929"/>
      <c r="B32" s="843"/>
      <c r="C32" s="844" t="s">
        <v>132</v>
      </c>
      <c r="D32" s="1221"/>
      <c r="E32" s="824" t="s">
        <v>133</v>
      </c>
      <c r="F32" s="1365">
        <f>SUM(G32:U32)</f>
        <v>46277.509999999995</v>
      </c>
      <c r="G32" s="1365">
        <f>那賀町!E5+那賀町!E8</f>
        <v>64.25</v>
      </c>
      <c r="H32" s="1365">
        <f>那賀町!F5+那賀町!F8</f>
        <v>211.86</v>
      </c>
      <c r="I32" s="1365">
        <f>那賀町!G5+那賀町!G8</f>
        <v>558.23</v>
      </c>
      <c r="J32" s="1365">
        <f>那賀町!H5+那賀町!H8</f>
        <v>619.80999999999995</v>
      </c>
      <c r="K32" s="1365">
        <f>那賀町!I5+那賀町!I8</f>
        <v>1181.3899999999999</v>
      </c>
      <c r="L32" s="1365">
        <f>那賀町!J5+那賀町!J8</f>
        <v>1447.62</v>
      </c>
      <c r="M32" s="1365">
        <f>那賀町!K5+那賀町!K8</f>
        <v>3448.4399999999996</v>
      </c>
      <c r="N32" s="1365">
        <f>那賀町!L5+那賀町!L8</f>
        <v>3083.52</v>
      </c>
      <c r="O32" s="1365">
        <f>那賀町!M5+那賀町!M8</f>
        <v>6609.87</v>
      </c>
      <c r="P32" s="1365">
        <f>那賀町!N5+那賀町!N8</f>
        <v>7951.35</v>
      </c>
      <c r="Q32" s="1365">
        <f>那賀町!O5+那賀町!O8</f>
        <v>7096.2999999999993</v>
      </c>
      <c r="R32" s="1365">
        <f>那賀町!P5+那賀町!P8</f>
        <v>4114.32</v>
      </c>
      <c r="S32" s="1365">
        <f>那賀町!Q5+那賀町!Q8</f>
        <v>2718.83</v>
      </c>
      <c r="T32" s="1365">
        <f>那賀町!R5+那賀町!R8</f>
        <v>1878.39</v>
      </c>
      <c r="U32" s="1366">
        <f t="shared" si="1"/>
        <v>5293.3300000000008</v>
      </c>
      <c r="V32" s="933">
        <f>那賀町!S5+那賀町!S8</f>
        <v>1411.1699999999998</v>
      </c>
      <c r="W32" s="825">
        <f>那賀町!T5+那賀町!T8</f>
        <v>1146.8800000000001</v>
      </c>
      <c r="X32" s="825">
        <f>那賀町!U5+那賀町!U8</f>
        <v>1121.8600000000001</v>
      </c>
      <c r="Y32" s="825">
        <f>那賀町!V5+那賀町!V8</f>
        <v>911.57</v>
      </c>
      <c r="Z32" s="825">
        <f>那賀町!W5+那賀町!W8</f>
        <v>438.71999999999997</v>
      </c>
      <c r="AA32" s="825">
        <f>那賀町!X5+那賀町!X8</f>
        <v>129.76999999999998</v>
      </c>
      <c r="AB32" s="825">
        <f>那賀町!Y5+那賀町!Y8</f>
        <v>133.35999999999999</v>
      </c>
      <c r="AC32" s="825">
        <f>那賀町!Z5+那賀町!Z8</f>
        <v>46277.51</v>
      </c>
    </row>
    <row r="33" spans="1:29" s="771" customFormat="1" ht="12.75" customHeight="1" thickBot="1">
      <c r="A33" s="929"/>
      <c r="B33" s="810"/>
      <c r="C33" s="811" t="s">
        <v>134</v>
      </c>
      <c r="D33" s="819" t="s">
        <v>120</v>
      </c>
      <c r="E33" s="820"/>
      <c r="F33" s="1363">
        <f>F32</f>
        <v>46277.509999999995</v>
      </c>
      <c r="G33" s="1363">
        <f t="shared" ref="G33:AC33" si="46">G32</f>
        <v>64.25</v>
      </c>
      <c r="H33" s="1363">
        <f t="shared" si="46"/>
        <v>211.86</v>
      </c>
      <c r="I33" s="1363">
        <f t="shared" si="46"/>
        <v>558.23</v>
      </c>
      <c r="J33" s="1363">
        <f t="shared" si="46"/>
        <v>619.80999999999995</v>
      </c>
      <c r="K33" s="1363">
        <f t="shared" si="46"/>
        <v>1181.3899999999999</v>
      </c>
      <c r="L33" s="1363">
        <f t="shared" si="46"/>
        <v>1447.62</v>
      </c>
      <c r="M33" s="1363">
        <f t="shared" si="46"/>
        <v>3448.4399999999996</v>
      </c>
      <c r="N33" s="1363">
        <f t="shared" si="46"/>
        <v>3083.52</v>
      </c>
      <c r="O33" s="1363">
        <f t="shared" si="46"/>
        <v>6609.87</v>
      </c>
      <c r="P33" s="1363">
        <f t="shared" si="46"/>
        <v>7951.35</v>
      </c>
      <c r="Q33" s="1363">
        <f t="shared" si="46"/>
        <v>7096.2999999999993</v>
      </c>
      <c r="R33" s="1363">
        <f t="shared" si="46"/>
        <v>4114.32</v>
      </c>
      <c r="S33" s="1363">
        <f t="shared" si="46"/>
        <v>2718.83</v>
      </c>
      <c r="T33" s="1363">
        <f t="shared" si="46"/>
        <v>1878.39</v>
      </c>
      <c r="U33" s="1364">
        <f t="shared" si="46"/>
        <v>5293.3300000000008</v>
      </c>
      <c r="V33" s="932">
        <f t="shared" si="46"/>
        <v>1411.1699999999998</v>
      </c>
      <c r="W33" s="821">
        <f t="shared" si="46"/>
        <v>1146.8800000000001</v>
      </c>
      <c r="X33" s="821">
        <f t="shared" si="46"/>
        <v>1121.8600000000001</v>
      </c>
      <c r="Y33" s="821">
        <f t="shared" si="46"/>
        <v>911.57</v>
      </c>
      <c r="Z33" s="821">
        <f t="shared" si="46"/>
        <v>438.71999999999997</v>
      </c>
      <c r="AA33" s="821">
        <f t="shared" si="46"/>
        <v>129.76999999999998</v>
      </c>
      <c r="AB33" s="821">
        <f t="shared" si="46"/>
        <v>133.35999999999999</v>
      </c>
      <c r="AC33" s="821">
        <f t="shared" si="46"/>
        <v>46277.51</v>
      </c>
    </row>
    <row r="34" spans="1:29" s="771" customFormat="1" ht="12.75" customHeight="1">
      <c r="A34" s="929"/>
      <c r="B34" s="810" t="s">
        <v>135</v>
      </c>
      <c r="C34" s="806"/>
      <c r="D34" s="846" t="s">
        <v>136</v>
      </c>
      <c r="E34" s="807" t="s">
        <v>137</v>
      </c>
      <c r="F34" s="1365">
        <f t="shared" si="0"/>
        <v>6762.34</v>
      </c>
      <c r="G34" s="1365">
        <f>阿南市!E5+阿南市!E8</f>
        <v>1.36</v>
      </c>
      <c r="H34" s="1365">
        <f>阿南市!F5+阿南市!F8</f>
        <v>8.58</v>
      </c>
      <c r="I34" s="1365">
        <f>阿南市!G5+阿南市!G8</f>
        <v>33.5</v>
      </c>
      <c r="J34" s="1365">
        <f>阿南市!H5+阿南市!H8</f>
        <v>62.11</v>
      </c>
      <c r="K34" s="1365">
        <f>阿南市!I5+阿南市!I8</f>
        <v>136.76999999999998</v>
      </c>
      <c r="L34" s="1365">
        <f>阿南市!J5+阿南市!J8</f>
        <v>160.67000000000002</v>
      </c>
      <c r="M34" s="1365">
        <f>阿南市!K5+阿南市!K8</f>
        <v>607.9</v>
      </c>
      <c r="N34" s="1365">
        <f>阿南市!L5+阿南市!L8</f>
        <v>554.37</v>
      </c>
      <c r="O34" s="1365">
        <f>阿南市!M5+阿南市!M8</f>
        <v>621.38</v>
      </c>
      <c r="P34" s="1365">
        <f>阿南市!N5+阿南市!N8</f>
        <v>1009.63</v>
      </c>
      <c r="Q34" s="1365">
        <f>阿南市!O5+阿南市!O8</f>
        <v>1416.21</v>
      </c>
      <c r="R34" s="1365">
        <f>阿南市!P5+阿南市!P8</f>
        <v>1036.33</v>
      </c>
      <c r="S34" s="1365">
        <f>阿南市!Q5+阿南市!Q8</f>
        <v>356.22</v>
      </c>
      <c r="T34" s="1365">
        <f>阿南市!R5+阿南市!R8</f>
        <v>226.72</v>
      </c>
      <c r="U34" s="1366">
        <f t="shared" si="1"/>
        <v>530.59</v>
      </c>
      <c r="V34" s="933">
        <f>阿南市!S5+阿南市!S8</f>
        <v>166.26999999999998</v>
      </c>
      <c r="W34" s="825">
        <f>阿南市!T5+阿南市!T8</f>
        <v>129.16999999999999</v>
      </c>
      <c r="X34" s="825">
        <f>阿南市!U5+阿南市!U8</f>
        <v>134.56</v>
      </c>
      <c r="Y34" s="825">
        <f>阿南市!V5+阿南市!V8</f>
        <v>37.85</v>
      </c>
      <c r="Z34" s="825">
        <f>阿南市!W5+阿南市!W8</f>
        <v>28.910000000000004</v>
      </c>
      <c r="AA34" s="825">
        <f>阿南市!X5+阿南市!X8</f>
        <v>11.3</v>
      </c>
      <c r="AB34" s="825">
        <f>阿南市!Y5+阿南市!Y8</f>
        <v>22.529999999999998</v>
      </c>
      <c r="AC34" s="825">
        <f>阿南市!Z5+阿南市!Z8</f>
        <v>6762.34</v>
      </c>
    </row>
    <row r="35" spans="1:29" s="771" customFormat="1" ht="12.75" customHeight="1">
      <c r="A35" s="929"/>
      <c r="B35" s="810" t="s">
        <v>138</v>
      </c>
      <c r="C35" s="811"/>
      <c r="D35" s="816"/>
      <c r="E35" s="827" t="s">
        <v>117</v>
      </c>
      <c r="F35" s="1361">
        <f>F33+F34</f>
        <v>53039.849999999991</v>
      </c>
      <c r="G35" s="1361">
        <f t="shared" ref="G35:AC35" si="47">G33+G34</f>
        <v>65.61</v>
      </c>
      <c r="H35" s="1361">
        <f>H33+H34</f>
        <v>220.44000000000003</v>
      </c>
      <c r="I35" s="1361">
        <f t="shared" si="47"/>
        <v>591.73</v>
      </c>
      <c r="J35" s="1361">
        <f t="shared" si="47"/>
        <v>681.92</v>
      </c>
      <c r="K35" s="1361">
        <f t="shared" si="47"/>
        <v>1318.1599999999999</v>
      </c>
      <c r="L35" s="1361">
        <f t="shared" si="47"/>
        <v>1608.29</v>
      </c>
      <c r="M35" s="1361">
        <f t="shared" si="47"/>
        <v>4056.3399999999997</v>
      </c>
      <c r="N35" s="1361">
        <f t="shared" si="47"/>
        <v>3637.89</v>
      </c>
      <c r="O35" s="1361">
        <f t="shared" si="47"/>
        <v>7231.25</v>
      </c>
      <c r="P35" s="1361">
        <f t="shared" si="47"/>
        <v>8960.98</v>
      </c>
      <c r="Q35" s="1361">
        <f t="shared" si="47"/>
        <v>8512.5099999999984</v>
      </c>
      <c r="R35" s="1361">
        <f t="shared" si="47"/>
        <v>5150.6499999999996</v>
      </c>
      <c r="S35" s="1361">
        <f t="shared" si="47"/>
        <v>3075.05</v>
      </c>
      <c r="T35" s="1361">
        <f t="shared" si="47"/>
        <v>2105.11</v>
      </c>
      <c r="U35" s="1362">
        <f t="shared" si="47"/>
        <v>5823.920000000001</v>
      </c>
      <c r="V35" s="930">
        <f t="shared" si="47"/>
        <v>1577.4399999999998</v>
      </c>
      <c r="W35" s="808">
        <f t="shared" si="47"/>
        <v>1276.0500000000002</v>
      </c>
      <c r="X35" s="808">
        <f t="shared" si="47"/>
        <v>1256.42</v>
      </c>
      <c r="Y35" s="808">
        <f t="shared" si="47"/>
        <v>949.42000000000007</v>
      </c>
      <c r="Z35" s="808">
        <f t="shared" si="47"/>
        <v>467.63</v>
      </c>
      <c r="AA35" s="808">
        <f t="shared" si="47"/>
        <v>141.07</v>
      </c>
      <c r="AB35" s="808">
        <f t="shared" si="47"/>
        <v>155.88999999999999</v>
      </c>
      <c r="AC35" s="808">
        <f t="shared" si="47"/>
        <v>53039.850000000006</v>
      </c>
    </row>
    <row r="36" spans="1:29" s="771" customFormat="1" ht="12.75" customHeight="1">
      <c r="A36" s="929"/>
      <c r="B36" s="810"/>
      <c r="C36" s="811" t="s">
        <v>139</v>
      </c>
      <c r="D36" s="847"/>
      <c r="E36" s="808" t="s">
        <v>140</v>
      </c>
      <c r="F36" s="1361">
        <f t="shared" si="0"/>
        <v>2931.0199999999995</v>
      </c>
      <c r="G36" s="1361">
        <f>牟岐町!E5+牟岐町!E8</f>
        <v>0</v>
      </c>
      <c r="H36" s="1361">
        <f>牟岐町!F5+牟岐町!F8</f>
        <v>64.740000000000009</v>
      </c>
      <c r="I36" s="1361">
        <f>牟岐町!G5+牟岐町!G8</f>
        <v>79.52</v>
      </c>
      <c r="J36" s="1361">
        <f>牟岐町!H5+牟岐町!H8</f>
        <v>97.59</v>
      </c>
      <c r="K36" s="1361">
        <f>牟岐町!I5+牟岐町!I8</f>
        <v>82.81</v>
      </c>
      <c r="L36" s="1361">
        <f>牟岐町!J5+牟岐町!J8</f>
        <v>118.74000000000001</v>
      </c>
      <c r="M36" s="1361">
        <f>牟岐町!K5+牟岐町!K8</f>
        <v>283.14</v>
      </c>
      <c r="N36" s="1361">
        <f>牟岐町!L5+牟岐町!L8</f>
        <v>294.12</v>
      </c>
      <c r="O36" s="1361">
        <f>牟岐町!M5+牟岐町!M8</f>
        <v>307.62</v>
      </c>
      <c r="P36" s="1361">
        <f>牟岐町!N5+牟岐町!N8</f>
        <v>437.38</v>
      </c>
      <c r="Q36" s="1361">
        <f>牟岐町!O5+牟岐町!O8</f>
        <v>485.7</v>
      </c>
      <c r="R36" s="1361">
        <f>牟岐町!P5+牟岐町!P8</f>
        <v>373.3</v>
      </c>
      <c r="S36" s="1361">
        <f>牟岐町!Q5+牟岐町!Q8</f>
        <v>140.22999999999999</v>
      </c>
      <c r="T36" s="1361">
        <f>牟岐町!R5+牟岐町!R8</f>
        <v>55.16</v>
      </c>
      <c r="U36" s="1362">
        <f t="shared" si="1"/>
        <v>110.97</v>
      </c>
      <c r="V36" s="930">
        <f>牟岐町!S5+牟岐町!S8</f>
        <v>33.46</v>
      </c>
      <c r="W36" s="808">
        <f>牟岐町!T5+牟岐町!T8</f>
        <v>33.81</v>
      </c>
      <c r="X36" s="808">
        <f>牟岐町!U5+牟岐町!U8</f>
        <v>26.3</v>
      </c>
      <c r="Y36" s="808">
        <f>牟岐町!V5+牟岐町!V8</f>
        <v>6.37</v>
      </c>
      <c r="Z36" s="808">
        <f>牟岐町!W5+牟岐町!W8</f>
        <v>9.9600000000000009</v>
      </c>
      <c r="AA36" s="808">
        <f>牟岐町!X5+牟岐町!X8</f>
        <v>0.08</v>
      </c>
      <c r="AB36" s="808">
        <f>牟岐町!Y5+牟岐町!Y8</f>
        <v>0.99</v>
      </c>
      <c r="AC36" s="808">
        <f>牟岐町!Z5+牟岐町!Z8</f>
        <v>2931.02</v>
      </c>
    </row>
    <row r="37" spans="1:29" s="771" customFormat="1" ht="12.75" customHeight="1">
      <c r="A37" s="929"/>
      <c r="B37" s="810" t="s">
        <v>134</v>
      </c>
      <c r="C37" s="811" t="s">
        <v>134</v>
      </c>
      <c r="D37" s="813" t="s">
        <v>141</v>
      </c>
      <c r="E37" s="830" t="s">
        <v>142</v>
      </c>
      <c r="F37" s="1361">
        <f t="shared" si="0"/>
        <v>6435.51</v>
      </c>
      <c r="G37" s="1361">
        <f>美波町!E5+美波町!E8</f>
        <v>0.26</v>
      </c>
      <c r="H37" s="1361">
        <f>美波町!F5+美波町!F8</f>
        <v>53.309999999999995</v>
      </c>
      <c r="I37" s="1361">
        <f>美波町!G5+美波町!G8</f>
        <v>55.14</v>
      </c>
      <c r="J37" s="1361">
        <f>美波町!H5+美波町!H8</f>
        <v>138.22999999999999</v>
      </c>
      <c r="K37" s="1361">
        <f>美波町!I5+美波町!I8</f>
        <v>203.18</v>
      </c>
      <c r="L37" s="1361">
        <f>美波町!J5+美波町!J8</f>
        <v>286.53999999999996</v>
      </c>
      <c r="M37" s="1361">
        <f>美波町!K5+美波町!K8</f>
        <v>661.22</v>
      </c>
      <c r="N37" s="1361">
        <f>美波町!L5+美波町!L8</f>
        <v>488.13</v>
      </c>
      <c r="O37" s="1361">
        <f>美波町!M5+美波町!M8</f>
        <v>731.3</v>
      </c>
      <c r="P37" s="1361">
        <f>美波町!N5+美波町!N8</f>
        <v>1084.45</v>
      </c>
      <c r="Q37" s="1361">
        <f>美波町!O5+美波町!O8</f>
        <v>1323.21</v>
      </c>
      <c r="R37" s="1361">
        <f>美波町!P5+美波町!P8</f>
        <v>729.38</v>
      </c>
      <c r="S37" s="1361">
        <f>美波町!Q5+美波町!Q8</f>
        <v>263.11</v>
      </c>
      <c r="T37" s="1361">
        <f>美波町!R5+美波町!R8</f>
        <v>91.24</v>
      </c>
      <c r="U37" s="1362">
        <f t="shared" si="1"/>
        <v>326.81</v>
      </c>
      <c r="V37" s="930">
        <f>美波町!S5+美波町!S8</f>
        <v>91.38</v>
      </c>
      <c r="W37" s="808">
        <f>美波町!T5+美波町!T8</f>
        <v>117.2</v>
      </c>
      <c r="X37" s="808">
        <f>美波町!U5+美波町!U8</f>
        <v>39.67</v>
      </c>
      <c r="Y37" s="808">
        <f>美波町!V5+美波町!V8</f>
        <v>17.3</v>
      </c>
      <c r="Z37" s="808">
        <f>美波町!W5+美波町!W8</f>
        <v>47.45</v>
      </c>
      <c r="AA37" s="808">
        <f>美波町!X5+美波町!X8</f>
        <v>10.540000000000001</v>
      </c>
      <c r="AB37" s="808">
        <f>美波町!Y5+美波町!Y8</f>
        <v>3.27</v>
      </c>
      <c r="AC37" s="808">
        <f>美波町!Z5+美波町!Z8</f>
        <v>6435.51</v>
      </c>
    </row>
    <row r="38" spans="1:29" s="771" customFormat="1" ht="12.75" customHeight="1">
      <c r="A38" s="929"/>
      <c r="B38" s="810"/>
      <c r="C38" s="811"/>
      <c r="D38" s="811"/>
      <c r="E38" s="830" t="s">
        <v>143</v>
      </c>
      <c r="F38" s="1361">
        <f t="shared" si="0"/>
        <v>21311.940000000002</v>
      </c>
      <c r="G38" s="1361">
        <f>海陽町!E5+海陽町!E8</f>
        <v>12.229999999999999</v>
      </c>
      <c r="H38" s="1361">
        <f>海陽町!F5+海陽町!F8</f>
        <v>129.9</v>
      </c>
      <c r="I38" s="1361">
        <f>海陽町!G5+海陽町!G8</f>
        <v>271.12</v>
      </c>
      <c r="J38" s="1361">
        <f>海陽町!H5+海陽町!H8</f>
        <v>295.32</v>
      </c>
      <c r="K38" s="1361">
        <f>海陽町!I5+海陽町!I8</f>
        <v>298.63</v>
      </c>
      <c r="L38" s="1361">
        <f>海陽町!J5+海陽町!J8</f>
        <v>595.61</v>
      </c>
      <c r="M38" s="1361">
        <f>海陽町!K5+海陽町!K8</f>
        <v>1472.9499999999998</v>
      </c>
      <c r="N38" s="1361">
        <f>海陽町!L5+海陽町!L8</f>
        <v>1352.51</v>
      </c>
      <c r="O38" s="1361">
        <f>海陽町!M5+海陽町!M8</f>
        <v>2524.7599999999998</v>
      </c>
      <c r="P38" s="1361">
        <f>海陽町!N5+海陽町!N8</f>
        <v>3992.2000000000003</v>
      </c>
      <c r="Q38" s="1361">
        <f>海陽町!O5+海陽町!O8</f>
        <v>4346.9800000000005</v>
      </c>
      <c r="R38" s="1361">
        <f>海陽町!P5+海陽町!P8</f>
        <v>2582.3399999999997</v>
      </c>
      <c r="S38" s="1361">
        <f>海陽町!Q5+海陽町!Q8</f>
        <v>1412.17</v>
      </c>
      <c r="T38" s="1361">
        <f>海陽町!R5+海陽町!R8</f>
        <v>558.84</v>
      </c>
      <c r="U38" s="1362">
        <f t="shared" si="1"/>
        <v>1466.38</v>
      </c>
      <c r="V38" s="930">
        <f>海陽町!S5+海陽町!S8</f>
        <v>389.07000000000005</v>
      </c>
      <c r="W38" s="808">
        <f>海陽町!T5+海陽町!T8</f>
        <v>293.51</v>
      </c>
      <c r="X38" s="808">
        <f>海陽町!U5+海陽町!U8</f>
        <v>265.89</v>
      </c>
      <c r="Y38" s="808">
        <f>海陽町!V5+海陽町!V8</f>
        <v>241.95</v>
      </c>
      <c r="Z38" s="808">
        <f>海陽町!W5+海陽町!W8</f>
        <v>170.10000000000002</v>
      </c>
      <c r="AA38" s="808">
        <f>海陽町!X5+海陽町!X8</f>
        <v>61.98</v>
      </c>
      <c r="AB38" s="808">
        <f>海陽町!Y5+海陽町!Y8</f>
        <v>43.88</v>
      </c>
      <c r="AC38" s="808">
        <f>海陽町!Z5+海陽町!Z8</f>
        <v>21311.94</v>
      </c>
    </row>
    <row r="39" spans="1:29" s="771" customFormat="1" ht="12.75" customHeight="1">
      <c r="A39" s="929"/>
      <c r="B39" s="810"/>
      <c r="C39" s="811"/>
      <c r="D39" s="816"/>
      <c r="E39" s="827" t="s">
        <v>117</v>
      </c>
      <c r="F39" s="1361">
        <f>F36+F37+F38</f>
        <v>30678.47</v>
      </c>
      <c r="G39" s="1361">
        <f t="shared" ref="G39:AC39" si="48">G36+G37+G38</f>
        <v>12.489999999999998</v>
      </c>
      <c r="H39" s="1361">
        <f>H36+H37+H38</f>
        <v>247.95000000000002</v>
      </c>
      <c r="I39" s="1361">
        <f t="shared" si="48"/>
        <v>405.78</v>
      </c>
      <c r="J39" s="1361">
        <f t="shared" si="48"/>
        <v>531.14</v>
      </c>
      <c r="K39" s="1361">
        <f t="shared" si="48"/>
        <v>584.62</v>
      </c>
      <c r="L39" s="1361">
        <f t="shared" si="48"/>
        <v>1000.89</v>
      </c>
      <c r="M39" s="1361">
        <f t="shared" si="48"/>
        <v>2417.31</v>
      </c>
      <c r="N39" s="1361">
        <f t="shared" si="48"/>
        <v>2134.7600000000002</v>
      </c>
      <c r="O39" s="1361">
        <f t="shared" si="48"/>
        <v>3563.68</v>
      </c>
      <c r="P39" s="1361">
        <f t="shared" si="48"/>
        <v>5514.0300000000007</v>
      </c>
      <c r="Q39" s="1361">
        <f t="shared" si="48"/>
        <v>6155.89</v>
      </c>
      <c r="R39" s="1361">
        <f t="shared" si="48"/>
        <v>3685.0199999999995</v>
      </c>
      <c r="S39" s="1361">
        <f t="shared" si="48"/>
        <v>1815.5100000000002</v>
      </c>
      <c r="T39" s="1361">
        <f t="shared" si="48"/>
        <v>705.24</v>
      </c>
      <c r="U39" s="1362">
        <f t="shared" si="48"/>
        <v>1904.16</v>
      </c>
      <c r="V39" s="930">
        <f t="shared" si="48"/>
        <v>513.91000000000008</v>
      </c>
      <c r="W39" s="808">
        <f t="shared" si="48"/>
        <v>444.52</v>
      </c>
      <c r="X39" s="808">
        <f t="shared" si="48"/>
        <v>331.86</v>
      </c>
      <c r="Y39" s="808">
        <f t="shared" si="48"/>
        <v>265.62</v>
      </c>
      <c r="Z39" s="808">
        <f t="shared" si="48"/>
        <v>227.51000000000002</v>
      </c>
      <c r="AA39" s="808">
        <f t="shared" si="48"/>
        <v>72.599999999999994</v>
      </c>
      <c r="AB39" s="808">
        <f t="shared" si="48"/>
        <v>48.14</v>
      </c>
      <c r="AC39" s="808">
        <f t="shared" si="48"/>
        <v>30678.47</v>
      </c>
    </row>
    <row r="40" spans="1:29" s="771" customFormat="1" ht="12.75" customHeight="1" thickBot="1">
      <c r="A40" s="929"/>
      <c r="B40" s="848"/>
      <c r="C40" s="849"/>
      <c r="D40" s="837" t="s">
        <v>120</v>
      </c>
      <c r="E40" s="820"/>
      <c r="F40" s="1363">
        <f>F34+F39</f>
        <v>37440.81</v>
      </c>
      <c r="G40" s="1363">
        <f t="shared" ref="G40:AC40" si="49">G34+G39</f>
        <v>13.849999999999998</v>
      </c>
      <c r="H40" s="1363">
        <f>H34+H39</f>
        <v>256.53000000000003</v>
      </c>
      <c r="I40" s="1363">
        <f t="shared" si="49"/>
        <v>439.28</v>
      </c>
      <c r="J40" s="1363">
        <f t="shared" si="49"/>
        <v>593.25</v>
      </c>
      <c r="K40" s="1363">
        <f t="shared" si="49"/>
        <v>721.39</v>
      </c>
      <c r="L40" s="1363">
        <f t="shared" si="49"/>
        <v>1161.56</v>
      </c>
      <c r="M40" s="1363">
        <f t="shared" si="49"/>
        <v>3025.21</v>
      </c>
      <c r="N40" s="1363">
        <f t="shared" si="49"/>
        <v>2689.13</v>
      </c>
      <c r="O40" s="1363">
        <f t="shared" si="49"/>
        <v>4185.0599999999995</v>
      </c>
      <c r="P40" s="1363">
        <f t="shared" si="49"/>
        <v>6523.6600000000008</v>
      </c>
      <c r="Q40" s="1363">
        <f t="shared" si="49"/>
        <v>7572.1</v>
      </c>
      <c r="R40" s="1363">
        <f t="shared" si="49"/>
        <v>4721.3499999999995</v>
      </c>
      <c r="S40" s="1363">
        <f t="shared" si="49"/>
        <v>2171.7300000000005</v>
      </c>
      <c r="T40" s="1363">
        <f t="shared" si="49"/>
        <v>931.96</v>
      </c>
      <c r="U40" s="1364">
        <f t="shared" si="49"/>
        <v>2434.75</v>
      </c>
      <c r="V40" s="932">
        <f t="shared" si="49"/>
        <v>680.18000000000006</v>
      </c>
      <c r="W40" s="821">
        <f t="shared" si="49"/>
        <v>573.68999999999994</v>
      </c>
      <c r="X40" s="821">
        <f t="shared" si="49"/>
        <v>466.42</v>
      </c>
      <c r="Y40" s="821">
        <f t="shared" si="49"/>
        <v>303.47000000000003</v>
      </c>
      <c r="Z40" s="821">
        <f t="shared" si="49"/>
        <v>256.42</v>
      </c>
      <c r="AA40" s="821">
        <f t="shared" si="49"/>
        <v>83.899999999999991</v>
      </c>
      <c r="AB40" s="821">
        <f t="shared" si="49"/>
        <v>70.67</v>
      </c>
      <c r="AC40" s="821">
        <f t="shared" si="49"/>
        <v>37440.81</v>
      </c>
    </row>
    <row r="41" spans="1:29" s="771" customFormat="1" ht="12.75" customHeight="1" thickBot="1">
      <c r="A41" s="929"/>
      <c r="B41" s="850"/>
      <c r="C41" s="851" t="s">
        <v>131</v>
      </c>
      <c r="D41" s="852"/>
      <c r="E41" s="841"/>
      <c r="F41" s="1373">
        <f>F33+F40</f>
        <v>83718.319999999992</v>
      </c>
      <c r="G41" s="1373">
        <f>G33+G40</f>
        <v>78.099999999999994</v>
      </c>
      <c r="H41" s="1373">
        <f>H33+H40</f>
        <v>468.39000000000004</v>
      </c>
      <c r="I41" s="1373">
        <f t="shared" ref="I41:AC41" si="50">I33+I40</f>
        <v>997.51</v>
      </c>
      <c r="J41" s="1373">
        <f t="shared" si="50"/>
        <v>1213.06</v>
      </c>
      <c r="K41" s="1373">
        <f t="shared" si="50"/>
        <v>1902.7799999999997</v>
      </c>
      <c r="L41" s="1373">
        <f t="shared" si="50"/>
        <v>2609.1799999999998</v>
      </c>
      <c r="M41" s="1373">
        <f t="shared" si="50"/>
        <v>6473.65</v>
      </c>
      <c r="N41" s="1373">
        <f t="shared" si="50"/>
        <v>5772.65</v>
      </c>
      <c r="O41" s="1373">
        <f t="shared" si="50"/>
        <v>10794.93</v>
      </c>
      <c r="P41" s="1373">
        <f t="shared" si="50"/>
        <v>14475.010000000002</v>
      </c>
      <c r="Q41" s="1373">
        <f t="shared" si="50"/>
        <v>14668.4</v>
      </c>
      <c r="R41" s="1373">
        <f t="shared" si="50"/>
        <v>8835.6699999999983</v>
      </c>
      <c r="S41" s="1373">
        <f t="shared" si="50"/>
        <v>4890.5600000000004</v>
      </c>
      <c r="T41" s="1373">
        <f t="shared" si="50"/>
        <v>2810.3500000000004</v>
      </c>
      <c r="U41" s="1374">
        <f t="shared" si="50"/>
        <v>7728.0800000000008</v>
      </c>
      <c r="V41" s="937">
        <f t="shared" si="50"/>
        <v>2091.35</v>
      </c>
      <c r="W41" s="853">
        <f t="shared" si="50"/>
        <v>1720.5700000000002</v>
      </c>
      <c r="X41" s="853">
        <f t="shared" si="50"/>
        <v>1588.2800000000002</v>
      </c>
      <c r="Y41" s="853">
        <f t="shared" si="50"/>
        <v>1215.04</v>
      </c>
      <c r="Z41" s="853">
        <f t="shared" si="50"/>
        <v>695.14</v>
      </c>
      <c r="AA41" s="853">
        <f t="shared" si="50"/>
        <v>213.66999999999996</v>
      </c>
      <c r="AB41" s="853">
        <f t="shared" si="50"/>
        <v>204.02999999999997</v>
      </c>
      <c r="AC41" s="853">
        <f t="shared" si="50"/>
        <v>83718.320000000007</v>
      </c>
    </row>
    <row r="42" spans="1:29" s="771" customFormat="1" ht="12.75" customHeight="1" thickBot="1">
      <c r="A42" s="929"/>
      <c r="B42" s="855" t="s">
        <v>144</v>
      </c>
      <c r="C42" s="840"/>
      <c r="D42" s="840"/>
      <c r="E42" s="856"/>
      <c r="F42" s="1375" t="e">
        <f>F31+F41</f>
        <v>#REF!</v>
      </c>
      <c r="G42" s="1375" t="e">
        <f t="shared" ref="G42:AC42" si="51">G31+G41</f>
        <v>#REF!</v>
      </c>
      <c r="H42" s="1375" t="e">
        <f t="shared" si="51"/>
        <v>#REF!</v>
      </c>
      <c r="I42" s="1375" t="e">
        <f t="shared" si="51"/>
        <v>#REF!</v>
      </c>
      <c r="J42" s="1375" t="e">
        <f t="shared" si="51"/>
        <v>#REF!</v>
      </c>
      <c r="K42" s="1375" t="e">
        <f t="shared" si="51"/>
        <v>#REF!</v>
      </c>
      <c r="L42" s="1375" t="e">
        <f t="shared" si="51"/>
        <v>#REF!</v>
      </c>
      <c r="M42" s="1375" t="e">
        <f t="shared" si="51"/>
        <v>#REF!</v>
      </c>
      <c r="N42" s="1375" t="e">
        <f t="shared" si="51"/>
        <v>#REF!</v>
      </c>
      <c r="O42" s="1375" t="e">
        <f t="shared" si="51"/>
        <v>#REF!</v>
      </c>
      <c r="P42" s="1375" t="e">
        <f t="shared" si="51"/>
        <v>#REF!</v>
      </c>
      <c r="Q42" s="1375" t="e">
        <f t="shared" si="51"/>
        <v>#REF!</v>
      </c>
      <c r="R42" s="1375" t="e">
        <f t="shared" si="51"/>
        <v>#REF!</v>
      </c>
      <c r="S42" s="1375" t="e">
        <f t="shared" si="51"/>
        <v>#REF!</v>
      </c>
      <c r="T42" s="1375" t="e">
        <f t="shared" si="51"/>
        <v>#REF!</v>
      </c>
      <c r="U42" s="1376" t="e">
        <f t="shared" si="51"/>
        <v>#REF!</v>
      </c>
      <c r="V42" s="938" t="e">
        <f t="shared" si="51"/>
        <v>#REF!</v>
      </c>
      <c r="W42" s="857" t="e">
        <f t="shared" si="51"/>
        <v>#REF!</v>
      </c>
      <c r="X42" s="857" t="e">
        <f t="shared" si="51"/>
        <v>#REF!</v>
      </c>
      <c r="Y42" s="857" t="e">
        <f t="shared" si="51"/>
        <v>#REF!</v>
      </c>
      <c r="Z42" s="857" t="e">
        <f t="shared" si="51"/>
        <v>#REF!</v>
      </c>
      <c r="AA42" s="857" t="e">
        <f t="shared" si="51"/>
        <v>#REF!</v>
      </c>
      <c r="AB42" s="857" t="e">
        <f t="shared" si="51"/>
        <v>#REF!</v>
      </c>
      <c r="AC42" s="857" t="e">
        <f t="shared" si="51"/>
        <v>#REF!</v>
      </c>
    </row>
    <row r="44" spans="1:29" ht="13.5" customHeight="1">
      <c r="G44" s="771"/>
    </row>
  </sheetData>
  <mergeCells count="1">
    <mergeCell ref="E4:E5"/>
  </mergeCells>
  <phoneticPr fontId="4"/>
  <pageMargins left="0.59055118110236227" right="0.39370078740157483" top="0.59055118110236227" bottom="0.19685039370078741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749"/>
  </cols>
  <sheetData>
    <row r="1" spans="1:47" ht="18.75">
      <c r="A1" s="1547" t="s">
        <v>90</v>
      </c>
      <c r="B1" s="1548"/>
      <c r="C1" s="1548"/>
      <c r="D1" s="1548"/>
      <c r="E1" s="1548"/>
      <c r="F1" s="1548"/>
      <c r="G1" s="1548"/>
      <c r="H1" s="793"/>
      <c r="I1" s="793"/>
      <c r="J1" s="793"/>
      <c r="K1" s="793"/>
      <c r="L1" s="793"/>
      <c r="M1" s="793"/>
      <c r="N1" s="793"/>
      <c r="O1" s="793"/>
      <c r="P1" s="793"/>
      <c r="Q1" s="793"/>
      <c r="R1" s="793"/>
      <c r="S1" s="793"/>
      <c r="T1" s="793"/>
      <c r="U1" s="793"/>
      <c r="V1" s="793"/>
      <c r="W1" s="793"/>
      <c r="X1" s="793"/>
      <c r="Y1" s="793"/>
      <c r="Z1" s="793"/>
      <c r="AA1" s="793"/>
      <c r="AB1" s="793"/>
      <c r="AC1" s="793"/>
      <c r="AD1" s="793"/>
      <c r="AE1" s="793"/>
      <c r="AF1" s="793"/>
      <c r="AG1" s="793"/>
      <c r="AH1" s="793"/>
      <c r="AI1" s="793"/>
      <c r="AJ1" s="793"/>
      <c r="AK1" s="793"/>
      <c r="AL1" s="793"/>
      <c r="AM1" s="793"/>
      <c r="AN1" s="793"/>
      <c r="AO1" s="793"/>
      <c r="AP1" s="793"/>
      <c r="AQ1" s="793"/>
      <c r="AR1" s="793"/>
      <c r="AS1" s="793"/>
      <c r="AT1" s="793"/>
      <c r="AU1" s="793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  <c r="Z2" s="772"/>
      <c r="AA2" s="772"/>
      <c r="AB2" s="772"/>
      <c r="AC2" s="772"/>
      <c r="AD2" s="772"/>
      <c r="AE2" s="772"/>
      <c r="AF2" s="772"/>
      <c r="AG2" s="772"/>
      <c r="AH2" s="772"/>
      <c r="AI2" s="772"/>
      <c r="AJ2" s="772"/>
      <c r="AK2" s="772"/>
      <c r="AL2" s="772"/>
      <c r="AM2" s="772"/>
      <c r="AN2" s="772"/>
      <c r="AO2" s="772"/>
      <c r="AP2" s="772"/>
      <c r="AQ2" s="772"/>
      <c r="AR2" s="772"/>
      <c r="AS2" s="772"/>
      <c r="AT2" s="772"/>
      <c r="AU2" s="772"/>
    </row>
    <row r="3" spans="1:47" ht="14.25" thickBot="1">
      <c r="A3" s="772"/>
      <c r="B3" s="772"/>
      <c r="C3" s="772"/>
      <c r="D3" s="772"/>
      <c r="E3" s="772"/>
      <c r="F3" s="772"/>
      <c r="G3" s="772"/>
      <c r="H3" s="772"/>
      <c r="I3" s="772"/>
      <c r="J3" s="772"/>
      <c r="K3" s="772"/>
      <c r="L3" s="772"/>
      <c r="M3" s="772"/>
      <c r="N3" s="772"/>
      <c r="O3" s="772"/>
      <c r="P3" s="772"/>
      <c r="Q3" s="772"/>
      <c r="R3" s="772"/>
      <c r="S3" s="772"/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  <c r="AE3" s="772"/>
      <c r="AF3" s="772"/>
      <c r="AG3" s="772"/>
      <c r="AH3" s="772"/>
      <c r="AI3" s="772"/>
      <c r="AJ3" s="772"/>
      <c r="AK3" s="772"/>
      <c r="AL3" s="772"/>
      <c r="AM3" s="772"/>
      <c r="AN3" s="772"/>
      <c r="AO3" s="772"/>
      <c r="AP3" s="772"/>
      <c r="AQ3" s="772"/>
      <c r="AR3" s="772"/>
      <c r="AS3" s="772"/>
      <c r="AT3" s="772"/>
      <c r="AU3" s="772"/>
    </row>
    <row r="4" spans="1:47" ht="16.5" customHeight="1">
      <c r="A4" s="778" t="s">
        <v>36</v>
      </c>
      <c r="B4" s="779" t="s">
        <v>35</v>
      </c>
      <c r="C4" s="779" t="s">
        <v>1</v>
      </c>
      <c r="D4" s="779" t="s">
        <v>2</v>
      </c>
      <c r="E4" s="779" t="s">
        <v>3</v>
      </c>
      <c r="F4" s="779" t="s">
        <v>4</v>
      </c>
      <c r="G4" s="779" t="s">
        <v>5</v>
      </c>
      <c r="H4" s="779" t="s">
        <v>6</v>
      </c>
      <c r="I4" s="779" t="s">
        <v>7</v>
      </c>
      <c r="J4" s="779" t="s">
        <v>8</v>
      </c>
      <c r="K4" s="779" t="s">
        <v>9</v>
      </c>
      <c r="L4" s="779" t="s">
        <v>10</v>
      </c>
      <c r="M4" s="779" t="s">
        <v>11</v>
      </c>
      <c r="N4" s="779" t="s">
        <v>12</v>
      </c>
      <c r="O4" s="779" t="s">
        <v>13</v>
      </c>
      <c r="P4" s="779" t="s">
        <v>14</v>
      </c>
      <c r="Q4" s="779" t="s">
        <v>15</v>
      </c>
      <c r="R4" s="779" t="s">
        <v>16</v>
      </c>
      <c r="S4" s="779" t="s">
        <v>17</v>
      </c>
      <c r="T4" s="779" t="s">
        <v>18</v>
      </c>
      <c r="U4" s="779" t="s">
        <v>19</v>
      </c>
      <c r="V4" s="779" t="s">
        <v>20</v>
      </c>
      <c r="W4" s="779" t="s">
        <v>21</v>
      </c>
      <c r="X4" s="779" t="s">
        <v>22</v>
      </c>
      <c r="Y4" s="779" t="s">
        <v>23</v>
      </c>
      <c r="Z4" s="780" t="s">
        <v>25</v>
      </c>
      <c r="AA4" s="774"/>
      <c r="AB4" s="774"/>
      <c r="AC4" s="774"/>
      <c r="AD4" s="774"/>
      <c r="AE4" s="774"/>
      <c r="AF4" s="774"/>
      <c r="AG4" s="774"/>
      <c r="AH4" s="774"/>
      <c r="AI4" s="774"/>
      <c r="AJ4" s="774"/>
      <c r="AK4" s="774"/>
      <c r="AL4" s="774"/>
      <c r="AM4" s="774"/>
      <c r="AN4" s="774"/>
      <c r="AO4" s="774"/>
      <c r="AP4" s="774"/>
      <c r="AQ4" s="774"/>
      <c r="AR4" s="774"/>
      <c r="AS4" s="774"/>
      <c r="AT4" s="774"/>
      <c r="AU4" s="774"/>
    </row>
    <row r="5" spans="1:47" ht="16.5" customHeight="1">
      <c r="A5" s="1542" t="s">
        <v>32</v>
      </c>
      <c r="B5" s="1543" t="s">
        <v>29</v>
      </c>
      <c r="C5" s="1543" t="s">
        <v>51</v>
      </c>
      <c r="D5" s="775" t="s">
        <v>27</v>
      </c>
      <c r="E5" s="782">
        <v>113.12</v>
      </c>
      <c r="F5" s="783">
        <v>408.3</v>
      </c>
      <c r="G5" s="783">
        <v>792.9</v>
      </c>
      <c r="H5" s="783">
        <v>1035.69</v>
      </c>
      <c r="I5" s="783">
        <v>1456.01</v>
      </c>
      <c r="J5" s="783">
        <v>2997.65</v>
      </c>
      <c r="K5" s="783">
        <v>7471.68</v>
      </c>
      <c r="L5" s="783">
        <v>8907.11</v>
      </c>
      <c r="M5" s="783">
        <v>19428.48</v>
      </c>
      <c r="N5" s="783">
        <v>25236.09</v>
      </c>
      <c r="O5" s="783">
        <v>24647.63</v>
      </c>
      <c r="P5" s="783">
        <v>15640.64</v>
      </c>
      <c r="Q5" s="783">
        <v>8307.9500000000007</v>
      </c>
      <c r="R5" s="783">
        <v>4715.0600000000004</v>
      </c>
      <c r="S5" s="783">
        <v>3386.36</v>
      </c>
      <c r="T5" s="783">
        <v>2874.86</v>
      </c>
      <c r="U5" s="783">
        <v>2600.34</v>
      </c>
      <c r="V5" s="783">
        <v>1837.36</v>
      </c>
      <c r="W5" s="783">
        <v>1021.12</v>
      </c>
      <c r="X5" s="783">
        <v>479.64</v>
      </c>
      <c r="Y5" s="783">
        <v>366.13</v>
      </c>
      <c r="Z5" s="784">
        <v>133724.12</v>
      </c>
      <c r="AA5" s="773"/>
      <c r="AB5" s="773"/>
      <c r="AC5" s="773"/>
      <c r="AD5" s="773"/>
      <c r="AE5" s="773"/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3"/>
      <c r="AR5" s="773"/>
      <c r="AS5" s="773"/>
      <c r="AT5" s="773"/>
      <c r="AU5" s="773"/>
    </row>
    <row r="6" spans="1:47" ht="16.5" customHeight="1">
      <c r="A6" s="1542"/>
      <c r="B6" s="1543"/>
      <c r="C6" s="1543"/>
      <c r="D6" s="777" t="s">
        <v>28</v>
      </c>
      <c r="E6" s="785">
        <v>2088</v>
      </c>
      <c r="F6" s="785">
        <v>27876</v>
      </c>
      <c r="G6" s="785">
        <v>109409</v>
      </c>
      <c r="H6" s="785">
        <v>212647</v>
      </c>
      <c r="I6" s="785">
        <v>397297</v>
      </c>
      <c r="J6" s="785">
        <v>988014</v>
      </c>
      <c r="K6" s="785">
        <v>2839031</v>
      </c>
      <c r="L6" s="785">
        <v>3890464</v>
      </c>
      <c r="M6" s="785">
        <v>9258792</v>
      </c>
      <c r="N6" s="785">
        <v>12987152</v>
      </c>
      <c r="O6" s="785">
        <v>13480776</v>
      </c>
      <c r="P6" s="785">
        <v>9013441</v>
      </c>
      <c r="Q6" s="785">
        <v>5021334</v>
      </c>
      <c r="R6" s="785">
        <v>2980800</v>
      </c>
      <c r="S6" s="785">
        <v>2218247</v>
      </c>
      <c r="T6" s="785">
        <v>1972199</v>
      </c>
      <c r="U6" s="785">
        <v>1789941</v>
      </c>
      <c r="V6" s="785">
        <v>1315447</v>
      </c>
      <c r="W6" s="785">
        <v>741573</v>
      </c>
      <c r="X6" s="785">
        <v>356293</v>
      </c>
      <c r="Y6" s="785">
        <v>260577</v>
      </c>
      <c r="Z6" s="786">
        <v>69863398</v>
      </c>
      <c r="AA6" s="773"/>
      <c r="AB6" s="773"/>
      <c r="AC6" s="773"/>
      <c r="AD6" s="773"/>
      <c r="AE6" s="773"/>
      <c r="AF6" s="773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</row>
    <row r="7" spans="1:47" ht="16.5" customHeight="1">
      <c r="A7" s="1542"/>
      <c r="B7" s="1543"/>
      <c r="C7" s="1543"/>
      <c r="D7" s="776" t="s">
        <v>26</v>
      </c>
      <c r="E7" s="787">
        <v>1110</v>
      </c>
      <c r="F7" s="787">
        <v>7797</v>
      </c>
      <c r="G7" s="787">
        <v>14977</v>
      </c>
      <c r="H7" s="787">
        <v>15600</v>
      </c>
      <c r="I7" s="787">
        <v>19537</v>
      </c>
      <c r="J7" s="787">
        <v>35325</v>
      </c>
      <c r="K7" s="787">
        <v>77374</v>
      </c>
      <c r="L7" s="787">
        <v>80851</v>
      </c>
      <c r="M7" s="787">
        <v>158535</v>
      </c>
      <c r="N7" s="787">
        <v>176762</v>
      </c>
      <c r="O7" s="787">
        <v>148785</v>
      </c>
      <c r="P7" s="787">
        <v>81141</v>
      </c>
      <c r="Q7" s="787">
        <v>37354</v>
      </c>
      <c r="R7" s="787">
        <v>19106</v>
      </c>
      <c r="S7" s="787">
        <v>12122</v>
      </c>
      <c r="T7" s="787">
        <v>8678</v>
      </c>
      <c r="U7" s="787">
        <v>6909</v>
      </c>
      <c r="V7" s="787">
        <v>4130</v>
      </c>
      <c r="W7" s="787">
        <v>2034</v>
      </c>
      <c r="X7" s="787">
        <v>869</v>
      </c>
      <c r="Y7" s="787">
        <v>642</v>
      </c>
      <c r="Z7" s="788">
        <v>909638</v>
      </c>
      <c r="AA7" s="773"/>
      <c r="AB7" s="773"/>
      <c r="AC7" s="773"/>
      <c r="AD7" s="773"/>
      <c r="AE7" s="773"/>
      <c r="AF7" s="773"/>
      <c r="AG7" s="773"/>
      <c r="AH7" s="773"/>
      <c r="AI7" s="773"/>
      <c r="AJ7" s="773"/>
      <c r="AK7" s="773"/>
      <c r="AL7" s="773"/>
      <c r="AM7" s="773"/>
      <c r="AN7" s="773"/>
      <c r="AO7" s="773"/>
      <c r="AP7" s="773"/>
      <c r="AQ7" s="773"/>
      <c r="AR7" s="773"/>
      <c r="AS7" s="773"/>
      <c r="AT7" s="773"/>
      <c r="AU7" s="773"/>
    </row>
    <row r="8" spans="1:47" ht="16.5" customHeight="1">
      <c r="A8" s="1542"/>
      <c r="B8" s="1543"/>
      <c r="C8" s="1543" t="s">
        <v>52</v>
      </c>
      <c r="D8" s="775" t="s">
        <v>27</v>
      </c>
      <c r="E8" s="783">
        <v>17.239999999999998</v>
      </c>
      <c r="F8" s="783">
        <v>340.91</v>
      </c>
      <c r="G8" s="783">
        <v>877.27</v>
      </c>
      <c r="H8" s="783">
        <v>2072.1</v>
      </c>
      <c r="I8" s="783">
        <v>2914.04</v>
      </c>
      <c r="J8" s="783">
        <v>3870.65</v>
      </c>
      <c r="K8" s="783">
        <v>5555.25</v>
      </c>
      <c r="L8" s="783">
        <v>3878.8</v>
      </c>
      <c r="M8" s="783">
        <v>4226.62</v>
      </c>
      <c r="N8" s="783">
        <v>3779.61</v>
      </c>
      <c r="O8" s="783">
        <v>3283.23</v>
      </c>
      <c r="P8" s="783">
        <v>2116.66</v>
      </c>
      <c r="Q8" s="783">
        <v>820.37</v>
      </c>
      <c r="R8" s="783">
        <v>538.04999999999995</v>
      </c>
      <c r="S8" s="783">
        <v>448.17</v>
      </c>
      <c r="T8" s="783">
        <v>456.12</v>
      </c>
      <c r="U8" s="783">
        <v>411.61</v>
      </c>
      <c r="V8" s="783">
        <v>253.21</v>
      </c>
      <c r="W8" s="783">
        <v>134.18</v>
      </c>
      <c r="X8" s="783">
        <v>64.88</v>
      </c>
      <c r="Y8" s="783">
        <v>95.06</v>
      </c>
      <c r="Z8" s="784">
        <v>36154.03</v>
      </c>
      <c r="AA8" s="773"/>
      <c r="AB8" s="773"/>
      <c r="AC8" s="773"/>
      <c r="AD8" s="773"/>
      <c r="AE8" s="773"/>
      <c r="AF8" s="773"/>
      <c r="AG8" s="773"/>
      <c r="AH8" s="773"/>
      <c r="AI8" s="773"/>
      <c r="AJ8" s="773"/>
      <c r="AK8" s="773"/>
      <c r="AL8" s="773"/>
      <c r="AM8" s="773"/>
      <c r="AN8" s="773"/>
      <c r="AO8" s="773"/>
      <c r="AP8" s="773"/>
      <c r="AQ8" s="773"/>
      <c r="AR8" s="773"/>
      <c r="AS8" s="773"/>
      <c r="AT8" s="773"/>
      <c r="AU8" s="773"/>
    </row>
    <row r="9" spans="1:47" ht="16.5" customHeight="1">
      <c r="A9" s="1542"/>
      <c r="B9" s="1543"/>
      <c r="C9" s="1543"/>
      <c r="D9" s="777" t="s">
        <v>28</v>
      </c>
      <c r="E9" s="785">
        <v>225</v>
      </c>
      <c r="F9" s="785">
        <v>13935</v>
      </c>
      <c r="G9" s="785">
        <v>65558</v>
      </c>
      <c r="H9" s="785">
        <v>233289</v>
      </c>
      <c r="I9" s="785">
        <v>438319</v>
      </c>
      <c r="J9" s="785">
        <v>706717</v>
      </c>
      <c r="K9" s="785">
        <v>1215812</v>
      </c>
      <c r="L9" s="785">
        <v>1004216</v>
      </c>
      <c r="M9" s="785">
        <v>1219325</v>
      </c>
      <c r="N9" s="785">
        <v>1139942</v>
      </c>
      <c r="O9" s="785">
        <v>1022245</v>
      </c>
      <c r="P9" s="785">
        <v>708853</v>
      </c>
      <c r="Q9" s="785">
        <v>295505</v>
      </c>
      <c r="R9" s="785">
        <v>197646</v>
      </c>
      <c r="S9" s="785">
        <v>171718</v>
      </c>
      <c r="T9" s="785">
        <v>179271</v>
      </c>
      <c r="U9" s="785">
        <v>165600</v>
      </c>
      <c r="V9" s="785">
        <v>102363</v>
      </c>
      <c r="W9" s="785">
        <v>54231</v>
      </c>
      <c r="X9" s="785">
        <v>28641</v>
      </c>
      <c r="Y9" s="785">
        <v>38862</v>
      </c>
      <c r="Z9" s="786">
        <v>9002273</v>
      </c>
      <c r="AA9" s="773"/>
      <c r="AB9" s="773"/>
      <c r="AC9" s="773"/>
      <c r="AD9" s="773"/>
      <c r="AE9" s="773"/>
      <c r="AF9" s="773"/>
      <c r="AG9" s="773"/>
      <c r="AH9" s="773"/>
      <c r="AI9" s="773"/>
      <c r="AJ9" s="773"/>
      <c r="AK9" s="773"/>
      <c r="AL9" s="773"/>
      <c r="AM9" s="773"/>
      <c r="AN9" s="773"/>
      <c r="AO9" s="773"/>
      <c r="AP9" s="773"/>
      <c r="AQ9" s="773"/>
      <c r="AR9" s="773"/>
      <c r="AS9" s="773"/>
      <c r="AT9" s="773"/>
      <c r="AU9" s="773"/>
    </row>
    <row r="10" spans="1:47" ht="16.5" customHeight="1">
      <c r="A10" s="1542"/>
      <c r="B10" s="1543"/>
      <c r="C10" s="1543"/>
      <c r="D10" s="776" t="s">
        <v>26</v>
      </c>
      <c r="E10" s="787">
        <v>93</v>
      </c>
      <c r="F10" s="787">
        <v>3087</v>
      </c>
      <c r="G10" s="787">
        <v>7762</v>
      </c>
      <c r="H10" s="787">
        <v>17641</v>
      </c>
      <c r="I10" s="787">
        <v>22786</v>
      </c>
      <c r="J10" s="787">
        <v>27165</v>
      </c>
      <c r="K10" s="787">
        <v>35533</v>
      </c>
      <c r="L10" s="787">
        <v>22428</v>
      </c>
      <c r="M10" s="787">
        <v>22018</v>
      </c>
      <c r="N10" s="787">
        <v>16613</v>
      </c>
      <c r="O10" s="787">
        <v>12244</v>
      </c>
      <c r="P10" s="787">
        <v>7121</v>
      </c>
      <c r="Q10" s="787">
        <v>2375</v>
      </c>
      <c r="R10" s="787">
        <v>1334</v>
      </c>
      <c r="S10" s="787">
        <v>922</v>
      </c>
      <c r="T10" s="787">
        <v>857</v>
      </c>
      <c r="U10" s="787">
        <v>606</v>
      </c>
      <c r="V10" s="787">
        <v>364</v>
      </c>
      <c r="W10" s="787">
        <v>147</v>
      </c>
      <c r="X10" s="787">
        <v>64</v>
      </c>
      <c r="Y10" s="787">
        <v>98</v>
      </c>
      <c r="Z10" s="788">
        <v>201258</v>
      </c>
      <c r="AA10" s="773"/>
      <c r="AB10" s="773"/>
      <c r="AC10" s="773"/>
      <c r="AD10" s="773"/>
      <c r="AE10" s="773"/>
      <c r="AF10" s="773"/>
      <c r="AG10" s="773"/>
      <c r="AH10" s="773"/>
      <c r="AI10" s="773"/>
      <c r="AJ10" s="773"/>
      <c r="AK10" s="773"/>
      <c r="AL10" s="773"/>
      <c r="AM10" s="773"/>
      <c r="AN10" s="773"/>
      <c r="AO10" s="773"/>
      <c r="AP10" s="773"/>
      <c r="AQ10" s="773"/>
      <c r="AR10" s="773"/>
      <c r="AS10" s="773"/>
      <c r="AT10" s="773"/>
      <c r="AU10" s="773"/>
    </row>
    <row r="11" spans="1:47" ht="16.5" customHeight="1">
      <c r="A11" s="1542"/>
      <c r="B11" s="1543"/>
      <c r="C11" s="1543" t="s">
        <v>53</v>
      </c>
      <c r="D11" s="775" t="s">
        <v>27</v>
      </c>
      <c r="E11" s="783">
        <v>0</v>
      </c>
      <c r="F11" s="783">
        <v>0.28000000000000003</v>
      </c>
      <c r="G11" s="783">
        <v>0.89</v>
      </c>
      <c r="H11" s="783">
        <v>1.64</v>
      </c>
      <c r="I11" s="783">
        <v>23.39</v>
      </c>
      <c r="J11" s="783">
        <v>21.84</v>
      </c>
      <c r="K11" s="783">
        <v>70.239999999999995</v>
      </c>
      <c r="L11" s="783">
        <v>205.57</v>
      </c>
      <c r="M11" s="783">
        <v>1238.99</v>
      </c>
      <c r="N11" s="783">
        <v>2024.11</v>
      </c>
      <c r="O11" s="783">
        <v>1952.6</v>
      </c>
      <c r="P11" s="783">
        <v>1879.67</v>
      </c>
      <c r="Q11" s="783">
        <v>649.41</v>
      </c>
      <c r="R11" s="783">
        <v>101.6</v>
      </c>
      <c r="S11" s="783">
        <v>58.69</v>
      </c>
      <c r="T11" s="783">
        <v>49.26</v>
      </c>
      <c r="U11" s="783">
        <v>30.55</v>
      </c>
      <c r="V11" s="783">
        <v>34.799999999999997</v>
      </c>
      <c r="W11" s="783">
        <v>14.21</v>
      </c>
      <c r="X11" s="783">
        <v>9.64</v>
      </c>
      <c r="Y11" s="783">
        <v>35.369999999999997</v>
      </c>
      <c r="Z11" s="784">
        <v>8402.75</v>
      </c>
      <c r="AA11" s="773"/>
      <c r="AB11" s="773"/>
      <c r="AC11" s="773"/>
      <c r="AD11" s="773"/>
      <c r="AE11" s="773"/>
      <c r="AF11" s="773"/>
      <c r="AG11" s="773"/>
      <c r="AH11" s="773"/>
      <c r="AI11" s="773"/>
      <c r="AJ11" s="773"/>
      <c r="AK11" s="773"/>
      <c r="AL11" s="773"/>
      <c r="AM11" s="773"/>
      <c r="AN11" s="773"/>
      <c r="AO11" s="773"/>
      <c r="AP11" s="773"/>
      <c r="AQ11" s="773"/>
      <c r="AR11" s="773"/>
      <c r="AS11" s="773"/>
      <c r="AT11" s="773"/>
      <c r="AU11" s="773"/>
    </row>
    <row r="12" spans="1:47" ht="16.5" customHeight="1">
      <c r="A12" s="1542"/>
      <c r="B12" s="1543"/>
      <c r="C12" s="1543"/>
      <c r="D12" s="777" t="s">
        <v>28</v>
      </c>
      <c r="E12" s="785">
        <v>0</v>
      </c>
      <c r="F12" s="785">
        <v>0</v>
      </c>
      <c r="G12" s="785">
        <v>38</v>
      </c>
      <c r="H12" s="785">
        <v>107</v>
      </c>
      <c r="I12" s="785">
        <v>1913</v>
      </c>
      <c r="J12" s="785">
        <v>2050</v>
      </c>
      <c r="K12" s="785">
        <v>10288</v>
      </c>
      <c r="L12" s="785">
        <v>34133</v>
      </c>
      <c r="M12" s="785">
        <v>223587</v>
      </c>
      <c r="N12" s="785">
        <v>407655</v>
      </c>
      <c r="O12" s="785">
        <v>417106</v>
      </c>
      <c r="P12" s="785">
        <v>421056</v>
      </c>
      <c r="Q12" s="785">
        <v>147280</v>
      </c>
      <c r="R12" s="785">
        <v>23574</v>
      </c>
      <c r="S12" s="785">
        <v>13444</v>
      </c>
      <c r="T12" s="785">
        <v>12099</v>
      </c>
      <c r="U12" s="785">
        <v>7191</v>
      </c>
      <c r="V12" s="785">
        <v>9196</v>
      </c>
      <c r="W12" s="785">
        <v>4179</v>
      </c>
      <c r="X12" s="785">
        <v>2204</v>
      </c>
      <c r="Y12" s="785">
        <v>8458</v>
      </c>
      <c r="Z12" s="786">
        <v>1745558</v>
      </c>
      <c r="AA12" s="773"/>
      <c r="AB12" s="773"/>
      <c r="AC12" s="773"/>
      <c r="AD12" s="773"/>
      <c r="AE12" s="773"/>
      <c r="AF12" s="773"/>
      <c r="AG12" s="773"/>
      <c r="AH12" s="773"/>
      <c r="AI12" s="773"/>
      <c r="AJ12" s="773"/>
      <c r="AK12" s="773"/>
      <c r="AL12" s="773"/>
      <c r="AM12" s="773"/>
      <c r="AN12" s="773"/>
      <c r="AO12" s="773"/>
      <c r="AP12" s="773"/>
      <c r="AQ12" s="773"/>
      <c r="AR12" s="773"/>
      <c r="AS12" s="773"/>
      <c r="AT12" s="773"/>
      <c r="AU12" s="773"/>
    </row>
    <row r="13" spans="1:47" ht="16.5" customHeight="1">
      <c r="A13" s="1542"/>
      <c r="B13" s="1543"/>
      <c r="C13" s="1543"/>
      <c r="D13" s="776" t="s">
        <v>26</v>
      </c>
      <c r="E13" s="787">
        <v>0</v>
      </c>
      <c r="F13" s="787">
        <v>0</v>
      </c>
      <c r="G13" s="787">
        <v>4</v>
      </c>
      <c r="H13" s="787">
        <v>9</v>
      </c>
      <c r="I13" s="787">
        <v>117</v>
      </c>
      <c r="J13" s="787">
        <v>124</v>
      </c>
      <c r="K13" s="787">
        <v>424</v>
      </c>
      <c r="L13" s="787">
        <v>1030</v>
      </c>
      <c r="M13" s="787">
        <v>4823</v>
      </c>
      <c r="N13" s="787">
        <v>6487</v>
      </c>
      <c r="O13" s="787">
        <v>4747</v>
      </c>
      <c r="P13" s="787">
        <v>3278</v>
      </c>
      <c r="Q13" s="787">
        <v>1069</v>
      </c>
      <c r="R13" s="787">
        <v>128</v>
      </c>
      <c r="S13" s="787">
        <v>60</v>
      </c>
      <c r="T13" s="787">
        <v>61</v>
      </c>
      <c r="U13" s="787">
        <v>28</v>
      </c>
      <c r="V13" s="787">
        <v>42</v>
      </c>
      <c r="W13" s="787">
        <v>23</v>
      </c>
      <c r="X13" s="787">
        <v>9</v>
      </c>
      <c r="Y13" s="787">
        <v>46</v>
      </c>
      <c r="Z13" s="788">
        <v>22509</v>
      </c>
      <c r="AA13" s="773"/>
      <c r="AB13" s="773"/>
      <c r="AC13" s="773"/>
      <c r="AD13" s="773"/>
      <c r="AE13" s="773"/>
      <c r="AF13" s="773"/>
      <c r="AG13" s="773"/>
      <c r="AH13" s="773"/>
      <c r="AI13" s="773"/>
      <c r="AJ13" s="773"/>
      <c r="AK13" s="773"/>
      <c r="AL13" s="773"/>
      <c r="AM13" s="773"/>
      <c r="AN13" s="773"/>
      <c r="AO13" s="773"/>
      <c r="AP13" s="773"/>
      <c r="AQ13" s="773"/>
      <c r="AR13" s="773"/>
      <c r="AS13" s="773"/>
      <c r="AT13" s="773"/>
      <c r="AU13" s="773"/>
    </row>
    <row r="14" spans="1:47" ht="16.5" customHeight="1">
      <c r="A14" s="1542"/>
      <c r="B14" s="1543"/>
      <c r="C14" s="1546" t="s">
        <v>54</v>
      </c>
      <c r="D14" s="775" t="s">
        <v>27</v>
      </c>
      <c r="E14" s="783">
        <v>0</v>
      </c>
      <c r="F14" s="783">
        <v>1.5</v>
      </c>
      <c r="G14" s="783">
        <v>0.53</v>
      </c>
      <c r="H14" s="783">
        <v>0.03</v>
      </c>
      <c r="I14" s="783">
        <v>0.41</v>
      </c>
      <c r="J14" s="783">
        <v>10.54</v>
      </c>
      <c r="K14" s="783">
        <v>5.82</v>
      </c>
      <c r="L14" s="783">
        <v>56.01</v>
      </c>
      <c r="M14" s="783">
        <v>197.67</v>
      </c>
      <c r="N14" s="783">
        <v>606.88</v>
      </c>
      <c r="O14" s="783">
        <v>181.91</v>
      </c>
      <c r="P14" s="783">
        <v>18.64</v>
      </c>
      <c r="Q14" s="783">
        <v>4.93</v>
      </c>
      <c r="R14" s="783">
        <v>0.16</v>
      </c>
      <c r="S14" s="783">
        <v>0</v>
      </c>
      <c r="T14" s="783">
        <v>4.62</v>
      </c>
      <c r="U14" s="783">
        <v>6.41</v>
      </c>
      <c r="V14" s="783">
        <v>2.82</v>
      </c>
      <c r="W14" s="783">
        <v>4.95</v>
      </c>
      <c r="X14" s="783">
        <v>2.42</v>
      </c>
      <c r="Y14" s="783">
        <v>0.27</v>
      </c>
      <c r="Z14" s="784">
        <v>1106.52</v>
      </c>
      <c r="AA14" s="773"/>
      <c r="AB14" s="773"/>
      <c r="AC14" s="773"/>
      <c r="AD14" s="773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</row>
    <row r="15" spans="1:47" ht="16.5" customHeight="1">
      <c r="A15" s="1542"/>
      <c r="B15" s="1543"/>
      <c r="C15" s="1546"/>
      <c r="D15" s="777" t="s">
        <v>28</v>
      </c>
      <c r="E15" s="785">
        <v>0</v>
      </c>
      <c r="F15" s="785">
        <v>0</v>
      </c>
      <c r="G15" s="785">
        <v>11</v>
      </c>
      <c r="H15" s="785">
        <v>2</v>
      </c>
      <c r="I15" s="785">
        <v>40</v>
      </c>
      <c r="J15" s="785">
        <v>1205</v>
      </c>
      <c r="K15" s="785">
        <v>941</v>
      </c>
      <c r="L15" s="785">
        <v>10050</v>
      </c>
      <c r="M15" s="785">
        <v>37101</v>
      </c>
      <c r="N15" s="785">
        <v>136158</v>
      </c>
      <c r="O15" s="785">
        <v>40751</v>
      </c>
      <c r="P15" s="785">
        <v>4770</v>
      </c>
      <c r="Q15" s="785">
        <v>1272</v>
      </c>
      <c r="R15" s="785">
        <v>44</v>
      </c>
      <c r="S15" s="785">
        <v>0</v>
      </c>
      <c r="T15" s="785">
        <v>979</v>
      </c>
      <c r="U15" s="785">
        <v>1335</v>
      </c>
      <c r="V15" s="785">
        <v>638</v>
      </c>
      <c r="W15" s="785">
        <v>1248</v>
      </c>
      <c r="X15" s="785">
        <v>580</v>
      </c>
      <c r="Y15" s="785">
        <v>68</v>
      </c>
      <c r="Z15" s="786">
        <v>237193</v>
      </c>
      <c r="AA15" s="773"/>
      <c r="AB15" s="773"/>
      <c r="AC15" s="773"/>
      <c r="AD15" s="773"/>
      <c r="AE15" s="773"/>
      <c r="AF15" s="773"/>
      <c r="AG15" s="773"/>
      <c r="AH15" s="773"/>
      <c r="AI15" s="773"/>
      <c r="AJ15" s="773"/>
      <c r="AK15" s="773"/>
      <c r="AL15" s="773"/>
      <c r="AM15" s="773"/>
      <c r="AN15" s="773"/>
      <c r="AO15" s="773"/>
      <c r="AP15" s="773"/>
      <c r="AQ15" s="773"/>
      <c r="AR15" s="773"/>
      <c r="AS15" s="773"/>
      <c r="AT15" s="773"/>
      <c r="AU15" s="773"/>
    </row>
    <row r="16" spans="1:47" ht="16.5" customHeight="1">
      <c r="A16" s="1542"/>
      <c r="B16" s="1543"/>
      <c r="C16" s="1546"/>
      <c r="D16" s="776" t="s">
        <v>26</v>
      </c>
      <c r="E16" s="787">
        <v>0</v>
      </c>
      <c r="F16" s="787">
        <v>0</v>
      </c>
      <c r="G16" s="787">
        <v>1</v>
      </c>
      <c r="H16" s="787">
        <v>0</v>
      </c>
      <c r="I16" s="787">
        <v>2</v>
      </c>
      <c r="J16" s="787">
        <v>66</v>
      </c>
      <c r="K16" s="787">
        <v>38</v>
      </c>
      <c r="L16" s="787">
        <v>306</v>
      </c>
      <c r="M16" s="787">
        <v>849</v>
      </c>
      <c r="N16" s="787">
        <v>2226</v>
      </c>
      <c r="O16" s="787">
        <v>523</v>
      </c>
      <c r="P16" s="787">
        <v>46</v>
      </c>
      <c r="Q16" s="787">
        <v>10</v>
      </c>
      <c r="R16" s="787">
        <v>0</v>
      </c>
      <c r="S16" s="787">
        <v>0</v>
      </c>
      <c r="T16" s="787">
        <v>6</v>
      </c>
      <c r="U16" s="787">
        <v>8</v>
      </c>
      <c r="V16" s="787">
        <v>3</v>
      </c>
      <c r="W16" s="787">
        <v>5</v>
      </c>
      <c r="X16" s="787">
        <v>3</v>
      </c>
      <c r="Y16" s="787">
        <v>0</v>
      </c>
      <c r="Z16" s="789">
        <v>4092</v>
      </c>
      <c r="AA16" s="773"/>
      <c r="AB16" s="773"/>
      <c r="AC16" s="773"/>
      <c r="AD16" s="773"/>
      <c r="AE16" s="773"/>
      <c r="AF16" s="773"/>
      <c r="AG16" s="773"/>
      <c r="AH16" s="773"/>
      <c r="AI16" s="773"/>
      <c r="AJ16" s="773"/>
      <c r="AK16" s="773"/>
      <c r="AL16" s="773"/>
      <c r="AM16" s="773"/>
      <c r="AN16" s="773"/>
      <c r="AO16" s="773"/>
      <c r="AP16" s="773"/>
      <c r="AQ16" s="773"/>
      <c r="AR16" s="773"/>
      <c r="AS16" s="773"/>
      <c r="AT16" s="773"/>
      <c r="AU16" s="773"/>
    </row>
    <row r="17" spans="1:47" ht="16.5" customHeight="1">
      <c r="A17" s="1542"/>
      <c r="B17" s="1543" t="s">
        <v>30</v>
      </c>
      <c r="C17" s="1543"/>
      <c r="D17" s="775" t="s">
        <v>27</v>
      </c>
      <c r="E17" s="783">
        <v>130.36000000000001</v>
      </c>
      <c r="F17" s="783">
        <v>750.99</v>
      </c>
      <c r="G17" s="783">
        <v>1671.5900000000001</v>
      </c>
      <c r="H17" s="783">
        <v>3109.46</v>
      </c>
      <c r="I17" s="783">
        <v>4393.8500000000004</v>
      </c>
      <c r="J17" s="783">
        <v>6900.68</v>
      </c>
      <c r="K17" s="783">
        <v>13102.99</v>
      </c>
      <c r="L17" s="783">
        <v>13047.49</v>
      </c>
      <c r="M17" s="783">
        <v>25091.759999999998</v>
      </c>
      <c r="N17" s="783">
        <v>31646.690000000002</v>
      </c>
      <c r="O17" s="783">
        <v>30065.37</v>
      </c>
      <c r="P17" s="783">
        <v>19655.61</v>
      </c>
      <c r="Q17" s="783">
        <v>9782.6600000000017</v>
      </c>
      <c r="R17" s="783">
        <v>5354.8700000000008</v>
      </c>
      <c r="S17" s="783">
        <v>3893.2200000000003</v>
      </c>
      <c r="T17" s="783">
        <v>3384.86</v>
      </c>
      <c r="U17" s="783">
        <v>3048.9100000000003</v>
      </c>
      <c r="V17" s="783">
        <v>2128.19</v>
      </c>
      <c r="W17" s="783">
        <v>1174.46</v>
      </c>
      <c r="X17" s="783">
        <v>556.57999999999993</v>
      </c>
      <c r="Y17" s="783">
        <v>496.83</v>
      </c>
      <c r="Z17" s="784">
        <v>179387.41999999998</v>
      </c>
      <c r="AA17" s="773"/>
      <c r="AB17" s="773"/>
      <c r="AC17" s="773"/>
      <c r="AD17" s="773"/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  <c r="AR17" s="773"/>
      <c r="AS17" s="773"/>
      <c r="AT17" s="773"/>
      <c r="AU17" s="773"/>
    </row>
    <row r="18" spans="1:47" ht="16.5" customHeight="1">
      <c r="A18" s="1542"/>
      <c r="B18" s="1543"/>
      <c r="C18" s="1543"/>
      <c r="D18" s="777" t="s">
        <v>28</v>
      </c>
      <c r="E18" s="785">
        <v>2313</v>
      </c>
      <c r="F18" s="785">
        <v>41811</v>
      </c>
      <c r="G18" s="785">
        <v>175016</v>
      </c>
      <c r="H18" s="785">
        <v>446045</v>
      </c>
      <c r="I18" s="785">
        <v>837569</v>
      </c>
      <c r="J18" s="785">
        <v>1697986</v>
      </c>
      <c r="K18" s="785">
        <v>4066072</v>
      </c>
      <c r="L18" s="785">
        <v>4938863</v>
      </c>
      <c r="M18" s="785">
        <v>10738805</v>
      </c>
      <c r="N18" s="785">
        <v>14670907</v>
      </c>
      <c r="O18" s="785">
        <v>14960878</v>
      </c>
      <c r="P18" s="785">
        <v>10148120</v>
      </c>
      <c r="Q18" s="785">
        <v>5465391</v>
      </c>
      <c r="R18" s="785">
        <v>3202064</v>
      </c>
      <c r="S18" s="785">
        <v>2403409</v>
      </c>
      <c r="T18" s="785">
        <v>2164548</v>
      </c>
      <c r="U18" s="785">
        <v>1964067</v>
      </c>
      <c r="V18" s="785">
        <v>1427644</v>
      </c>
      <c r="W18" s="785">
        <v>801231</v>
      </c>
      <c r="X18" s="785">
        <v>387718</v>
      </c>
      <c r="Y18" s="785">
        <v>307965</v>
      </c>
      <c r="Z18" s="786">
        <v>80848422</v>
      </c>
      <c r="AA18" s="773"/>
      <c r="AB18" s="773"/>
      <c r="AC18" s="773"/>
      <c r="AD18" s="773"/>
      <c r="AE18" s="773"/>
      <c r="AF18" s="773"/>
      <c r="AG18" s="773"/>
      <c r="AH18" s="773"/>
      <c r="AI18" s="773"/>
      <c r="AJ18" s="773"/>
      <c r="AK18" s="773"/>
      <c r="AL18" s="773"/>
      <c r="AM18" s="773"/>
      <c r="AN18" s="773"/>
      <c r="AO18" s="773"/>
      <c r="AP18" s="773"/>
      <c r="AQ18" s="773"/>
      <c r="AR18" s="773"/>
      <c r="AS18" s="773"/>
      <c r="AT18" s="773"/>
      <c r="AU18" s="773"/>
    </row>
    <row r="19" spans="1:47" ht="16.5" customHeight="1">
      <c r="A19" s="1542"/>
      <c r="B19" s="1543"/>
      <c r="C19" s="1543"/>
      <c r="D19" s="776" t="s">
        <v>26</v>
      </c>
      <c r="E19" s="790">
        <v>1203</v>
      </c>
      <c r="F19" s="790">
        <v>10884</v>
      </c>
      <c r="G19" s="790">
        <v>22744</v>
      </c>
      <c r="H19" s="790">
        <v>33250</v>
      </c>
      <c r="I19" s="790">
        <v>42442</v>
      </c>
      <c r="J19" s="790">
        <v>62680</v>
      </c>
      <c r="K19" s="790">
        <v>113369</v>
      </c>
      <c r="L19" s="790">
        <v>104615</v>
      </c>
      <c r="M19" s="790">
        <v>186225</v>
      </c>
      <c r="N19" s="790">
        <v>202088</v>
      </c>
      <c r="O19" s="790">
        <v>166299</v>
      </c>
      <c r="P19" s="790">
        <v>91586</v>
      </c>
      <c r="Q19" s="790">
        <v>40808</v>
      </c>
      <c r="R19" s="790">
        <v>20568</v>
      </c>
      <c r="S19" s="790">
        <v>13104</v>
      </c>
      <c r="T19" s="790">
        <v>9602</v>
      </c>
      <c r="U19" s="790">
        <v>7551</v>
      </c>
      <c r="V19" s="790">
        <v>4539</v>
      </c>
      <c r="W19" s="790">
        <v>2209</v>
      </c>
      <c r="X19" s="790">
        <v>945</v>
      </c>
      <c r="Y19" s="790">
        <v>786</v>
      </c>
      <c r="Z19" s="791">
        <v>1137497</v>
      </c>
      <c r="AA19" s="773"/>
      <c r="AB19" s="773"/>
      <c r="AC19" s="773"/>
      <c r="AD19" s="773"/>
      <c r="AE19" s="773"/>
      <c r="AF19" s="773"/>
      <c r="AG19" s="773"/>
      <c r="AH19" s="773"/>
      <c r="AI19" s="773"/>
      <c r="AJ19" s="773"/>
      <c r="AK19" s="773"/>
      <c r="AL19" s="773"/>
      <c r="AM19" s="773"/>
      <c r="AN19" s="773"/>
      <c r="AO19" s="773"/>
      <c r="AP19" s="773"/>
      <c r="AQ19" s="773"/>
      <c r="AR19" s="773"/>
      <c r="AS19" s="773"/>
      <c r="AT19" s="773"/>
      <c r="AU19" s="773"/>
    </row>
    <row r="20" spans="1:47" ht="16.5" customHeight="1">
      <c r="A20" s="1542"/>
      <c r="B20" s="1543" t="s">
        <v>31</v>
      </c>
      <c r="C20" s="1546" t="s">
        <v>55</v>
      </c>
      <c r="D20" s="775" t="s">
        <v>27</v>
      </c>
      <c r="E20" s="783">
        <v>2.34</v>
      </c>
      <c r="F20" s="783">
        <v>4.26</v>
      </c>
      <c r="G20" s="783">
        <v>11.31</v>
      </c>
      <c r="H20" s="783">
        <v>44.97</v>
      </c>
      <c r="I20" s="783">
        <v>149.59</v>
      </c>
      <c r="J20" s="783">
        <v>202.53</v>
      </c>
      <c r="K20" s="783">
        <v>88.04</v>
      </c>
      <c r="L20" s="783">
        <v>186.57</v>
      </c>
      <c r="M20" s="783">
        <v>352.73</v>
      </c>
      <c r="N20" s="783">
        <v>334.46</v>
      </c>
      <c r="O20" s="783">
        <v>635.51</v>
      </c>
      <c r="P20" s="783">
        <v>421.44</v>
      </c>
      <c r="Q20" s="783">
        <v>65.25</v>
      </c>
      <c r="R20" s="783">
        <v>18.14</v>
      </c>
      <c r="S20" s="783">
        <v>10.39</v>
      </c>
      <c r="T20" s="783">
        <v>1.75</v>
      </c>
      <c r="U20" s="783">
        <v>0.23</v>
      </c>
      <c r="V20" s="783">
        <v>0.79</v>
      </c>
      <c r="W20" s="783">
        <v>0.02</v>
      </c>
      <c r="X20" s="783">
        <v>0.15</v>
      </c>
      <c r="Y20" s="783">
        <v>0.23</v>
      </c>
      <c r="Z20" s="784">
        <v>2530.6999999999998</v>
      </c>
      <c r="AA20" s="773"/>
      <c r="AB20" s="773"/>
      <c r="AC20" s="773"/>
      <c r="AD20" s="773"/>
      <c r="AE20" s="773"/>
      <c r="AF20" s="773"/>
      <c r="AG20" s="773"/>
      <c r="AH20" s="773"/>
      <c r="AI20" s="773"/>
      <c r="AJ20" s="773"/>
      <c r="AK20" s="773"/>
      <c r="AL20" s="773"/>
      <c r="AM20" s="773"/>
      <c r="AN20" s="773"/>
      <c r="AO20" s="773"/>
      <c r="AP20" s="773"/>
      <c r="AQ20" s="773"/>
      <c r="AR20" s="773"/>
      <c r="AS20" s="773"/>
      <c r="AT20" s="773"/>
      <c r="AU20" s="773"/>
    </row>
    <row r="21" spans="1:47" ht="16.5" customHeight="1">
      <c r="A21" s="1542"/>
      <c r="B21" s="1543"/>
      <c r="C21" s="1546"/>
      <c r="D21" s="777" t="s">
        <v>28</v>
      </c>
      <c r="E21" s="785">
        <v>0</v>
      </c>
      <c r="F21" s="785">
        <v>64</v>
      </c>
      <c r="G21" s="785">
        <v>464</v>
      </c>
      <c r="H21" s="785">
        <v>1886</v>
      </c>
      <c r="I21" s="785">
        <v>8863</v>
      </c>
      <c r="J21" s="785">
        <v>13760</v>
      </c>
      <c r="K21" s="785">
        <v>7562</v>
      </c>
      <c r="L21" s="785">
        <v>18529</v>
      </c>
      <c r="M21" s="785">
        <v>40101</v>
      </c>
      <c r="N21" s="785">
        <v>37728</v>
      </c>
      <c r="O21" s="785">
        <v>74056</v>
      </c>
      <c r="P21" s="785">
        <v>48934</v>
      </c>
      <c r="Q21" s="785">
        <v>8015</v>
      </c>
      <c r="R21" s="785">
        <v>2129</v>
      </c>
      <c r="S21" s="785">
        <v>1390</v>
      </c>
      <c r="T21" s="785">
        <v>234</v>
      </c>
      <c r="U21" s="785">
        <v>28</v>
      </c>
      <c r="V21" s="785">
        <v>103</v>
      </c>
      <c r="W21" s="785">
        <v>3</v>
      </c>
      <c r="X21" s="785">
        <v>14</v>
      </c>
      <c r="Y21" s="785">
        <v>31</v>
      </c>
      <c r="Z21" s="786">
        <v>263894</v>
      </c>
      <c r="AA21" s="773"/>
      <c r="AB21" s="773"/>
      <c r="AC21" s="773"/>
      <c r="AD21" s="773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/>
      <c r="AP21" s="773"/>
      <c r="AQ21" s="773"/>
      <c r="AR21" s="773"/>
      <c r="AS21" s="773"/>
      <c r="AT21" s="773"/>
      <c r="AU21" s="773"/>
    </row>
    <row r="22" spans="1:47" ht="16.5" customHeight="1">
      <c r="A22" s="1542"/>
      <c r="B22" s="1543"/>
      <c r="C22" s="1546"/>
      <c r="D22" s="776" t="s">
        <v>26</v>
      </c>
      <c r="E22" s="787">
        <v>0</v>
      </c>
      <c r="F22" s="787">
        <v>12</v>
      </c>
      <c r="G22" s="787">
        <v>54</v>
      </c>
      <c r="H22" s="787">
        <v>135</v>
      </c>
      <c r="I22" s="787">
        <v>518</v>
      </c>
      <c r="J22" s="787">
        <v>514</v>
      </c>
      <c r="K22" s="787">
        <v>161</v>
      </c>
      <c r="L22" s="787">
        <v>202</v>
      </c>
      <c r="M22" s="787">
        <v>330</v>
      </c>
      <c r="N22" s="787">
        <v>321</v>
      </c>
      <c r="O22" s="787">
        <v>580</v>
      </c>
      <c r="P22" s="787">
        <v>379</v>
      </c>
      <c r="Q22" s="787">
        <v>85</v>
      </c>
      <c r="R22" s="787">
        <v>20</v>
      </c>
      <c r="S22" s="787">
        <v>15</v>
      </c>
      <c r="T22" s="787">
        <v>1</v>
      </c>
      <c r="U22" s="787">
        <v>0</v>
      </c>
      <c r="V22" s="787">
        <v>0</v>
      </c>
      <c r="W22" s="787">
        <v>0</v>
      </c>
      <c r="X22" s="787">
        <v>0</v>
      </c>
      <c r="Y22" s="787">
        <v>0</v>
      </c>
      <c r="Z22" s="788">
        <v>3327</v>
      </c>
      <c r="AA22" s="773"/>
      <c r="AB22" s="773"/>
      <c r="AC22" s="773"/>
      <c r="AD22" s="773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/>
      <c r="AP22" s="773"/>
      <c r="AQ22" s="773"/>
      <c r="AR22" s="773"/>
      <c r="AS22" s="773"/>
      <c r="AT22" s="773"/>
      <c r="AU22" s="773"/>
    </row>
    <row r="23" spans="1:47" ht="16.5" customHeight="1">
      <c r="A23" s="1542"/>
      <c r="B23" s="1543"/>
      <c r="C23" s="1546" t="s">
        <v>56</v>
      </c>
      <c r="D23" s="775" t="s">
        <v>27</v>
      </c>
      <c r="E23" s="783">
        <v>24.63</v>
      </c>
      <c r="F23" s="783">
        <v>23.11</v>
      </c>
      <c r="G23" s="783">
        <v>86.55</v>
      </c>
      <c r="H23" s="783">
        <v>85.74</v>
      </c>
      <c r="I23" s="783">
        <v>99.09</v>
      </c>
      <c r="J23" s="783">
        <v>14.36</v>
      </c>
      <c r="K23" s="783">
        <v>10.95</v>
      </c>
      <c r="L23" s="783">
        <v>11.07</v>
      </c>
      <c r="M23" s="783">
        <v>31.58</v>
      </c>
      <c r="N23" s="783">
        <v>77.63</v>
      </c>
      <c r="O23" s="783">
        <v>40.270000000000003</v>
      </c>
      <c r="P23" s="783">
        <v>31.17</v>
      </c>
      <c r="Q23" s="783">
        <v>19.11</v>
      </c>
      <c r="R23" s="783">
        <v>5.93</v>
      </c>
      <c r="S23" s="783">
        <v>3.09</v>
      </c>
      <c r="T23" s="783">
        <v>3.17</v>
      </c>
      <c r="U23" s="783">
        <v>5.83</v>
      </c>
      <c r="V23" s="783">
        <v>5.27</v>
      </c>
      <c r="W23" s="783">
        <v>0</v>
      </c>
      <c r="X23" s="783">
        <v>0.59</v>
      </c>
      <c r="Y23" s="783">
        <v>2.82</v>
      </c>
      <c r="Z23" s="784">
        <v>581.96</v>
      </c>
      <c r="AA23" s="773"/>
      <c r="AB23" s="773"/>
      <c r="AC23" s="773"/>
      <c r="AD23" s="773"/>
      <c r="AE23" s="773"/>
      <c r="AF23" s="773"/>
      <c r="AG23" s="773"/>
      <c r="AH23" s="773"/>
      <c r="AI23" s="773"/>
      <c r="AJ23" s="773"/>
      <c r="AK23" s="773"/>
      <c r="AL23" s="773"/>
      <c r="AM23" s="773"/>
      <c r="AN23" s="773"/>
      <c r="AO23" s="773"/>
      <c r="AP23" s="773"/>
      <c r="AQ23" s="773"/>
      <c r="AR23" s="773"/>
      <c r="AS23" s="773"/>
      <c r="AT23" s="773"/>
      <c r="AU23" s="773"/>
    </row>
    <row r="24" spans="1:47" ht="16.5" customHeight="1">
      <c r="A24" s="1542"/>
      <c r="B24" s="1543"/>
      <c r="C24" s="1546"/>
      <c r="D24" s="777" t="s">
        <v>28</v>
      </c>
      <c r="E24" s="785">
        <v>0</v>
      </c>
      <c r="F24" s="785">
        <v>294</v>
      </c>
      <c r="G24" s="785">
        <v>2529</v>
      </c>
      <c r="H24" s="785">
        <v>3216</v>
      </c>
      <c r="I24" s="785">
        <v>6416</v>
      </c>
      <c r="J24" s="785">
        <v>1139</v>
      </c>
      <c r="K24" s="785">
        <v>863</v>
      </c>
      <c r="L24" s="785">
        <v>1355</v>
      </c>
      <c r="M24" s="785">
        <v>3605</v>
      </c>
      <c r="N24" s="785">
        <v>10411</v>
      </c>
      <c r="O24" s="785">
        <v>4862</v>
      </c>
      <c r="P24" s="785">
        <v>3831</v>
      </c>
      <c r="Q24" s="785">
        <v>3280</v>
      </c>
      <c r="R24" s="785">
        <v>879</v>
      </c>
      <c r="S24" s="785">
        <v>542</v>
      </c>
      <c r="T24" s="785">
        <v>512</v>
      </c>
      <c r="U24" s="785">
        <v>1021</v>
      </c>
      <c r="V24" s="785">
        <v>795</v>
      </c>
      <c r="W24" s="785">
        <v>0</v>
      </c>
      <c r="X24" s="785">
        <v>113</v>
      </c>
      <c r="Y24" s="785">
        <v>479</v>
      </c>
      <c r="Z24" s="786">
        <v>46142</v>
      </c>
      <c r="AA24" s="773"/>
      <c r="AB24" s="773"/>
      <c r="AC24" s="773"/>
      <c r="AD24" s="773"/>
      <c r="AE24" s="773"/>
      <c r="AF24" s="773"/>
      <c r="AG24" s="773"/>
      <c r="AH24" s="773"/>
      <c r="AI24" s="773"/>
      <c r="AJ24" s="773"/>
      <c r="AK24" s="773"/>
      <c r="AL24" s="773"/>
      <c r="AM24" s="773"/>
      <c r="AN24" s="773"/>
      <c r="AO24" s="773"/>
      <c r="AP24" s="773"/>
      <c r="AQ24" s="773"/>
      <c r="AR24" s="773"/>
      <c r="AS24" s="773"/>
      <c r="AT24" s="773"/>
      <c r="AU24" s="773"/>
    </row>
    <row r="25" spans="1:47" ht="16.5" customHeight="1">
      <c r="A25" s="1542"/>
      <c r="B25" s="1543"/>
      <c r="C25" s="1546"/>
      <c r="D25" s="776" t="s">
        <v>26</v>
      </c>
      <c r="E25" s="787">
        <v>0</v>
      </c>
      <c r="F25" s="787">
        <v>50</v>
      </c>
      <c r="G25" s="787">
        <v>291</v>
      </c>
      <c r="H25" s="787">
        <v>273</v>
      </c>
      <c r="I25" s="787">
        <v>384</v>
      </c>
      <c r="J25" s="787">
        <v>47</v>
      </c>
      <c r="K25" s="787">
        <v>26</v>
      </c>
      <c r="L25" s="787">
        <v>31</v>
      </c>
      <c r="M25" s="787">
        <v>50</v>
      </c>
      <c r="N25" s="787">
        <v>137</v>
      </c>
      <c r="O25" s="787">
        <v>49</v>
      </c>
      <c r="P25" s="787">
        <v>32</v>
      </c>
      <c r="Q25" s="787">
        <v>20</v>
      </c>
      <c r="R25" s="787">
        <v>3</v>
      </c>
      <c r="S25" s="787">
        <v>1</v>
      </c>
      <c r="T25" s="787">
        <v>2</v>
      </c>
      <c r="U25" s="787">
        <v>3</v>
      </c>
      <c r="V25" s="787">
        <v>2</v>
      </c>
      <c r="W25" s="787">
        <v>0</v>
      </c>
      <c r="X25" s="787">
        <v>1</v>
      </c>
      <c r="Y25" s="787">
        <v>1</v>
      </c>
      <c r="Z25" s="789">
        <v>1403</v>
      </c>
      <c r="AA25" s="773"/>
      <c r="AB25" s="773"/>
      <c r="AC25" s="773"/>
      <c r="AD25" s="773"/>
      <c r="AE25" s="773"/>
      <c r="AF25" s="773"/>
      <c r="AG25" s="773"/>
      <c r="AH25" s="773"/>
      <c r="AI25" s="773"/>
      <c r="AJ25" s="773"/>
      <c r="AK25" s="773"/>
      <c r="AL25" s="773"/>
      <c r="AM25" s="773"/>
      <c r="AN25" s="773"/>
      <c r="AO25" s="773"/>
      <c r="AP25" s="773"/>
      <c r="AQ25" s="773"/>
      <c r="AR25" s="773"/>
      <c r="AS25" s="773"/>
      <c r="AT25" s="773"/>
      <c r="AU25" s="773"/>
    </row>
    <row r="26" spans="1:47" ht="16.5" customHeight="1">
      <c r="A26" s="1542"/>
      <c r="B26" s="1543" t="s">
        <v>30</v>
      </c>
      <c r="C26" s="1543"/>
      <c r="D26" s="775" t="s">
        <v>27</v>
      </c>
      <c r="E26" s="783">
        <v>26.97</v>
      </c>
      <c r="F26" s="783">
        <v>27.369999999999997</v>
      </c>
      <c r="G26" s="783">
        <v>97.86</v>
      </c>
      <c r="H26" s="783">
        <v>130.70999999999998</v>
      </c>
      <c r="I26" s="783">
        <v>248.68</v>
      </c>
      <c r="J26" s="783">
        <v>216.89</v>
      </c>
      <c r="K26" s="783">
        <v>98.990000000000009</v>
      </c>
      <c r="L26" s="783">
        <v>197.64</v>
      </c>
      <c r="M26" s="783">
        <v>384.31</v>
      </c>
      <c r="N26" s="783">
        <v>412.09</v>
      </c>
      <c r="O26" s="783">
        <v>675.78</v>
      </c>
      <c r="P26" s="783">
        <v>452.61</v>
      </c>
      <c r="Q26" s="783">
        <v>84.36</v>
      </c>
      <c r="R26" s="783">
        <v>24.07</v>
      </c>
      <c r="S26" s="783">
        <v>13.48</v>
      </c>
      <c r="T26" s="783">
        <v>4.92</v>
      </c>
      <c r="U26" s="783">
        <v>6.0600000000000005</v>
      </c>
      <c r="V26" s="783">
        <v>6.06</v>
      </c>
      <c r="W26" s="783">
        <v>0.02</v>
      </c>
      <c r="X26" s="783">
        <v>0.74</v>
      </c>
      <c r="Y26" s="783">
        <v>3.05</v>
      </c>
      <c r="Z26" s="784">
        <v>3112.66</v>
      </c>
      <c r="AA26" s="773"/>
      <c r="AB26" s="773"/>
      <c r="AC26" s="773"/>
      <c r="AD26" s="773"/>
      <c r="AE26" s="773"/>
      <c r="AF26" s="773"/>
      <c r="AG26" s="773"/>
      <c r="AH26" s="773"/>
      <c r="AI26" s="773"/>
      <c r="AJ26" s="773"/>
      <c r="AK26" s="773"/>
      <c r="AL26" s="773"/>
      <c r="AM26" s="773"/>
      <c r="AN26" s="773"/>
      <c r="AO26" s="773"/>
      <c r="AP26" s="773"/>
      <c r="AQ26" s="773"/>
      <c r="AR26" s="773"/>
      <c r="AS26" s="773"/>
      <c r="AT26" s="773"/>
      <c r="AU26" s="773"/>
    </row>
    <row r="27" spans="1:47" ht="16.5" customHeight="1">
      <c r="A27" s="1542"/>
      <c r="B27" s="1543"/>
      <c r="C27" s="1543"/>
      <c r="D27" s="777" t="s">
        <v>28</v>
      </c>
      <c r="E27" s="785">
        <v>0</v>
      </c>
      <c r="F27" s="785">
        <v>358</v>
      </c>
      <c r="G27" s="785">
        <v>2993</v>
      </c>
      <c r="H27" s="785">
        <v>5102</v>
      </c>
      <c r="I27" s="785">
        <v>15279</v>
      </c>
      <c r="J27" s="785">
        <v>14899</v>
      </c>
      <c r="K27" s="785">
        <v>8425</v>
      </c>
      <c r="L27" s="785">
        <v>19884</v>
      </c>
      <c r="M27" s="785">
        <v>43706</v>
      </c>
      <c r="N27" s="785">
        <v>48139</v>
      </c>
      <c r="O27" s="785">
        <v>78918</v>
      </c>
      <c r="P27" s="785">
        <v>52765</v>
      </c>
      <c r="Q27" s="785">
        <v>11295</v>
      </c>
      <c r="R27" s="785">
        <v>3008</v>
      </c>
      <c r="S27" s="785">
        <v>1932</v>
      </c>
      <c r="T27" s="785">
        <v>746</v>
      </c>
      <c r="U27" s="785">
        <v>1049</v>
      </c>
      <c r="V27" s="785">
        <v>898</v>
      </c>
      <c r="W27" s="785">
        <v>3</v>
      </c>
      <c r="X27" s="785">
        <v>127</v>
      </c>
      <c r="Y27" s="785">
        <v>510</v>
      </c>
      <c r="Z27" s="786">
        <v>310036</v>
      </c>
      <c r="AA27" s="773"/>
      <c r="AB27" s="773"/>
      <c r="AC27" s="773"/>
      <c r="AD27" s="773"/>
      <c r="AE27" s="773"/>
      <c r="AF27" s="773"/>
      <c r="AG27" s="773"/>
      <c r="AH27" s="773"/>
      <c r="AI27" s="773"/>
      <c r="AJ27" s="773"/>
      <c r="AK27" s="773"/>
      <c r="AL27" s="773"/>
      <c r="AM27" s="773"/>
      <c r="AN27" s="773"/>
      <c r="AO27" s="773"/>
      <c r="AP27" s="773"/>
      <c r="AQ27" s="773"/>
      <c r="AR27" s="773"/>
      <c r="AS27" s="773"/>
      <c r="AT27" s="773"/>
      <c r="AU27" s="773"/>
    </row>
    <row r="28" spans="1:47" ht="16.5" customHeight="1">
      <c r="A28" s="1542"/>
      <c r="B28" s="1543"/>
      <c r="C28" s="1543"/>
      <c r="D28" s="776" t="s">
        <v>26</v>
      </c>
      <c r="E28" s="790">
        <v>0</v>
      </c>
      <c r="F28" s="790">
        <v>62</v>
      </c>
      <c r="G28" s="790">
        <v>345</v>
      </c>
      <c r="H28" s="790">
        <v>408</v>
      </c>
      <c r="I28" s="790">
        <v>902</v>
      </c>
      <c r="J28" s="790">
        <v>561</v>
      </c>
      <c r="K28" s="790">
        <v>187</v>
      </c>
      <c r="L28" s="790">
        <v>233</v>
      </c>
      <c r="M28" s="790">
        <v>380</v>
      </c>
      <c r="N28" s="790">
        <v>458</v>
      </c>
      <c r="O28" s="790">
        <v>629</v>
      </c>
      <c r="P28" s="790">
        <v>411</v>
      </c>
      <c r="Q28" s="790">
        <v>105</v>
      </c>
      <c r="R28" s="790">
        <v>23</v>
      </c>
      <c r="S28" s="790">
        <v>16</v>
      </c>
      <c r="T28" s="790">
        <v>3</v>
      </c>
      <c r="U28" s="790">
        <v>3</v>
      </c>
      <c r="V28" s="790">
        <v>2</v>
      </c>
      <c r="W28" s="790">
        <v>0</v>
      </c>
      <c r="X28" s="790">
        <v>1</v>
      </c>
      <c r="Y28" s="790">
        <v>1</v>
      </c>
      <c r="Z28" s="791">
        <v>4730</v>
      </c>
      <c r="AA28" s="773"/>
      <c r="AB28" s="773"/>
      <c r="AC28" s="773"/>
      <c r="AD28" s="773"/>
      <c r="AE28" s="773"/>
      <c r="AF28" s="773"/>
      <c r="AG28" s="773"/>
      <c r="AH28" s="773"/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3"/>
      <c r="AT28" s="773"/>
      <c r="AU28" s="773"/>
    </row>
    <row r="29" spans="1:47" ht="16.5" customHeight="1">
      <c r="A29" s="1542" t="s">
        <v>24</v>
      </c>
      <c r="B29" s="1543"/>
      <c r="C29" s="1543"/>
      <c r="D29" s="775" t="s">
        <v>27</v>
      </c>
      <c r="E29" s="783">
        <v>157.33000000000001</v>
      </c>
      <c r="F29" s="783">
        <v>778.36</v>
      </c>
      <c r="G29" s="783">
        <v>1769.45</v>
      </c>
      <c r="H29" s="783">
        <v>3240.1699999999996</v>
      </c>
      <c r="I29" s="783">
        <v>4642.5300000000007</v>
      </c>
      <c r="J29" s="783">
        <v>7117.57</v>
      </c>
      <c r="K29" s="783">
        <v>13201.980000000001</v>
      </c>
      <c r="L29" s="783">
        <v>13245.13</v>
      </c>
      <c r="M29" s="783">
        <v>25476.07</v>
      </c>
      <c r="N29" s="783">
        <v>32058.780000000002</v>
      </c>
      <c r="O29" s="783">
        <v>30741.149999999998</v>
      </c>
      <c r="P29" s="783">
        <v>20108.219999999998</v>
      </c>
      <c r="Q29" s="783">
        <v>9867.0200000000023</v>
      </c>
      <c r="R29" s="783">
        <v>5378.9400000000014</v>
      </c>
      <c r="S29" s="783">
        <v>3906.7000000000003</v>
      </c>
      <c r="T29" s="783">
        <v>3389.78</v>
      </c>
      <c r="U29" s="783">
        <v>3054.9700000000003</v>
      </c>
      <c r="V29" s="783">
        <v>2134.25</v>
      </c>
      <c r="W29" s="783">
        <v>1174.48</v>
      </c>
      <c r="X29" s="783">
        <v>557.31999999999994</v>
      </c>
      <c r="Y29" s="783">
        <v>499.88</v>
      </c>
      <c r="Z29" s="784">
        <v>182500.08</v>
      </c>
      <c r="AA29" s="773"/>
      <c r="AB29" s="773"/>
      <c r="AC29" s="773"/>
      <c r="AD29" s="773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</row>
    <row r="30" spans="1:47" ht="16.5" customHeight="1">
      <c r="A30" s="1542"/>
      <c r="B30" s="1543"/>
      <c r="C30" s="1543"/>
      <c r="D30" s="777" t="s">
        <v>28</v>
      </c>
      <c r="E30" s="785">
        <v>2313</v>
      </c>
      <c r="F30" s="785">
        <v>42169</v>
      </c>
      <c r="G30" s="785">
        <v>178009</v>
      </c>
      <c r="H30" s="785">
        <v>451147</v>
      </c>
      <c r="I30" s="785">
        <v>852848</v>
      </c>
      <c r="J30" s="785">
        <v>1712885</v>
      </c>
      <c r="K30" s="785">
        <v>4074497</v>
      </c>
      <c r="L30" s="785">
        <v>4958747</v>
      </c>
      <c r="M30" s="785">
        <v>10782511</v>
      </c>
      <c r="N30" s="785">
        <v>14719046</v>
      </c>
      <c r="O30" s="785">
        <v>15039796</v>
      </c>
      <c r="P30" s="785">
        <v>10200885</v>
      </c>
      <c r="Q30" s="785">
        <v>5476686</v>
      </c>
      <c r="R30" s="785">
        <v>3205072</v>
      </c>
      <c r="S30" s="785">
        <v>2405341</v>
      </c>
      <c r="T30" s="785">
        <v>2165294</v>
      </c>
      <c r="U30" s="785">
        <v>1965116</v>
      </c>
      <c r="V30" s="785">
        <v>1428542</v>
      </c>
      <c r="W30" s="785">
        <v>801234</v>
      </c>
      <c r="X30" s="785">
        <v>387845</v>
      </c>
      <c r="Y30" s="785">
        <v>308475</v>
      </c>
      <c r="Z30" s="786">
        <v>81158458</v>
      </c>
      <c r="AA30" s="773"/>
      <c r="AB30" s="773"/>
      <c r="AC30" s="773"/>
      <c r="AD30" s="773"/>
      <c r="AE30" s="773"/>
      <c r="AF30" s="773"/>
      <c r="AG30" s="773"/>
      <c r="AH30" s="773"/>
      <c r="AI30" s="773"/>
      <c r="AJ30" s="773"/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773"/>
    </row>
    <row r="31" spans="1:47" ht="16.5" customHeight="1">
      <c r="A31" s="1542"/>
      <c r="B31" s="1543"/>
      <c r="C31" s="1543"/>
      <c r="D31" s="776" t="s">
        <v>26</v>
      </c>
      <c r="E31" s="790">
        <v>1203</v>
      </c>
      <c r="F31" s="790">
        <v>10946</v>
      </c>
      <c r="G31" s="790">
        <v>23089</v>
      </c>
      <c r="H31" s="790">
        <v>33658</v>
      </c>
      <c r="I31" s="790">
        <v>43344</v>
      </c>
      <c r="J31" s="790">
        <v>63241</v>
      </c>
      <c r="K31" s="790">
        <v>113556</v>
      </c>
      <c r="L31" s="790">
        <v>104848</v>
      </c>
      <c r="M31" s="790">
        <v>186605</v>
      </c>
      <c r="N31" s="790">
        <v>202546</v>
      </c>
      <c r="O31" s="790">
        <v>166928</v>
      </c>
      <c r="P31" s="790">
        <v>91997</v>
      </c>
      <c r="Q31" s="790">
        <v>40913</v>
      </c>
      <c r="R31" s="790">
        <v>20591</v>
      </c>
      <c r="S31" s="790">
        <v>13120</v>
      </c>
      <c r="T31" s="790">
        <v>9605</v>
      </c>
      <c r="U31" s="790">
        <v>7554</v>
      </c>
      <c r="V31" s="790">
        <v>4541</v>
      </c>
      <c r="W31" s="790">
        <v>2209</v>
      </c>
      <c r="X31" s="790">
        <v>946</v>
      </c>
      <c r="Y31" s="790">
        <v>787</v>
      </c>
      <c r="Z31" s="791">
        <v>1142227</v>
      </c>
      <c r="AA31" s="773"/>
      <c r="AB31" s="773"/>
      <c r="AC31" s="773"/>
      <c r="AD31" s="773"/>
      <c r="AE31" s="773"/>
      <c r="AF31" s="773"/>
      <c r="AG31" s="773"/>
      <c r="AH31" s="773"/>
      <c r="AI31" s="773"/>
      <c r="AJ31" s="773"/>
      <c r="AK31" s="773"/>
      <c r="AL31" s="773"/>
      <c r="AM31" s="773"/>
      <c r="AN31" s="773"/>
      <c r="AO31" s="773"/>
      <c r="AP31" s="773"/>
      <c r="AQ31" s="773"/>
      <c r="AR31" s="773"/>
      <c r="AS31" s="773"/>
      <c r="AT31" s="773"/>
      <c r="AU31" s="773"/>
    </row>
    <row r="32" spans="1:47" ht="16.5" customHeight="1">
      <c r="A32" s="1542" t="s">
        <v>34</v>
      </c>
      <c r="B32" s="1543" t="s">
        <v>29</v>
      </c>
      <c r="C32" s="1546" t="s">
        <v>53</v>
      </c>
      <c r="D32" s="775" t="s">
        <v>27</v>
      </c>
      <c r="E32" s="783">
        <v>0</v>
      </c>
      <c r="F32" s="783">
        <v>8.17</v>
      </c>
      <c r="G32" s="783">
        <v>4.84</v>
      </c>
      <c r="H32" s="783">
        <v>6.07</v>
      </c>
      <c r="I32" s="783">
        <v>3.05</v>
      </c>
      <c r="J32" s="783">
        <v>8.76</v>
      </c>
      <c r="K32" s="783">
        <v>14.84</v>
      </c>
      <c r="L32" s="783">
        <v>58.03</v>
      </c>
      <c r="M32" s="783">
        <v>164.42</v>
      </c>
      <c r="N32" s="783">
        <v>346.86</v>
      </c>
      <c r="O32" s="783">
        <v>455.61</v>
      </c>
      <c r="P32" s="783">
        <v>443.54</v>
      </c>
      <c r="Q32" s="783">
        <v>1392.8</v>
      </c>
      <c r="R32" s="783">
        <v>1415.04</v>
      </c>
      <c r="S32" s="783">
        <v>1204.4000000000001</v>
      </c>
      <c r="T32" s="783">
        <v>1007.29</v>
      </c>
      <c r="U32" s="783">
        <v>774.41</v>
      </c>
      <c r="V32" s="783">
        <v>514.87</v>
      </c>
      <c r="W32" s="783">
        <v>383.08</v>
      </c>
      <c r="X32" s="783">
        <v>208.84</v>
      </c>
      <c r="Y32" s="783">
        <v>290.70999999999998</v>
      </c>
      <c r="Z32" s="784">
        <v>8705.6299999999992</v>
      </c>
      <c r="AA32" s="773"/>
      <c r="AB32" s="773"/>
      <c r="AC32" s="773"/>
      <c r="AD32" s="773"/>
      <c r="AE32" s="773"/>
      <c r="AF32" s="773"/>
      <c r="AG32" s="773"/>
      <c r="AH32" s="773"/>
      <c r="AI32" s="773"/>
      <c r="AJ32" s="773"/>
      <c r="AK32" s="773"/>
      <c r="AL32" s="773"/>
      <c r="AM32" s="773"/>
      <c r="AN32" s="773"/>
      <c r="AO32" s="773"/>
      <c r="AP32" s="773"/>
      <c r="AQ32" s="773"/>
      <c r="AR32" s="773"/>
      <c r="AS32" s="773"/>
      <c r="AT32" s="773"/>
      <c r="AU32" s="773"/>
    </row>
    <row r="33" spans="1:47" ht="16.5" customHeight="1">
      <c r="A33" s="1542"/>
      <c r="B33" s="1543"/>
      <c r="C33" s="1546"/>
      <c r="D33" s="777" t="s">
        <v>28</v>
      </c>
      <c r="E33" s="785">
        <v>0</v>
      </c>
      <c r="F33" s="785">
        <v>0</v>
      </c>
      <c r="G33" s="785">
        <v>192</v>
      </c>
      <c r="H33" s="785">
        <v>439</v>
      </c>
      <c r="I33" s="785">
        <v>257</v>
      </c>
      <c r="J33" s="785">
        <v>1006</v>
      </c>
      <c r="K33" s="785">
        <v>1795</v>
      </c>
      <c r="L33" s="785">
        <v>8869</v>
      </c>
      <c r="M33" s="785">
        <v>27146</v>
      </c>
      <c r="N33" s="785">
        <v>66840</v>
      </c>
      <c r="O33" s="785">
        <v>96973</v>
      </c>
      <c r="P33" s="785">
        <v>100985</v>
      </c>
      <c r="Q33" s="785">
        <v>329457</v>
      </c>
      <c r="R33" s="785">
        <v>333789</v>
      </c>
      <c r="S33" s="785">
        <v>287788</v>
      </c>
      <c r="T33" s="785">
        <v>239846</v>
      </c>
      <c r="U33" s="785">
        <v>184533</v>
      </c>
      <c r="V33" s="785">
        <v>123556</v>
      </c>
      <c r="W33" s="785">
        <v>89242</v>
      </c>
      <c r="X33" s="785">
        <v>51043</v>
      </c>
      <c r="Y33" s="785">
        <v>69302</v>
      </c>
      <c r="Z33" s="786">
        <v>2013058</v>
      </c>
      <c r="AA33" s="773"/>
      <c r="AB33" s="773"/>
      <c r="AC33" s="773"/>
      <c r="AD33" s="773"/>
      <c r="AE33" s="773"/>
      <c r="AF33" s="773"/>
      <c r="AG33" s="773"/>
      <c r="AH33" s="773"/>
      <c r="AI33" s="773"/>
      <c r="AJ33" s="773"/>
      <c r="AK33" s="773"/>
      <c r="AL33" s="773"/>
      <c r="AM33" s="773"/>
      <c r="AN33" s="773"/>
      <c r="AO33" s="773"/>
      <c r="AP33" s="773"/>
      <c r="AQ33" s="773"/>
      <c r="AR33" s="773"/>
      <c r="AS33" s="773"/>
      <c r="AT33" s="773"/>
      <c r="AU33" s="773"/>
    </row>
    <row r="34" spans="1:47" ht="16.5" customHeight="1">
      <c r="A34" s="1542"/>
      <c r="B34" s="1543"/>
      <c r="C34" s="1546"/>
      <c r="D34" s="776" t="s">
        <v>26</v>
      </c>
      <c r="E34" s="787">
        <v>0</v>
      </c>
      <c r="F34" s="787">
        <v>0</v>
      </c>
      <c r="G34" s="787">
        <v>26</v>
      </c>
      <c r="H34" s="787">
        <v>35</v>
      </c>
      <c r="I34" s="787">
        <v>15</v>
      </c>
      <c r="J34" s="787">
        <v>57</v>
      </c>
      <c r="K34" s="787">
        <v>82</v>
      </c>
      <c r="L34" s="787">
        <v>271</v>
      </c>
      <c r="M34" s="787">
        <v>636</v>
      </c>
      <c r="N34" s="787">
        <v>1140</v>
      </c>
      <c r="O34" s="787">
        <v>1158</v>
      </c>
      <c r="P34" s="787">
        <v>866</v>
      </c>
      <c r="Q34" s="787">
        <v>1953</v>
      </c>
      <c r="R34" s="787">
        <v>1693</v>
      </c>
      <c r="S34" s="787">
        <v>1318</v>
      </c>
      <c r="T34" s="787">
        <v>1055</v>
      </c>
      <c r="U34" s="787">
        <v>818</v>
      </c>
      <c r="V34" s="787">
        <v>535</v>
      </c>
      <c r="W34" s="787">
        <v>410</v>
      </c>
      <c r="X34" s="787">
        <v>242</v>
      </c>
      <c r="Y34" s="787">
        <v>310</v>
      </c>
      <c r="Z34" s="788">
        <v>12620</v>
      </c>
      <c r="AA34" s="773"/>
      <c r="AB34" s="773"/>
      <c r="AC34" s="773"/>
      <c r="AD34" s="773"/>
      <c r="AE34" s="773"/>
      <c r="AF34" s="773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  <c r="AR34" s="773"/>
      <c r="AS34" s="773"/>
      <c r="AT34" s="773"/>
      <c r="AU34" s="773"/>
    </row>
    <row r="35" spans="1:47" ht="16.5" customHeight="1">
      <c r="A35" s="1542"/>
      <c r="B35" s="1543"/>
      <c r="C35" s="1546" t="s">
        <v>54</v>
      </c>
      <c r="D35" s="775" t="s">
        <v>27</v>
      </c>
      <c r="E35" s="783">
        <v>0</v>
      </c>
      <c r="F35" s="783">
        <v>6.29</v>
      </c>
      <c r="G35" s="783">
        <v>0</v>
      </c>
      <c r="H35" s="783">
        <v>0</v>
      </c>
      <c r="I35" s="783">
        <v>0</v>
      </c>
      <c r="J35" s="783">
        <v>0.28000000000000003</v>
      </c>
      <c r="K35" s="783">
        <v>0</v>
      </c>
      <c r="L35" s="783">
        <v>0.23</v>
      </c>
      <c r="M35" s="783">
        <v>1.23</v>
      </c>
      <c r="N35" s="783">
        <v>0.63</v>
      </c>
      <c r="O35" s="783">
        <v>34.06</v>
      </c>
      <c r="P35" s="783">
        <v>0.17</v>
      </c>
      <c r="Q35" s="783">
        <v>11.38</v>
      </c>
      <c r="R35" s="783">
        <v>0</v>
      </c>
      <c r="S35" s="783">
        <v>2.5</v>
      </c>
      <c r="T35" s="783">
        <v>6.35</v>
      </c>
      <c r="U35" s="783">
        <v>16.27</v>
      </c>
      <c r="V35" s="783">
        <v>3.01</v>
      </c>
      <c r="W35" s="783">
        <v>26.43</v>
      </c>
      <c r="X35" s="783">
        <v>23.06</v>
      </c>
      <c r="Y35" s="783">
        <v>370.2</v>
      </c>
      <c r="Z35" s="784">
        <v>502.09</v>
      </c>
      <c r="AA35" s="773"/>
      <c r="AB35" s="773"/>
      <c r="AC35" s="773"/>
      <c r="AD35" s="773"/>
      <c r="AE35" s="773"/>
      <c r="AF35" s="773"/>
      <c r="AG35" s="773"/>
      <c r="AH35" s="773"/>
      <c r="AI35" s="773"/>
      <c r="AJ35" s="773"/>
      <c r="AK35" s="773"/>
      <c r="AL35" s="773"/>
      <c r="AM35" s="773"/>
      <c r="AN35" s="773"/>
      <c r="AO35" s="773"/>
      <c r="AP35" s="773"/>
      <c r="AQ35" s="773"/>
      <c r="AR35" s="773"/>
      <c r="AS35" s="773"/>
      <c r="AT35" s="773"/>
      <c r="AU35" s="773"/>
    </row>
    <row r="36" spans="1:47" ht="16.5" customHeight="1">
      <c r="A36" s="1542"/>
      <c r="B36" s="1543"/>
      <c r="C36" s="1546"/>
      <c r="D36" s="777" t="s">
        <v>28</v>
      </c>
      <c r="E36" s="785">
        <v>0</v>
      </c>
      <c r="F36" s="785">
        <v>0</v>
      </c>
      <c r="G36" s="785">
        <v>0</v>
      </c>
      <c r="H36" s="785">
        <v>0</v>
      </c>
      <c r="I36" s="785">
        <v>0</v>
      </c>
      <c r="J36" s="785">
        <v>35</v>
      </c>
      <c r="K36" s="785">
        <v>0</v>
      </c>
      <c r="L36" s="785">
        <v>51</v>
      </c>
      <c r="M36" s="785">
        <v>264</v>
      </c>
      <c r="N36" s="785">
        <v>137</v>
      </c>
      <c r="O36" s="785">
        <v>7896</v>
      </c>
      <c r="P36" s="785">
        <v>42</v>
      </c>
      <c r="Q36" s="785">
        <v>3334</v>
      </c>
      <c r="R36" s="785">
        <v>0</v>
      </c>
      <c r="S36" s="785">
        <v>630</v>
      </c>
      <c r="T36" s="785">
        <v>1491</v>
      </c>
      <c r="U36" s="785">
        <v>3758</v>
      </c>
      <c r="V36" s="785">
        <v>861</v>
      </c>
      <c r="W36" s="785">
        <v>6624</v>
      </c>
      <c r="X36" s="785">
        <v>5861</v>
      </c>
      <c r="Y36" s="785">
        <v>94133</v>
      </c>
      <c r="Z36" s="786">
        <v>125117</v>
      </c>
      <c r="AA36" s="773"/>
      <c r="AB36" s="773"/>
      <c r="AC36" s="773"/>
      <c r="AD36" s="773"/>
      <c r="AE36" s="773"/>
      <c r="AF36" s="773"/>
      <c r="AG36" s="773"/>
      <c r="AH36" s="773"/>
      <c r="AI36" s="773"/>
      <c r="AJ36" s="773"/>
      <c r="AK36" s="773"/>
      <c r="AL36" s="773"/>
      <c r="AM36" s="773"/>
      <c r="AN36" s="773"/>
      <c r="AO36" s="773"/>
      <c r="AP36" s="773"/>
      <c r="AQ36" s="773"/>
      <c r="AR36" s="773"/>
      <c r="AS36" s="773"/>
      <c r="AT36" s="773"/>
      <c r="AU36" s="773"/>
    </row>
    <row r="37" spans="1:47" ht="16.5" customHeight="1">
      <c r="A37" s="1542"/>
      <c r="B37" s="1543"/>
      <c r="C37" s="1546"/>
      <c r="D37" s="776" t="s">
        <v>26</v>
      </c>
      <c r="E37" s="787">
        <v>0</v>
      </c>
      <c r="F37" s="787">
        <v>0</v>
      </c>
      <c r="G37" s="787">
        <v>0</v>
      </c>
      <c r="H37" s="787">
        <v>0</v>
      </c>
      <c r="I37" s="787">
        <v>0</v>
      </c>
      <c r="J37" s="787">
        <v>2</v>
      </c>
      <c r="K37" s="787">
        <v>0</v>
      </c>
      <c r="L37" s="787">
        <v>1</v>
      </c>
      <c r="M37" s="787">
        <v>5</v>
      </c>
      <c r="N37" s="787">
        <v>2</v>
      </c>
      <c r="O37" s="787">
        <v>87</v>
      </c>
      <c r="P37" s="787">
        <v>0</v>
      </c>
      <c r="Q37" s="787">
        <v>22</v>
      </c>
      <c r="R37" s="787">
        <v>0</v>
      </c>
      <c r="S37" s="787">
        <v>3</v>
      </c>
      <c r="T37" s="787">
        <v>8</v>
      </c>
      <c r="U37" s="787">
        <v>21</v>
      </c>
      <c r="V37" s="787">
        <v>4</v>
      </c>
      <c r="W37" s="787">
        <v>35</v>
      </c>
      <c r="X37" s="787">
        <v>25</v>
      </c>
      <c r="Y37" s="787">
        <v>401</v>
      </c>
      <c r="Z37" s="788">
        <v>616</v>
      </c>
      <c r="AA37" s="773"/>
      <c r="AB37" s="773"/>
      <c r="AC37" s="773"/>
      <c r="AD37" s="773"/>
      <c r="AE37" s="773"/>
      <c r="AF37" s="773"/>
      <c r="AG37" s="773"/>
      <c r="AH37" s="773"/>
      <c r="AI37" s="773"/>
      <c r="AJ37" s="773"/>
      <c r="AK37" s="773"/>
      <c r="AL37" s="773"/>
      <c r="AM37" s="773"/>
      <c r="AN37" s="773"/>
      <c r="AO37" s="773"/>
      <c r="AP37" s="773"/>
      <c r="AQ37" s="773"/>
      <c r="AR37" s="773"/>
      <c r="AS37" s="773"/>
      <c r="AT37" s="773"/>
      <c r="AU37" s="773"/>
    </row>
    <row r="38" spans="1:47" ht="16.5" customHeight="1">
      <c r="A38" s="1542"/>
      <c r="B38" s="1543" t="s">
        <v>30</v>
      </c>
      <c r="C38" s="1543"/>
      <c r="D38" s="775" t="s">
        <v>27</v>
      </c>
      <c r="E38" s="783">
        <v>0</v>
      </c>
      <c r="F38" s="783">
        <v>14.46</v>
      </c>
      <c r="G38" s="783">
        <v>4.84</v>
      </c>
      <c r="H38" s="783">
        <v>6.07</v>
      </c>
      <c r="I38" s="783">
        <v>3.05</v>
      </c>
      <c r="J38" s="783">
        <v>9.0399999999999991</v>
      </c>
      <c r="K38" s="783">
        <v>14.84</v>
      </c>
      <c r="L38" s="783">
        <v>58.26</v>
      </c>
      <c r="M38" s="783">
        <v>165.64999999999998</v>
      </c>
      <c r="N38" s="783">
        <v>347.49</v>
      </c>
      <c r="O38" s="783">
        <v>489.67</v>
      </c>
      <c r="P38" s="783">
        <v>443.71000000000004</v>
      </c>
      <c r="Q38" s="783">
        <v>1404.18</v>
      </c>
      <c r="R38" s="783">
        <v>1415.04</v>
      </c>
      <c r="S38" s="783">
        <v>1206.9000000000001</v>
      </c>
      <c r="T38" s="783">
        <v>1013.64</v>
      </c>
      <c r="U38" s="783">
        <v>790.68</v>
      </c>
      <c r="V38" s="783">
        <v>517.88</v>
      </c>
      <c r="W38" s="783">
        <v>409.51</v>
      </c>
      <c r="X38" s="783">
        <v>231.9</v>
      </c>
      <c r="Y38" s="783">
        <v>660.91</v>
      </c>
      <c r="Z38" s="784">
        <v>9207.7199999999993</v>
      </c>
      <c r="AA38" s="773"/>
      <c r="AB38" s="773"/>
      <c r="AC38" s="773"/>
      <c r="AD38" s="773"/>
      <c r="AE38" s="773"/>
      <c r="AF38" s="773"/>
      <c r="AG38" s="773"/>
      <c r="AH38" s="773"/>
      <c r="AI38" s="773"/>
      <c r="AJ38" s="773"/>
      <c r="AK38" s="773"/>
      <c r="AL38" s="773"/>
      <c r="AM38" s="773"/>
      <c r="AN38" s="773"/>
      <c r="AO38" s="773"/>
      <c r="AP38" s="773"/>
      <c r="AQ38" s="773"/>
      <c r="AR38" s="773"/>
      <c r="AS38" s="773"/>
      <c r="AT38" s="773"/>
      <c r="AU38" s="773"/>
    </row>
    <row r="39" spans="1:47" ht="16.5" customHeight="1">
      <c r="A39" s="1542"/>
      <c r="B39" s="1543"/>
      <c r="C39" s="1543"/>
      <c r="D39" s="777" t="s">
        <v>28</v>
      </c>
      <c r="E39" s="785">
        <v>0</v>
      </c>
      <c r="F39" s="785">
        <v>0</v>
      </c>
      <c r="G39" s="785">
        <v>192</v>
      </c>
      <c r="H39" s="785">
        <v>439</v>
      </c>
      <c r="I39" s="785">
        <v>257</v>
      </c>
      <c r="J39" s="785">
        <v>1041</v>
      </c>
      <c r="K39" s="785">
        <v>1795</v>
      </c>
      <c r="L39" s="785">
        <v>8920</v>
      </c>
      <c r="M39" s="785">
        <v>27410</v>
      </c>
      <c r="N39" s="785">
        <v>66977</v>
      </c>
      <c r="O39" s="785">
        <v>104869</v>
      </c>
      <c r="P39" s="785">
        <v>101027</v>
      </c>
      <c r="Q39" s="785">
        <v>332791</v>
      </c>
      <c r="R39" s="785">
        <v>333789</v>
      </c>
      <c r="S39" s="785">
        <v>288418</v>
      </c>
      <c r="T39" s="785">
        <v>241337</v>
      </c>
      <c r="U39" s="785">
        <v>188291</v>
      </c>
      <c r="V39" s="785">
        <v>124417</v>
      </c>
      <c r="W39" s="785">
        <v>95866</v>
      </c>
      <c r="X39" s="785">
        <v>56904</v>
      </c>
      <c r="Y39" s="785">
        <v>163435</v>
      </c>
      <c r="Z39" s="786">
        <v>2138175</v>
      </c>
      <c r="AA39" s="773"/>
      <c r="AB39" s="773"/>
      <c r="AC39" s="773"/>
      <c r="AD39" s="773"/>
      <c r="AE39" s="773"/>
      <c r="AF39" s="773"/>
      <c r="AG39" s="773"/>
      <c r="AH39" s="773"/>
      <c r="AI39" s="773"/>
      <c r="AJ39" s="773"/>
      <c r="AK39" s="773"/>
      <c r="AL39" s="773"/>
      <c r="AM39" s="773"/>
      <c r="AN39" s="773"/>
      <c r="AO39" s="773"/>
      <c r="AP39" s="773"/>
      <c r="AQ39" s="773"/>
      <c r="AR39" s="773"/>
      <c r="AS39" s="773"/>
      <c r="AT39" s="773"/>
      <c r="AU39" s="773"/>
    </row>
    <row r="40" spans="1:47" ht="16.5" customHeight="1">
      <c r="A40" s="1542"/>
      <c r="B40" s="1543"/>
      <c r="C40" s="1543"/>
      <c r="D40" s="776" t="s">
        <v>26</v>
      </c>
      <c r="E40" s="790">
        <v>0</v>
      </c>
      <c r="F40" s="790">
        <v>0</v>
      </c>
      <c r="G40" s="790">
        <v>26</v>
      </c>
      <c r="H40" s="790">
        <v>35</v>
      </c>
      <c r="I40" s="790">
        <v>15</v>
      </c>
      <c r="J40" s="790">
        <v>59</v>
      </c>
      <c r="K40" s="790">
        <v>82</v>
      </c>
      <c r="L40" s="790">
        <v>272</v>
      </c>
      <c r="M40" s="790">
        <v>641</v>
      </c>
      <c r="N40" s="790">
        <v>1142</v>
      </c>
      <c r="O40" s="790">
        <v>1245</v>
      </c>
      <c r="P40" s="790">
        <v>866</v>
      </c>
      <c r="Q40" s="790">
        <v>1975</v>
      </c>
      <c r="R40" s="790">
        <v>1693</v>
      </c>
      <c r="S40" s="790">
        <v>1321</v>
      </c>
      <c r="T40" s="790">
        <v>1063</v>
      </c>
      <c r="U40" s="790">
        <v>839</v>
      </c>
      <c r="V40" s="790">
        <v>539</v>
      </c>
      <c r="W40" s="790">
        <v>445</v>
      </c>
      <c r="X40" s="790">
        <v>267</v>
      </c>
      <c r="Y40" s="790">
        <v>711</v>
      </c>
      <c r="Z40" s="791">
        <v>13236</v>
      </c>
      <c r="AA40" s="773"/>
      <c r="AB40" s="773"/>
      <c r="AC40" s="773"/>
      <c r="AD40" s="773"/>
      <c r="AE40" s="773"/>
      <c r="AF40" s="773"/>
      <c r="AG40" s="773"/>
      <c r="AH40" s="773"/>
      <c r="AI40" s="773"/>
      <c r="AJ40" s="773"/>
      <c r="AK40" s="773"/>
      <c r="AL40" s="773"/>
      <c r="AM40" s="773"/>
      <c r="AN40" s="773"/>
      <c r="AO40" s="773"/>
      <c r="AP40" s="773"/>
      <c r="AQ40" s="773"/>
      <c r="AR40" s="773"/>
      <c r="AS40" s="773"/>
      <c r="AT40" s="773"/>
      <c r="AU40" s="773"/>
    </row>
    <row r="41" spans="1:47" ht="16.5" customHeight="1">
      <c r="A41" s="1542"/>
      <c r="B41" s="1543" t="s">
        <v>31</v>
      </c>
      <c r="C41" s="1546" t="s">
        <v>55</v>
      </c>
      <c r="D41" s="775" t="s">
        <v>27</v>
      </c>
      <c r="E41" s="783">
        <v>0</v>
      </c>
      <c r="F41" s="783">
        <v>0</v>
      </c>
      <c r="G41" s="783">
        <v>0</v>
      </c>
      <c r="H41" s="783">
        <v>0.32</v>
      </c>
      <c r="I41" s="783">
        <v>21.37</v>
      </c>
      <c r="J41" s="783">
        <v>14.14</v>
      </c>
      <c r="K41" s="783">
        <v>0.22</v>
      </c>
      <c r="L41" s="783">
        <v>9.4499999999999993</v>
      </c>
      <c r="M41" s="783">
        <v>40.75</v>
      </c>
      <c r="N41" s="783">
        <v>56.31</v>
      </c>
      <c r="O41" s="783">
        <v>90.71</v>
      </c>
      <c r="P41" s="783">
        <v>124.78</v>
      </c>
      <c r="Q41" s="783">
        <v>31.84</v>
      </c>
      <c r="R41" s="783">
        <v>4.1100000000000003</v>
      </c>
      <c r="S41" s="783">
        <v>0.88</v>
      </c>
      <c r="T41" s="783">
        <v>0.19</v>
      </c>
      <c r="U41" s="783">
        <v>0</v>
      </c>
      <c r="V41" s="783">
        <v>0.26</v>
      </c>
      <c r="W41" s="783">
        <v>0</v>
      </c>
      <c r="X41" s="783">
        <v>0</v>
      </c>
      <c r="Y41" s="783">
        <v>0</v>
      </c>
      <c r="Z41" s="784">
        <v>395.33</v>
      </c>
      <c r="AA41" s="773"/>
      <c r="AB41" s="773"/>
      <c r="AC41" s="773"/>
      <c r="AD41" s="773"/>
      <c r="AE41" s="773"/>
      <c r="AF41" s="773"/>
      <c r="AG41" s="773"/>
      <c r="AH41" s="773"/>
      <c r="AI41" s="773"/>
      <c r="AJ41" s="773"/>
      <c r="AK41" s="773"/>
      <c r="AL41" s="773"/>
      <c r="AM41" s="773"/>
      <c r="AN41" s="773"/>
      <c r="AO41" s="773"/>
      <c r="AP41" s="773"/>
      <c r="AQ41" s="773"/>
      <c r="AR41" s="773"/>
      <c r="AS41" s="773"/>
      <c r="AT41" s="773"/>
      <c r="AU41" s="773"/>
    </row>
    <row r="42" spans="1:47" ht="16.5" customHeight="1">
      <c r="A42" s="1542"/>
      <c r="B42" s="1543"/>
      <c r="C42" s="1546"/>
      <c r="D42" s="777" t="s">
        <v>28</v>
      </c>
      <c r="E42" s="785">
        <v>0</v>
      </c>
      <c r="F42" s="785">
        <v>0</v>
      </c>
      <c r="G42" s="785">
        <v>0</v>
      </c>
      <c r="H42" s="785">
        <v>0</v>
      </c>
      <c r="I42" s="785">
        <v>1361</v>
      </c>
      <c r="J42" s="785">
        <v>1599</v>
      </c>
      <c r="K42" s="785">
        <v>12</v>
      </c>
      <c r="L42" s="785">
        <v>1004</v>
      </c>
      <c r="M42" s="785">
        <v>3959</v>
      </c>
      <c r="N42" s="785">
        <v>4918</v>
      </c>
      <c r="O42" s="785">
        <v>7720</v>
      </c>
      <c r="P42" s="785">
        <v>11921</v>
      </c>
      <c r="Q42" s="785">
        <v>3102</v>
      </c>
      <c r="R42" s="785">
        <v>411</v>
      </c>
      <c r="S42" s="785">
        <v>68</v>
      </c>
      <c r="T42" s="785">
        <v>13</v>
      </c>
      <c r="U42" s="785">
        <v>0</v>
      </c>
      <c r="V42" s="785">
        <v>37</v>
      </c>
      <c r="W42" s="785">
        <v>0</v>
      </c>
      <c r="X42" s="785">
        <v>0</v>
      </c>
      <c r="Y42" s="785">
        <v>0</v>
      </c>
      <c r="Z42" s="786">
        <v>36125</v>
      </c>
      <c r="AA42" s="773"/>
      <c r="AB42" s="773"/>
      <c r="AC42" s="773"/>
      <c r="AD42" s="773"/>
      <c r="AE42" s="773"/>
      <c r="AF42" s="773"/>
      <c r="AG42" s="773"/>
      <c r="AH42" s="773"/>
      <c r="AI42" s="773"/>
      <c r="AJ42" s="773"/>
      <c r="AK42" s="773"/>
      <c r="AL42" s="773"/>
      <c r="AM42" s="773"/>
      <c r="AN42" s="773"/>
      <c r="AO42" s="773"/>
      <c r="AP42" s="773"/>
      <c r="AQ42" s="773"/>
      <c r="AR42" s="773"/>
      <c r="AS42" s="773"/>
      <c r="AT42" s="773"/>
      <c r="AU42" s="773"/>
    </row>
    <row r="43" spans="1:47" ht="16.5" customHeight="1">
      <c r="A43" s="1542"/>
      <c r="B43" s="1543"/>
      <c r="C43" s="1546"/>
      <c r="D43" s="776" t="s">
        <v>26</v>
      </c>
      <c r="E43" s="787">
        <v>0</v>
      </c>
      <c r="F43" s="787">
        <v>0</v>
      </c>
      <c r="G43" s="787">
        <v>0</v>
      </c>
      <c r="H43" s="787">
        <v>0</v>
      </c>
      <c r="I43" s="787">
        <v>72</v>
      </c>
      <c r="J43" s="787">
        <v>48</v>
      </c>
      <c r="K43" s="787">
        <v>0</v>
      </c>
      <c r="L43" s="787">
        <v>16</v>
      </c>
      <c r="M43" s="787">
        <v>52</v>
      </c>
      <c r="N43" s="787">
        <v>66</v>
      </c>
      <c r="O43" s="787">
        <v>110</v>
      </c>
      <c r="P43" s="787">
        <v>143</v>
      </c>
      <c r="Q43" s="787">
        <v>40</v>
      </c>
      <c r="R43" s="787">
        <v>5</v>
      </c>
      <c r="S43" s="787">
        <v>0</v>
      </c>
      <c r="T43" s="787">
        <v>0</v>
      </c>
      <c r="U43" s="787">
        <v>0</v>
      </c>
      <c r="V43" s="787">
        <v>0</v>
      </c>
      <c r="W43" s="787">
        <v>0</v>
      </c>
      <c r="X43" s="787">
        <v>0</v>
      </c>
      <c r="Y43" s="787">
        <v>0</v>
      </c>
      <c r="Z43" s="788">
        <v>552</v>
      </c>
      <c r="AA43" s="773"/>
      <c r="AB43" s="773"/>
      <c r="AC43" s="773"/>
      <c r="AD43" s="773"/>
      <c r="AE43" s="773"/>
      <c r="AF43" s="773"/>
      <c r="AG43" s="773"/>
      <c r="AH43" s="773"/>
      <c r="AI43" s="773"/>
      <c r="AJ43" s="773"/>
      <c r="AK43" s="773"/>
      <c r="AL43" s="773"/>
      <c r="AM43" s="773"/>
      <c r="AN43" s="773"/>
      <c r="AO43" s="773"/>
      <c r="AP43" s="773"/>
      <c r="AQ43" s="773"/>
      <c r="AR43" s="773"/>
      <c r="AS43" s="773"/>
      <c r="AT43" s="773"/>
      <c r="AU43" s="773"/>
    </row>
    <row r="44" spans="1:47" ht="16.5" customHeight="1">
      <c r="A44" s="1542"/>
      <c r="B44" s="1543"/>
      <c r="C44" s="1546" t="s">
        <v>56</v>
      </c>
      <c r="D44" s="775" t="s">
        <v>27</v>
      </c>
      <c r="E44" s="783">
        <v>53.5</v>
      </c>
      <c r="F44" s="783">
        <v>489.86</v>
      </c>
      <c r="G44" s="783">
        <v>1083.71</v>
      </c>
      <c r="H44" s="783">
        <v>2104.61</v>
      </c>
      <c r="I44" s="783">
        <v>2158.37</v>
      </c>
      <c r="J44" s="783">
        <v>2086.5700000000002</v>
      </c>
      <c r="K44" s="783">
        <v>2773.07</v>
      </c>
      <c r="L44" s="783">
        <v>4242.57</v>
      </c>
      <c r="M44" s="783">
        <v>10610.09</v>
      </c>
      <c r="N44" s="783">
        <v>15393.81</v>
      </c>
      <c r="O44" s="783">
        <v>18670.03</v>
      </c>
      <c r="P44" s="783">
        <v>14548.86</v>
      </c>
      <c r="Q44" s="783">
        <v>8307.3799999999992</v>
      </c>
      <c r="R44" s="783">
        <v>3575</v>
      </c>
      <c r="S44" s="783">
        <v>2366.73</v>
      </c>
      <c r="T44" s="783">
        <v>1442.12</v>
      </c>
      <c r="U44" s="783">
        <v>1121.19</v>
      </c>
      <c r="V44" s="783">
        <v>741.51</v>
      </c>
      <c r="W44" s="783">
        <v>465.71</v>
      </c>
      <c r="X44" s="783">
        <v>359.18</v>
      </c>
      <c r="Y44" s="783">
        <v>3707.47</v>
      </c>
      <c r="Z44" s="784">
        <v>96301.34</v>
      </c>
      <c r="AA44" s="773"/>
      <c r="AB44" s="773"/>
      <c r="AC44" s="773"/>
      <c r="AD44" s="773"/>
      <c r="AE44" s="773"/>
      <c r="AF44" s="773"/>
      <c r="AG44" s="773"/>
      <c r="AH44" s="773"/>
      <c r="AI44" s="773"/>
      <c r="AJ44" s="773"/>
      <c r="AK44" s="773"/>
      <c r="AL44" s="773"/>
      <c r="AM44" s="773"/>
      <c r="AN44" s="773"/>
      <c r="AO44" s="773"/>
      <c r="AP44" s="773"/>
      <c r="AQ44" s="773"/>
      <c r="AR44" s="773"/>
      <c r="AS44" s="773"/>
      <c r="AT44" s="773"/>
      <c r="AU44" s="773"/>
    </row>
    <row r="45" spans="1:47" ht="16.5" customHeight="1">
      <c r="A45" s="1542"/>
      <c r="B45" s="1543"/>
      <c r="C45" s="1546"/>
      <c r="D45" s="777" t="s">
        <v>28</v>
      </c>
      <c r="E45" s="785">
        <v>0</v>
      </c>
      <c r="F45" s="785">
        <v>6040</v>
      </c>
      <c r="G45" s="785">
        <v>28874</v>
      </c>
      <c r="H45" s="785">
        <v>95957</v>
      </c>
      <c r="I45" s="785">
        <v>133518</v>
      </c>
      <c r="J45" s="785">
        <v>159768</v>
      </c>
      <c r="K45" s="785">
        <v>211000</v>
      </c>
      <c r="L45" s="785">
        <v>386949</v>
      </c>
      <c r="M45" s="785">
        <v>1154713</v>
      </c>
      <c r="N45" s="785">
        <v>1710972</v>
      </c>
      <c r="O45" s="785">
        <v>2052698</v>
      </c>
      <c r="P45" s="785">
        <v>1567178</v>
      </c>
      <c r="Q45" s="785">
        <v>914735</v>
      </c>
      <c r="R45" s="785">
        <v>421862</v>
      </c>
      <c r="S45" s="785">
        <v>302526</v>
      </c>
      <c r="T45" s="785">
        <v>171949</v>
      </c>
      <c r="U45" s="785">
        <v>153795</v>
      </c>
      <c r="V45" s="785">
        <v>110011</v>
      </c>
      <c r="W45" s="785">
        <v>70659</v>
      </c>
      <c r="X45" s="785">
        <v>48218</v>
      </c>
      <c r="Y45" s="785">
        <v>599845</v>
      </c>
      <c r="Z45" s="786">
        <v>10301267</v>
      </c>
      <c r="AA45" s="773"/>
      <c r="AB45" s="773"/>
      <c r="AC45" s="773"/>
      <c r="AD45" s="773"/>
      <c r="AE45" s="773"/>
      <c r="AF45" s="773"/>
      <c r="AG45" s="773"/>
      <c r="AH45" s="773"/>
      <c r="AI45" s="773"/>
      <c r="AJ45" s="773"/>
      <c r="AK45" s="773"/>
      <c r="AL45" s="773"/>
      <c r="AM45" s="773"/>
      <c r="AN45" s="773"/>
      <c r="AO45" s="773"/>
      <c r="AP45" s="773"/>
      <c r="AQ45" s="773"/>
      <c r="AR45" s="773"/>
      <c r="AS45" s="773"/>
      <c r="AT45" s="773"/>
      <c r="AU45" s="773"/>
    </row>
    <row r="46" spans="1:47" ht="16.5" customHeight="1">
      <c r="A46" s="1542"/>
      <c r="B46" s="1543"/>
      <c r="C46" s="1546"/>
      <c r="D46" s="776" t="s">
        <v>26</v>
      </c>
      <c r="E46" s="787">
        <v>0</v>
      </c>
      <c r="F46" s="787">
        <v>1084</v>
      </c>
      <c r="G46" s="787">
        <v>3310</v>
      </c>
      <c r="H46" s="787">
        <v>7955</v>
      </c>
      <c r="I46" s="787">
        <v>7623</v>
      </c>
      <c r="J46" s="787">
        <v>6606</v>
      </c>
      <c r="K46" s="787">
        <v>6114</v>
      </c>
      <c r="L46" s="787">
        <v>7760</v>
      </c>
      <c r="M46" s="787">
        <v>17779</v>
      </c>
      <c r="N46" s="787">
        <v>18156</v>
      </c>
      <c r="O46" s="787">
        <v>21169</v>
      </c>
      <c r="P46" s="787">
        <v>15317</v>
      </c>
      <c r="Q46" s="787">
        <v>8778</v>
      </c>
      <c r="R46" s="787">
        <v>3412</v>
      </c>
      <c r="S46" s="787">
        <v>2066</v>
      </c>
      <c r="T46" s="787">
        <v>1271</v>
      </c>
      <c r="U46" s="787">
        <v>1143</v>
      </c>
      <c r="V46" s="787">
        <v>611</v>
      </c>
      <c r="W46" s="787">
        <v>430</v>
      </c>
      <c r="X46" s="787">
        <v>229</v>
      </c>
      <c r="Y46" s="787">
        <v>3106</v>
      </c>
      <c r="Z46" s="788">
        <v>133919</v>
      </c>
      <c r="AA46" s="773"/>
      <c r="AB46" s="773"/>
      <c r="AC46" s="773"/>
      <c r="AD46" s="773"/>
      <c r="AE46" s="773"/>
      <c r="AF46" s="773"/>
      <c r="AG46" s="773"/>
      <c r="AH46" s="773"/>
      <c r="AI46" s="773"/>
      <c r="AJ46" s="773"/>
      <c r="AK46" s="773"/>
      <c r="AL46" s="773"/>
      <c r="AM46" s="773"/>
      <c r="AN46" s="773"/>
      <c r="AO46" s="773"/>
      <c r="AP46" s="773"/>
      <c r="AQ46" s="773"/>
      <c r="AR46" s="773"/>
      <c r="AS46" s="773"/>
      <c r="AT46" s="773"/>
      <c r="AU46" s="773"/>
    </row>
    <row r="47" spans="1:47" ht="16.5" customHeight="1">
      <c r="A47" s="1542"/>
      <c r="B47" s="1543" t="s">
        <v>30</v>
      </c>
      <c r="C47" s="1543"/>
      <c r="D47" s="775" t="s">
        <v>27</v>
      </c>
      <c r="E47" s="783">
        <v>53.5</v>
      </c>
      <c r="F47" s="783">
        <v>489.86</v>
      </c>
      <c r="G47" s="783">
        <v>1083.71</v>
      </c>
      <c r="H47" s="783">
        <v>2104.9300000000003</v>
      </c>
      <c r="I47" s="783">
        <v>2179.7399999999998</v>
      </c>
      <c r="J47" s="783">
        <v>2100.71</v>
      </c>
      <c r="K47" s="783">
        <v>2773.29</v>
      </c>
      <c r="L47" s="783">
        <v>4252.0199999999995</v>
      </c>
      <c r="M47" s="783">
        <v>10650.84</v>
      </c>
      <c r="N47" s="783">
        <v>15450.119999999999</v>
      </c>
      <c r="O47" s="783">
        <v>18760.739999999998</v>
      </c>
      <c r="P47" s="783">
        <v>14673.640000000001</v>
      </c>
      <c r="Q47" s="783">
        <v>8339.2199999999993</v>
      </c>
      <c r="R47" s="783">
        <v>3579.11</v>
      </c>
      <c r="S47" s="783">
        <v>2367.61</v>
      </c>
      <c r="T47" s="783">
        <v>1442.31</v>
      </c>
      <c r="U47" s="783">
        <v>1121.19</v>
      </c>
      <c r="V47" s="783">
        <v>741.77</v>
      </c>
      <c r="W47" s="783">
        <v>465.71</v>
      </c>
      <c r="X47" s="783">
        <v>359.18</v>
      </c>
      <c r="Y47" s="783">
        <v>3707.47</v>
      </c>
      <c r="Z47" s="784">
        <v>96696.67</v>
      </c>
      <c r="AA47" s="773"/>
      <c r="AB47" s="773"/>
      <c r="AC47" s="773"/>
      <c r="AD47" s="773"/>
      <c r="AE47" s="773"/>
      <c r="AF47" s="773"/>
      <c r="AG47" s="773"/>
      <c r="AH47" s="773"/>
      <c r="AI47" s="773"/>
      <c r="AJ47" s="773"/>
      <c r="AK47" s="773"/>
      <c r="AL47" s="773"/>
      <c r="AM47" s="773"/>
      <c r="AN47" s="773"/>
      <c r="AO47" s="773"/>
      <c r="AP47" s="773"/>
      <c r="AQ47" s="773"/>
      <c r="AR47" s="773"/>
      <c r="AS47" s="773"/>
      <c r="AT47" s="773"/>
      <c r="AU47" s="773"/>
    </row>
    <row r="48" spans="1:47" ht="16.5" customHeight="1">
      <c r="A48" s="1542"/>
      <c r="B48" s="1543"/>
      <c r="C48" s="1543"/>
      <c r="D48" s="777" t="s">
        <v>28</v>
      </c>
      <c r="E48" s="785">
        <v>0</v>
      </c>
      <c r="F48" s="785">
        <v>6040</v>
      </c>
      <c r="G48" s="785">
        <v>28874</v>
      </c>
      <c r="H48" s="785">
        <v>95957</v>
      </c>
      <c r="I48" s="785">
        <v>134879</v>
      </c>
      <c r="J48" s="785">
        <v>161367</v>
      </c>
      <c r="K48" s="785">
        <v>211012</v>
      </c>
      <c r="L48" s="785">
        <v>387953</v>
      </c>
      <c r="M48" s="785">
        <v>1158672</v>
      </c>
      <c r="N48" s="785">
        <v>1715890</v>
      </c>
      <c r="O48" s="785">
        <v>2060418</v>
      </c>
      <c r="P48" s="785">
        <v>1579099</v>
      </c>
      <c r="Q48" s="785">
        <v>917837</v>
      </c>
      <c r="R48" s="785">
        <v>422273</v>
      </c>
      <c r="S48" s="785">
        <v>302594</v>
      </c>
      <c r="T48" s="785">
        <v>171962</v>
      </c>
      <c r="U48" s="785">
        <v>153795</v>
      </c>
      <c r="V48" s="785">
        <v>110048</v>
      </c>
      <c r="W48" s="785">
        <v>70659</v>
      </c>
      <c r="X48" s="785">
        <v>48218</v>
      </c>
      <c r="Y48" s="785">
        <v>599845</v>
      </c>
      <c r="Z48" s="786">
        <v>10337392</v>
      </c>
      <c r="AA48" s="773"/>
      <c r="AB48" s="773"/>
      <c r="AC48" s="773"/>
      <c r="AD48" s="773"/>
      <c r="AE48" s="773"/>
      <c r="AF48" s="773"/>
      <c r="AG48" s="773"/>
      <c r="AH48" s="773"/>
      <c r="AI48" s="773"/>
      <c r="AJ48" s="773"/>
      <c r="AK48" s="773"/>
      <c r="AL48" s="773"/>
      <c r="AM48" s="773"/>
      <c r="AN48" s="773"/>
      <c r="AO48" s="773"/>
      <c r="AP48" s="773"/>
      <c r="AQ48" s="773"/>
      <c r="AR48" s="773"/>
      <c r="AS48" s="773"/>
      <c r="AT48" s="773"/>
      <c r="AU48" s="773"/>
    </row>
    <row r="49" spans="1:47" ht="16.5" customHeight="1">
      <c r="A49" s="1542"/>
      <c r="B49" s="1543"/>
      <c r="C49" s="1543"/>
      <c r="D49" s="776" t="s">
        <v>26</v>
      </c>
      <c r="E49" s="790">
        <v>0</v>
      </c>
      <c r="F49" s="790">
        <v>1084</v>
      </c>
      <c r="G49" s="790">
        <v>3310</v>
      </c>
      <c r="H49" s="790">
        <v>7955</v>
      </c>
      <c r="I49" s="790">
        <v>7695</v>
      </c>
      <c r="J49" s="790">
        <v>6654</v>
      </c>
      <c r="K49" s="790">
        <v>6114</v>
      </c>
      <c r="L49" s="790">
        <v>7776</v>
      </c>
      <c r="M49" s="790">
        <v>17831</v>
      </c>
      <c r="N49" s="790">
        <v>18222</v>
      </c>
      <c r="O49" s="790">
        <v>21279</v>
      </c>
      <c r="P49" s="790">
        <v>15460</v>
      </c>
      <c r="Q49" s="790">
        <v>8818</v>
      </c>
      <c r="R49" s="790">
        <v>3417</v>
      </c>
      <c r="S49" s="790">
        <v>2066</v>
      </c>
      <c r="T49" s="790">
        <v>1271</v>
      </c>
      <c r="U49" s="790">
        <v>1143</v>
      </c>
      <c r="V49" s="790">
        <v>611</v>
      </c>
      <c r="W49" s="790">
        <v>430</v>
      </c>
      <c r="X49" s="790">
        <v>229</v>
      </c>
      <c r="Y49" s="790">
        <v>3106</v>
      </c>
      <c r="Z49" s="791">
        <v>134471</v>
      </c>
      <c r="AA49" s="773"/>
      <c r="AB49" s="773"/>
      <c r="AC49" s="773"/>
      <c r="AD49" s="773"/>
      <c r="AE49" s="773"/>
      <c r="AF49" s="773"/>
      <c r="AG49" s="773"/>
      <c r="AH49" s="773"/>
      <c r="AI49" s="773"/>
      <c r="AJ49" s="773"/>
      <c r="AK49" s="773"/>
      <c r="AL49" s="773"/>
      <c r="AM49" s="773"/>
      <c r="AN49" s="773"/>
      <c r="AO49" s="773"/>
      <c r="AP49" s="773"/>
      <c r="AQ49" s="773"/>
      <c r="AR49" s="773"/>
      <c r="AS49" s="773"/>
      <c r="AT49" s="773"/>
      <c r="AU49" s="773"/>
    </row>
    <row r="50" spans="1:47" ht="16.5" customHeight="1">
      <c r="A50" s="1542" t="s">
        <v>24</v>
      </c>
      <c r="B50" s="1543"/>
      <c r="C50" s="1543"/>
      <c r="D50" s="775" t="s">
        <v>27</v>
      </c>
      <c r="E50" s="783">
        <v>53.5</v>
      </c>
      <c r="F50" s="783">
        <v>504.32</v>
      </c>
      <c r="G50" s="783">
        <v>1088.55</v>
      </c>
      <c r="H50" s="783">
        <v>2111</v>
      </c>
      <c r="I50" s="783">
        <v>2182.79</v>
      </c>
      <c r="J50" s="783">
        <v>2109.75</v>
      </c>
      <c r="K50" s="783">
        <v>2788.13</v>
      </c>
      <c r="L50" s="783">
        <v>4310.28</v>
      </c>
      <c r="M50" s="783">
        <v>10816.49</v>
      </c>
      <c r="N50" s="783">
        <v>15797.609999999999</v>
      </c>
      <c r="O50" s="783">
        <v>19250.41</v>
      </c>
      <c r="P50" s="783">
        <v>15117.35</v>
      </c>
      <c r="Q50" s="783">
        <v>9743.4</v>
      </c>
      <c r="R50" s="783">
        <v>4994.1499999999996</v>
      </c>
      <c r="S50" s="783">
        <v>3574.51</v>
      </c>
      <c r="T50" s="783">
        <v>2455.9499999999998</v>
      </c>
      <c r="U50" s="783">
        <v>1911.87</v>
      </c>
      <c r="V50" s="783">
        <v>1259.6500000000001</v>
      </c>
      <c r="W50" s="783">
        <v>875.22</v>
      </c>
      <c r="X50" s="783">
        <v>591.08000000000004</v>
      </c>
      <c r="Y50" s="783">
        <v>4368.38</v>
      </c>
      <c r="Z50" s="784">
        <v>105904.39</v>
      </c>
      <c r="AA50" s="773"/>
      <c r="AB50" s="773"/>
      <c r="AC50" s="773"/>
      <c r="AD50" s="773"/>
      <c r="AE50" s="773"/>
      <c r="AF50" s="773"/>
      <c r="AG50" s="773"/>
      <c r="AH50" s="773"/>
      <c r="AI50" s="773"/>
      <c r="AJ50" s="773"/>
      <c r="AK50" s="773"/>
      <c r="AL50" s="773"/>
      <c r="AM50" s="773"/>
      <c r="AN50" s="773"/>
      <c r="AO50" s="773"/>
      <c r="AP50" s="773"/>
      <c r="AQ50" s="773"/>
      <c r="AR50" s="773"/>
      <c r="AS50" s="773"/>
      <c r="AT50" s="773"/>
      <c r="AU50" s="773"/>
    </row>
    <row r="51" spans="1:47" ht="16.5" customHeight="1">
      <c r="A51" s="1542"/>
      <c r="B51" s="1543"/>
      <c r="C51" s="1543"/>
      <c r="D51" s="777" t="s">
        <v>28</v>
      </c>
      <c r="E51" s="785">
        <v>0</v>
      </c>
      <c r="F51" s="785">
        <v>6040</v>
      </c>
      <c r="G51" s="785">
        <v>29066</v>
      </c>
      <c r="H51" s="785">
        <v>96396</v>
      </c>
      <c r="I51" s="785">
        <v>135136</v>
      </c>
      <c r="J51" s="785">
        <v>162408</v>
      </c>
      <c r="K51" s="785">
        <v>212807</v>
      </c>
      <c r="L51" s="785">
        <v>396873</v>
      </c>
      <c r="M51" s="785">
        <v>1186082</v>
      </c>
      <c r="N51" s="785">
        <v>1782867</v>
      </c>
      <c r="O51" s="785">
        <v>2165287</v>
      </c>
      <c r="P51" s="785">
        <v>1680126</v>
      </c>
      <c r="Q51" s="785">
        <v>1250628</v>
      </c>
      <c r="R51" s="785">
        <v>756062</v>
      </c>
      <c r="S51" s="785">
        <v>591012</v>
      </c>
      <c r="T51" s="785">
        <v>413299</v>
      </c>
      <c r="U51" s="785">
        <v>342086</v>
      </c>
      <c r="V51" s="785">
        <v>234465</v>
      </c>
      <c r="W51" s="785">
        <v>166525</v>
      </c>
      <c r="X51" s="785">
        <v>105122</v>
      </c>
      <c r="Y51" s="785">
        <v>763280</v>
      </c>
      <c r="Z51" s="786">
        <v>12475567</v>
      </c>
      <c r="AA51" s="773"/>
      <c r="AB51" s="773"/>
      <c r="AC51" s="773"/>
      <c r="AD51" s="773"/>
      <c r="AE51" s="773"/>
      <c r="AF51" s="773"/>
      <c r="AG51" s="773"/>
      <c r="AH51" s="773"/>
      <c r="AI51" s="773"/>
      <c r="AJ51" s="773"/>
      <c r="AK51" s="773"/>
      <c r="AL51" s="773"/>
      <c r="AM51" s="773"/>
      <c r="AN51" s="773"/>
      <c r="AO51" s="773"/>
      <c r="AP51" s="773"/>
      <c r="AQ51" s="773"/>
      <c r="AR51" s="773"/>
      <c r="AS51" s="773"/>
      <c r="AT51" s="773"/>
      <c r="AU51" s="773"/>
    </row>
    <row r="52" spans="1:47" ht="16.5" customHeight="1">
      <c r="A52" s="1542"/>
      <c r="B52" s="1543"/>
      <c r="C52" s="1543"/>
      <c r="D52" s="776" t="s">
        <v>26</v>
      </c>
      <c r="E52" s="790">
        <v>0</v>
      </c>
      <c r="F52" s="790">
        <v>1084</v>
      </c>
      <c r="G52" s="790">
        <v>3336</v>
      </c>
      <c r="H52" s="790">
        <v>7990</v>
      </c>
      <c r="I52" s="790">
        <v>7710</v>
      </c>
      <c r="J52" s="790">
        <v>6713</v>
      </c>
      <c r="K52" s="790">
        <v>6196</v>
      </c>
      <c r="L52" s="790">
        <v>8048</v>
      </c>
      <c r="M52" s="790">
        <v>18472</v>
      </c>
      <c r="N52" s="790">
        <v>19364</v>
      </c>
      <c r="O52" s="790">
        <v>22524</v>
      </c>
      <c r="P52" s="790">
        <v>16326</v>
      </c>
      <c r="Q52" s="790">
        <v>10793</v>
      </c>
      <c r="R52" s="790">
        <v>5110</v>
      </c>
      <c r="S52" s="790">
        <v>3387</v>
      </c>
      <c r="T52" s="790">
        <v>2334</v>
      </c>
      <c r="U52" s="790">
        <v>1982</v>
      </c>
      <c r="V52" s="790">
        <v>1150</v>
      </c>
      <c r="W52" s="790">
        <v>875</v>
      </c>
      <c r="X52" s="790">
        <v>496</v>
      </c>
      <c r="Y52" s="790">
        <v>3817</v>
      </c>
      <c r="Z52" s="791">
        <v>147707</v>
      </c>
      <c r="AA52" s="773"/>
      <c r="AB52" s="773"/>
      <c r="AC52" s="773"/>
      <c r="AD52" s="773"/>
      <c r="AE52" s="773"/>
      <c r="AF52" s="773"/>
      <c r="AG52" s="773"/>
      <c r="AH52" s="773"/>
      <c r="AI52" s="773"/>
      <c r="AJ52" s="773"/>
      <c r="AK52" s="773"/>
      <c r="AL52" s="773"/>
      <c r="AM52" s="773"/>
      <c r="AN52" s="773"/>
      <c r="AO52" s="773"/>
      <c r="AP52" s="773"/>
      <c r="AQ52" s="773"/>
      <c r="AR52" s="773"/>
      <c r="AS52" s="773"/>
      <c r="AT52" s="773"/>
      <c r="AU52" s="773"/>
    </row>
    <row r="53" spans="1:47" ht="16.5" customHeight="1">
      <c r="A53" s="1542" t="s">
        <v>33</v>
      </c>
      <c r="B53" s="1543"/>
      <c r="C53" s="1543"/>
      <c r="D53" s="775" t="s">
        <v>27</v>
      </c>
      <c r="E53" s="783">
        <v>210.83</v>
      </c>
      <c r="F53" s="783">
        <v>1282.6799999999998</v>
      </c>
      <c r="G53" s="783">
        <v>2858</v>
      </c>
      <c r="H53" s="783">
        <v>5351.17</v>
      </c>
      <c r="I53" s="783">
        <v>6825.3200000000006</v>
      </c>
      <c r="J53" s="783">
        <v>9227.32</v>
      </c>
      <c r="K53" s="783">
        <v>15990.11</v>
      </c>
      <c r="L53" s="783">
        <v>17555.41</v>
      </c>
      <c r="M53" s="783">
        <v>36292.559999999998</v>
      </c>
      <c r="N53" s="783">
        <v>47856.390000000007</v>
      </c>
      <c r="O53" s="783">
        <v>49991.56</v>
      </c>
      <c r="P53" s="783">
        <v>35225.569999999992</v>
      </c>
      <c r="Q53" s="783">
        <v>19610.419999999998</v>
      </c>
      <c r="R53" s="783">
        <v>10373.09</v>
      </c>
      <c r="S53" s="783">
        <v>7481.2100000000009</v>
      </c>
      <c r="T53" s="783">
        <v>5845.73</v>
      </c>
      <c r="U53" s="783">
        <v>4966.84</v>
      </c>
      <c r="V53" s="783">
        <v>3393.9000000000005</v>
      </c>
      <c r="W53" s="783">
        <v>2049.6999999999998</v>
      </c>
      <c r="X53" s="783">
        <v>1148.3999999999999</v>
      </c>
      <c r="Y53" s="783">
        <v>4868.26</v>
      </c>
      <c r="Z53" s="784">
        <v>288404.46999999997</v>
      </c>
      <c r="AA53" s="773"/>
      <c r="AB53" s="773"/>
      <c r="AC53" s="773"/>
      <c r="AD53" s="773"/>
      <c r="AE53" s="773"/>
      <c r="AF53" s="773"/>
      <c r="AG53" s="773"/>
      <c r="AH53" s="773"/>
      <c r="AI53" s="773"/>
      <c r="AJ53" s="773"/>
      <c r="AK53" s="773"/>
      <c r="AL53" s="773"/>
      <c r="AM53" s="773"/>
      <c r="AN53" s="773"/>
      <c r="AO53" s="773"/>
      <c r="AP53" s="773"/>
      <c r="AQ53" s="773"/>
      <c r="AR53" s="773"/>
      <c r="AS53" s="773"/>
      <c r="AT53" s="773"/>
      <c r="AU53" s="773"/>
    </row>
    <row r="54" spans="1:47" ht="16.5" customHeight="1">
      <c r="A54" s="1542"/>
      <c r="B54" s="1543"/>
      <c r="C54" s="1543"/>
      <c r="D54" s="777" t="s">
        <v>28</v>
      </c>
      <c r="E54" s="785">
        <v>2313</v>
      </c>
      <c r="F54" s="785">
        <v>48209</v>
      </c>
      <c r="G54" s="785">
        <v>207075</v>
      </c>
      <c r="H54" s="785">
        <v>547543</v>
      </c>
      <c r="I54" s="785">
        <v>987984</v>
      </c>
      <c r="J54" s="785">
        <v>1875293</v>
      </c>
      <c r="K54" s="785">
        <v>4287304</v>
      </c>
      <c r="L54" s="785">
        <v>5355620</v>
      </c>
      <c r="M54" s="785">
        <v>11968593</v>
      </c>
      <c r="N54" s="785">
        <v>16501913</v>
      </c>
      <c r="O54" s="785">
        <v>17205083</v>
      </c>
      <c r="P54" s="785">
        <v>11881011</v>
      </c>
      <c r="Q54" s="785">
        <v>6727314</v>
      </c>
      <c r="R54" s="785">
        <v>3961134</v>
      </c>
      <c r="S54" s="785">
        <v>2996353</v>
      </c>
      <c r="T54" s="785">
        <v>2578593</v>
      </c>
      <c r="U54" s="785">
        <v>2307202</v>
      </c>
      <c r="V54" s="785">
        <v>1663007</v>
      </c>
      <c r="W54" s="785">
        <v>967759</v>
      </c>
      <c r="X54" s="785">
        <v>492967</v>
      </c>
      <c r="Y54" s="785">
        <v>1071755</v>
      </c>
      <c r="Z54" s="786">
        <v>93634025</v>
      </c>
      <c r="AA54" s="773"/>
      <c r="AB54" s="773"/>
      <c r="AC54" s="773"/>
      <c r="AD54" s="773"/>
      <c r="AE54" s="773"/>
      <c r="AF54" s="773"/>
      <c r="AG54" s="773"/>
      <c r="AH54" s="773"/>
      <c r="AI54" s="773"/>
      <c r="AJ54" s="773"/>
      <c r="AK54" s="773"/>
      <c r="AL54" s="773"/>
      <c r="AM54" s="773"/>
      <c r="AN54" s="773"/>
      <c r="AO54" s="773"/>
      <c r="AP54" s="773"/>
      <c r="AQ54" s="773"/>
      <c r="AR54" s="773"/>
      <c r="AS54" s="773"/>
      <c r="AT54" s="773"/>
      <c r="AU54" s="773"/>
    </row>
    <row r="55" spans="1:47" ht="16.5" customHeight="1" thickBot="1">
      <c r="A55" s="1544"/>
      <c r="B55" s="1545"/>
      <c r="C55" s="1545"/>
      <c r="D55" s="781" t="s">
        <v>26</v>
      </c>
      <c r="E55" s="792">
        <v>1203</v>
      </c>
      <c r="F55" s="792">
        <v>12030</v>
      </c>
      <c r="G55" s="792">
        <v>26425</v>
      </c>
      <c r="H55" s="792">
        <v>41648</v>
      </c>
      <c r="I55" s="792">
        <v>51054</v>
      </c>
      <c r="J55" s="792">
        <v>69954</v>
      </c>
      <c r="K55" s="792">
        <v>119752</v>
      </c>
      <c r="L55" s="792">
        <v>112896</v>
      </c>
      <c r="M55" s="792">
        <v>205077</v>
      </c>
      <c r="N55" s="792">
        <v>221910</v>
      </c>
      <c r="O55" s="792">
        <v>189452</v>
      </c>
      <c r="P55" s="792">
        <v>108323</v>
      </c>
      <c r="Q55" s="792">
        <v>51706</v>
      </c>
      <c r="R55" s="792">
        <v>25701</v>
      </c>
      <c r="S55" s="792">
        <v>16507</v>
      </c>
      <c r="T55" s="792">
        <v>11939</v>
      </c>
      <c r="U55" s="792">
        <v>9536</v>
      </c>
      <c r="V55" s="792">
        <v>5691</v>
      </c>
      <c r="W55" s="792">
        <v>3084</v>
      </c>
      <c r="X55" s="792">
        <v>1442</v>
      </c>
      <c r="Y55" s="792">
        <v>4604</v>
      </c>
      <c r="Z55" s="792">
        <v>1289934</v>
      </c>
      <c r="AA55" s="773"/>
      <c r="AB55" s="773"/>
      <c r="AC55" s="773"/>
      <c r="AD55" s="773"/>
      <c r="AE55" s="773"/>
      <c r="AF55" s="773"/>
      <c r="AG55" s="773"/>
      <c r="AH55" s="773"/>
      <c r="AI55" s="773"/>
      <c r="AJ55" s="773"/>
      <c r="AK55" s="773"/>
      <c r="AL55" s="773"/>
      <c r="AM55" s="773"/>
      <c r="AN55" s="773"/>
      <c r="AO55" s="773"/>
      <c r="AP55" s="773"/>
      <c r="AQ55" s="773"/>
      <c r="AR55" s="773"/>
      <c r="AS55" s="773"/>
      <c r="AT55" s="773"/>
      <c r="AU55" s="773"/>
    </row>
    <row r="56" spans="1:47" ht="16.5" customHeight="1" thickBot="1">
      <c r="A56" s="772"/>
      <c r="B56" s="772"/>
      <c r="C56" s="772"/>
      <c r="D56" s="772"/>
      <c r="E56" s="772"/>
      <c r="F56" s="772"/>
      <c r="G56" s="772"/>
      <c r="H56" s="772"/>
      <c r="I56" s="772"/>
      <c r="J56" s="772"/>
      <c r="K56" s="772"/>
      <c r="L56" s="772"/>
      <c r="M56" s="772"/>
      <c r="N56" s="772"/>
      <c r="O56" s="772"/>
      <c r="P56" s="772"/>
      <c r="Q56" s="772"/>
      <c r="R56" s="772"/>
      <c r="S56" s="772"/>
      <c r="T56" s="772"/>
      <c r="U56" s="772"/>
      <c r="V56" s="772"/>
      <c r="W56" s="772"/>
      <c r="X56" s="772"/>
      <c r="Y56" s="772"/>
      <c r="Z56" s="772"/>
      <c r="AA56" s="772"/>
      <c r="AB56" s="772"/>
      <c r="AC56" s="772"/>
      <c r="AD56" s="772"/>
      <c r="AE56" s="772"/>
      <c r="AF56" s="772"/>
      <c r="AG56" s="772"/>
      <c r="AH56" s="772"/>
      <c r="AI56" s="772"/>
      <c r="AJ56" s="772"/>
      <c r="AK56" s="772"/>
      <c r="AL56" s="772"/>
      <c r="AM56" s="772"/>
      <c r="AN56" s="772"/>
      <c r="AO56" s="772"/>
      <c r="AP56" s="772"/>
      <c r="AQ56" s="772"/>
      <c r="AR56" s="772"/>
      <c r="AS56" s="772"/>
      <c r="AT56" s="772"/>
      <c r="AU56" s="772"/>
    </row>
    <row r="57" spans="1:47" ht="16.5" customHeight="1">
      <c r="A57" s="772"/>
      <c r="B57" s="772"/>
      <c r="C57" s="772"/>
      <c r="D57" s="772"/>
      <c r="E57" s="772"/>
      <c r="F57" s="772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772"/>
      <c r="AB57" s="772"/>
      <c r="AC57" s="772"/>
      <c r="AD57" s="772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2"/>
      <c r="AU57" s="772"/>
    </row>
    <row r="58" spans="1:47" ht="16.5" customHeight="1">
      <c r="A58" s="772"/>
      <c r="B58" s="772"/>
      <c r="C58" s="772"/>
      <c r="D58" s="772"/>
      <c r="E58" s="772"/>
      <c r="F58" s="772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772"/>
      <c r="AB58" s="772"/>
      <c r="AC58" s="772"/>
      <c r="AD58" s="772"/>
      <c r="AE58" s="772"/>
      <c r="AF58" s="772"/>
      <c r="AG58" s="772"/>
      <c r="AH58" s="772"/>
      <c r="AI58" s="772"/>
      <c r="AJ58" s="772"/>
      <c r="AK58" s="772"/>
      <c r="AL58" s="772"/>
      <c r="AM58" s="772"/>
      <c r="AN58" s="772"/>
      <c r="AO58" s="772"/>
      <c r="AP58" s="772"/>
      <c r="AQ58" s="772"/>
      <c r="AR58" s="772"/>
      <c r="AS58" s="772"/>
      <c r="AT58" s="772"/>
      <c r="AU58" s="772"/>
    </row>
    <row r="59" spans="1:47" ht="16.5" customHeight="1" thickBot="1">
      <c r="A59" s="772"/>
      <c r="B59" s="772"/>
      <c r="C59" s="772"/>
      <c r="D59" s="772"/>
      <c r="E59" s="772"/>
      <c r="F59" s="772"/>
      <c r="G59" s="1529">
        <v>3781.89</v>
      </c>
      <c r="H59" s="1530"/>
      <c r="I59" s="1530">
        <v>378189</v>
      </c>
      <c r="J59" s="1530"/>
      <c r="K59" s="1530">
        <v>669.52</v>
      </c>
      <c r="L59" s="1530"/>
      <c r="M59" s="1530">
        <v>1101.98</v>
      </c>
      <c r="N59" s="1530"/>
      <c r="O59" s="1530">
        <v>100.58</v>
      </c>
      <c r="P59" s="1530"/>
      <c r="Q59" s="1530">
        <v>1256.97</v>
      </c>
      <c r="R59" s="1530"/>
      <c r="S59" s="1537">
        <v>2459.5299999999997</v>
      </c>
      <c r="T59" s="1538"/>
      <c r="U59" s="1530">
        <v>295315.41000000003</v>
      </c>
      <c r="V59" s="1530"/>
      <c r="W59" s="1530">
        <v>93634025</v>
      </c>
      <c r="X59" s="1530"/>
      <c r="Y59" s="1530">
        <v>1289934</v>
      </c>
      <c r="Z59" s="1536"/>
      <c r="AA59" s="772"/>
      <c r="AB59" s="772"/>
      <c r="AC59" s="772"/>
      <c r="AD59" s="772"/>
      <c r="AE59" s="772"/>
      <c r="AF59" s="772"/>
      <c r="AG59" s="772"/>
      <c r="AH59" s="772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2"/>
      <c r="AU59" s="772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595"/>
  </cols>
  <sheetData>
    <row r="1" spans="1:47" ht="18.75">
      <c r="A1" s="1547" t="s">
        <v>88</v>
      </c>
      <c r="B1" s="1548"/>
      <c r="C1" s="1548"/>
      <c r="D1" s="1548"/>
      <c r="E1" s="1548"/>
      <c r="F1" s="1548"/>
      <c r="G1" s="15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  <c r="AJ1" s="748"/>
      <c r="AK1" s="748"/>
      <c r="AL1" s="748"/>
      <c r="AM1" s="748"/>
      <c r="AN1" s="748"/>
      <c r="AO1" s="748"/>
      <c r="AP1" s="748"/>
      <c r="AQ1" s="748"/>
      <c r="AR1" s="748"/>
      <c r="AS1" s="748"/>
      <c r="AT1" s="748"/>
      <c r="AU1" s="748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  <c r="AP2" s="727"/>
      <c r="AQ2" s="727"/>
      <c r="AR2" s="727"/>
      <c r="AS2" s="727"/>
      <c r="AT2" s="727"/>
      <c r="AU2" s="727"/>
    </row>
    <row r="3" spans="1:47" ht="14.25" thickBot="1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  <c r="AF3" s="727"/>
      <c r="AG3" s="727"/>
      <c r="AH3" s="727"/>
      <c r="AI3" s="727"/>
      <c r="AJ3" s="727"/>
      <c r="AK3" s="727"/>
      <c r="AL3" s="727"/>
      <c r="AM3" s="727"/>
      <c r="AN3" s="727"/>
      <c r="AO3" s="727"/>
      <c r="AP3" s="727"/>
      <c r="AQ3" s="727"/>
      <c r="AR3" s="727"/>
      <c r="AS3" s="727"/>
      <c r="AT3" s="727"/>
      <c r="AU3" s="727"/>
    </row>
    <row r="4" spans="1:47" ht="16.5" customHeight="1">
      <c r="A4" s="733" t="s">
        <v>36</v>
      </c>
      <c r="B4" s="734" t="s">
        <v>35</v>
      </c>
      <c r="C4" s="734" t="s">
        <v>1</v>
      </c>
      <c r="D4" s="734" t="s">
        <v>2</v>
      </c>
      <c r="E4" s="734" t="s">
        <v>3</v>
      </c>
      <c r="F4" s="734" t="s">
        <v>4</v>
      </c>
      <c r="G4" s="734" t="s">
        <v>5</v>
      </c>
      <c r="H4" s="734" t="s">
        <v>6</v>
      </c>
      <c r="I4" s="734" t="s">
        <v>7</v>
      </c>
      <c r="J4" s="734" t="s">
        <v>8</v>
      </c>
      <c r="K4" s="734" t="s">
        <v>9</v>
      </c>
      <c r="L4" s="734" t="s">
        <v>10</v>
      </c>
      <c r="M4" s="734" t="s">
        <v>11</v>
      </c>
      <c r="N4" s="734" t="s">
        <v>12</v>
      </c>
      <c r="O4" s="734" t="s">
        <v>13</v>
      </c>
      <c r="P4" s="734" t="s">
        <v>14</v>
      </c>
      <c r="Q4" s="734" t="s">
        <v>15</v>
      </c>
      <c r="R4" s="734" t="s">
        <v>16</v>
      </c>
      <c r="S4" s="734" t="s">
        <v>17</v>
      </c>
      <c r="T4" s="734" t="s">
        <v>18</v>
      </c>
      <c r="U4" s="734" t="s">
        <v>19</v>
      </c>
      <c r="V4" s="734" t="s">
        <v>20</v>
      </c>
      <c r="W4" s="734" t="s">
        <v>21</v>
      </c>
      <c r="X4" s="734" t="s">
        <v>22</v>
      </c>
      <c r="Y4" s="734" t="s">
        <v>23</v>
      </c>
      <c r="Z4" s="735" t="s">
        <v>25</v>
      </c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</row>
    <row r="5" spans="1:47" ht="16.5" customHeight="1">
      <c r="A5" s="1542" t="s">
        <v>32</v>
      </c>
      <c r="B5" s="1543" t="s">
        <v>29</v>
      </c>
      <c r="C5" s="1543" t="s">
        <v>51</v>
      </c>
      <c r="D5" s="730" t="s">
        <v>27</v>
      </c>
      <c r="E5" s="737">
        <v>38.299999999999997</v>
      </c>
      <c r="F5" s="738">
        <v>114.02</v>
      </c>
      <c r="G5" s="738">
        <v>94.34</v>
      </c>
      <c r="H5" s="738">
        <v>289.33</v>
      </c>
      <c r="I5" s="738">
        <v>469.09</v>
      </c>
      <c r="J5" s="738">
        <v>1496.59</v>
      </c>
      <c r="K5" s="738">
        <v>3220.44</v>
      </c>
      <c r="L5" s="738">
        <v>4527.2</v>
      </c>
      <c r="M5" s="738">
        <v>10399.32</v>
      </c>
      <c r="N5" s="738">
        <v>12270.49</v>
      </c>
      <c r="O5" s="738">
        <v>11190.73</v>
      </c>
      <c r="P5" s="738">
        <v>7518.46</v>
      </c>
      <c r="Q5" s="738">
        <v>3687.65</v>
      </c>
      <c r="R5" s="738">
        <v>2097.77</v>
      </c>
      <c r="S5" s="738">
        <v>1427.62</v>
      </c>
      <c r="T5" s="738">
        <v>1281.4000000000001</v>
      </c>
      <c r="U5" s="738">
        <v>1147.8800000000001</v>
      </c>
      <c r="V5" s="738">
        <v>714.73</v>
      </c>
      <c r="W5" s="738">
        <v>386.31</v>
      </c>
      <c r="X5" s="738">
        <v>279.57</v>
      </c>
      <c r="Y5" s="738">
        <v>174.33</v>
      </c>
      <c r="Z5" s="739">
        <v>62825.57</v>
      </c>
      <c r="AA5" s="728"/>
      <c r="AB5" s="728"/>
      <c r="AC5" s="728"/>
      <c r="AD5" s="728"/>
      <c r="AE5" s="728"/>
      <c r="AF5" s="728"/>
      <c r="AG5" s="728"/>
      <c r="AH5" s="728"/>
      <c r="AI5" s="728"/>
      <c r="AJ5" s="728"/>
      <c r="AK5" s="728"/>
      <c r="AL5" s="728"/>
      <c r="AM5" s="728"/>
      <c r="AN5" s="728"/>
      <c r="AO5" s="728"/>
      <c r="AP5" s="728"/>
      <c r="AQ5" s="728"/>
      <c r="AR5" s="728"/>
      <c r="AS5" s="728"/>
      <c r="AT5" s="728"/>
      <c r="AU5" s="728"/>
    </row>
    <row r="6" spans="1:47" ht="16.5" customHeight="1">
      <c r="A6" s="1542"/>
      <c r="B6" s="1543"/>
      <c r="C6" s="1543"/>
      <c r="D6" s="732" t="s">
        <v>28</v>
      </c>
      <c r="E6" s="740">
        <v>499</v>
      </c>
      <c r="F6" s="740">
        <v>7794</v>
      </c>
      <c r="G6" s="740">
        <v>12554</v>
      </c>
      <c r="H6" s="740">
        <v>52767</v>
      </c>
      <c r="I6" s="740">
        <v>113525</v>
      </c>
      <c r="J6" s="740">
        <v>470871</v>
      </c>
      <c r="K6" s="740">
        <v>1169695</v>
      </c>
      <c r="L6" s="740">
        <v>1900970</v>
      </c>
      <c r="M6" s="740">
        <v>4800655</v>
      </c>
      <c r="N6" s="740">
        <v>6129346</v>
      </c>
      <c r="O6" s="740">
        <v>5945761</v>
      </c>
      <c r="P6" s="740">
        <v>4236047</v>
      </c>
      <c r="Q6" s="740">
        <v>2173000</v>
      </c>
      <c r="R6" s="740">
        <v>1284903</v>
      </c>
      <c r="S6" s="740">
        <v>900555</v>
      </c>
      <c r="T6" s="740">
        <v>846213</v>
      </c>
      <c r="U6" s="740">
        <v>747823</v>
      </c>
      <c r="V6" s="740">
        <v>487935</v>
      </c>
      <c r="W6" s="740">
        <v>265575</v>
      </c>
      <c r="X6" s="740">
        <v>205995</v>
      </c>
      <c r="Y6" s="740">
        <v>118305</v>
      </c>
      <c r="Z6" s="741">
        <v>31870788</v>
      </c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8"/>
      <c r="AM6" s="728"/>
      <c r="AN6" s="728"/>
      <c r="AO6" s="728"/>
      <c r="AP6" s="728"/>
      <c r="AQ6" s="728"/>
      <c r="AR6" s="728"/>
      <c r="AS6" s="728"/>
      <c r="AT6" s="728"/>
      <c r="AU6" s="728"/>
    </row>
    <row r="7" spans="1:47" ht="16.5" customHeight="1">
      <c r="A7" s="1542"/>
      <c r="B7" s="1543"/>
      <c r="C7" s="1543"/>
      <c r="D7" s="731" t="s">
        <v>26</v>
      </c>
      <c r="E7" s="742">
        <v>405</v>
      </c>
      <c r="F7" s="742">
        <v>1779</v>
      </c>
      <c r="G7" s="742">
        <v>1389</v>
      </c>
      <c r="H7" s="742">
        <v>3870</v>
      </c>
      <c r="I7" s="742">
        <v>5830</v>
      </c>
      <c r="J7" s="742">
        <v>17564</v>
      </c>
      <c r="K7" s="742">
        <v>33953</v>
      </c>
      <c r="L7" s="742">
        <v>41936</v>
      </c>
      <c r="M7" s="742">
        <v>86433</v>
      </c>
      <c r="N7" s="742">
        <v>88531</v>
      </c>
      <c r="O7" s="742">
        <v>71069</v>
      </c>
      <c r="P7" s="742">
        <v>41571</v>
      </c>
      <c r="Q7" s="742">
        <v>17209</v>
      </c>
      <c r="R7" s="742">
        <v>8638</v>
      </c>
      <c r="S7" s="742">
        <v>5069</v>
      </c>
      <c r="T7" s="742">
        <v>3907</v>
      </c>
      <c r="U7" s="742">
        <v>2965</v>
      </c>
      <c r="V7" s="742">
        <v>1718</v>
      </c>
      <c r="W7" s="742">
        <v>767</v>
      </c>
      <c r="X7" s="742">
        <v>512</v>
      </c>
      <c r="Y7" s="742">
        <v>303</v>
      </c>
      <c r="Z7" s="743">
        <v>435418</v>
      </c>
      <c r="AA7" s="728"/>
      <c r="AB7" s="728"/>
      <c r="AC7" s="728"/>
      <c r="AD7" s="728"/>
      <c r="AE7" s="728"/>
      <c r="AF7" s="728"/>
      <c r="AG7" s="728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8"/>
    </row>
    <row r="8" spans="1:47" ht="16.5" customHeight="1">
      <c r="A8" s="1542"/>
      <c r="B8" s="1543"/>
      <c r="C8" s="1543" t="s">
        <v>52</v>
      </c>
      <c r="D8" s="730" t="s">
        <v>27</v>
      </c>
      <c r="E8" s="738">
        <v>13.96</v>
      </c>
      <c r="F8" s="738">
        <v>166.8</v>
      </c>
      <c r="G8" s="738">
        <v>578.32000000000005</v>
      </c>
      <c r="H8" s="738">
        <v>1605.4</v>
      </c>
      <c r="I8" s="738">
        <v>1998.18</v>
      </c>
      <c r="J8" s="738">
        <v>2762.53</v>
      </c>
      <c r="K8" s="738">
        <v>3332.84</v>
      </c>
      <c r="L8" s="738">
        <v>2486.06</v>
      </c>
      <c r="M8" s="738">
        <v>2460.85</v>
      </c>
      <c r="N8" s="738">
        <v>2270.1999999999998</v>
      </c>
      <c r="O8" s="738">
        <v>2071.73</v>
      </c>
      <c r="P8" s="738">
        <v>1403.17</v>
      </c>
      <c r="Q8" s="738">
        <v>550.11</v>
      </c>
      <c r="R8" s="738">
        <v>344.99</v>
      </c>
      <c r="S8" s="738">
        <v>315.56</v>
      </c>
      <c r="T8" s="738">
        <v>329.01</v>
      </c>
      <c r="U8" s="738">
        <v>275.79000000000002</v>
      </c>
      <c r="V8" s="738">
        <v>160.80000000000001</v>
      </c>
      <c r="W8" s="738">
        <v>73.849999999999994</v>
      </c>
      <c r="X8" s="738">
        <v>51.28</v>
      </c>
      <c r="Y8" s="738">
        <v>82.83</v>
      </c>
      <c r="Z8" s="739">
        <v>23334.26</v>
      </c>
      <c r="AA8" s="728"/>
      <c r="AB8" s="728"/>
      <c r="AC8" s="728"/>
      <c r="AD8" s="728"/>
      <c r="AE8" s="728"/>
      <c r="AF8" s="728"/>
      <c r="AG8" s="728"/>
      <c r="AH8" s="728"/>
      <c r="AI8" s="728"/>
      <c r="AJ8" s="728"/>
      <c r="AK8" s="728"/>
      <c r="AL8" s="728"/>
      <c r="AM8" s="728"/>
      <c r="AN8" s="728"/>
      <c r="AO8" s="728"/>
      <c r="AP8" s="728"/>
      <c r="AQ8" s="728"/>
      <c r="AR8" s="728"/>
      <c r="AS8" s="728"/>
      <c r="AT8" s="728"/>
      <c r="AU8" s="728"/>
    </row>
    <row r="9" spans="1:47" ht="16.5" customHeight="1">
      <c r="A9" s="1542"/>
      <c r="B9" s="1543"/>
      <c r="C9" s="1543"/>
      <c r="D9" s="732" t="s">
        <v>28</v>
      </c>
      <c r="E9" s="740">
        <v>178</v>
      </c>
      <c r="F9" s="740">
        <v>5964</v>
      </c>
      <c r="G9" s="740">
        <v>40048</v>
      </c>
      <c r="H9" s="740">
        <v>169238</v>
      </c>
      <c r="I9" s="740">
        <v>277689</v>
      </c>
      <c r="J9" s="740">
        <v>475285</v>
      </c>
      <c r="K9" s="740">
        <v>691388</v>
      </c>
      <c r="L9" s="740">
        <v>619747</v>
      </c>
      <c r="M9" s="740">
        <v>689279</v>
      </c>
      <c r="N9" s="740">
        <v>675648</v>
      </c>
      <c r="O9" s="740">
        <v>622990</v>
      </c>
      <c r="P9" s="740">
        <v>461419</v>
      </c>
      <c r="Q9" s="740">
        <v>195758</v>
      </c>
      <c r="R9" s="740">
        <v>123362</v>
      </c>
      <c r="S9" s="740">
        <v>119919</v>
      </c>
      <c r="T9" s="740">
        <v>127437</v>
      </c>
      <c r="U9" s="740">
        <v>111163</v>
      </c>
      <c r="V9" s="740">
        <v>63546</v>
      </c>
      <c r="W9" s="740">
        <v>29421</v>
      </c>
      <c r="X9" s="740">
        <v>22708</v>
      </c>
      <c r="Y9" s="740">
        <v>33217</v>
      </c>
      <c r="Z9" s="741">
        <v>5555404</v>
      </c>
      <c r="AA9" s="728"/>
      <c r="AB9" s="728"/>
      <c r="AC9" s="728"/>
      <c r="AD9" s="728"/>
      <c r="AE9" s="728"/>
      <c r="AF9" s="728"/>
      <c r="AG9" s="728"/>
      <c r="AH9" s="728"/>
      <c r="AI9" s="728"/>
      <c r="AJ9" s="728"/>
      <c r="AK9" s="728"/>
      <c r="AL9" s="728"/>
      <c r="AM9" s="728"/>
      <c r="AN9" s="728"/>
      <c r="AO9" s="728"/>
      <c r="AP9" s="728"/>
      <c r="AQ9" s="728"/>
      <c r="AR9" s="728"/>
      <c r="AS9" s="728"/>
      <c r="AT9" s="728"/>
      <c r="AU9" s="728"/>
    </row>
    <row r="10" spans="1:47" ht="16.5" customHeight="1">
      <c r="A10" s="1542"/>
      <c r="B10" s="1543"/>
      <c r="C10" s="1543"/>
      <c r="D10" s="731" t="s">
        <v>26</v>
      </c>
      <c r="E10" s="742">
        <v>78</v>
      </c>
      <c r="F10" s="742">
        <v>1376</v>
      </c>
      <c r="G10" s="742">
        <v>4702</v>
      </c>
      <c r="H10" s="742">
        <v>13066</v>
      </c>
      <c r="I10" s="742">
        <v>14663</v>
      </c>
      <c r="J10" s="742">
        <v>18517</v>
      </c>
      <c r="K10" s="742">
        <v>20432</v>
      </c>
      <c r="L10" s="742">
        <v>14005</v>
      </c>
      <c r="M10" s="742">
        <v>12524</v>
      </c>
      <c r="N10" s="742">
        <v>9848</v>
      </c>
      <c r="O10" s="742">
        <v>7505</v>
      </c>
      <c r="P10" s="742">
        <v>4621</v>
      </c>
      <c r="Q10" s="742">
        <v>1572</v>
      </c>
      <c r="R10" s="742">
        <v>825</v>
      </c>
      <c r="S10" s="742">
        <v>636</v>
      </c>
      <c r="T10" s="742">
        <v>613</v>
      </c>
      <c r="U10" s="742">
        <v>387</v>
      </c>
      <c r="V10" s="742">
        <v>213</v>
      </c>
      <c r="W10" s="742">
        <v>76</v>
      </c>
      <c r="X10" s="742">
        <v>47</v>
      </c>
      <c r="Y10" s="742">
        <v>83</v>
      </c>
      <c r="Z10" s="743">
        <v>125789</v>
      </c>
      <c r="AA10" s="728"/>
      <c r="AB10" s="728"/>
      <c r="AC10" s="728"/>
      <c r="AD10" s="728"/>
      <c r="AE10" s="728"/>
      <c r="AF10" s="728"/>
      <c r="AG10" s="728"/>
      <c r="AH10" s="728"/>
      <c r="AI10" s="728"/>
      <c r="AJ10" s="728"/>
      <c r="AK10" s="728"/>
      <c r="AL10" s="728"/>
      <c r="AM10" s="728"/>
      <c r="AN10" s="728"/>
      <c r="AO10" s="728"/>
      <c r="AP10" s="728"/>
      <c r="AQ10" s="728"/>
      <c r="AR10" s="728"/>
      <c r="AS10" s="728"/>
      <c r="AT10" s="728"/>
      <c r="AU10" s="728"/>
    </row>
    <row r="11" spans="1:47" ht="16.5" customHeight="1">
      <c r="A11" s="1542"/>
      <c r="B11" s="1543"/>
      <c r="C11" s="1543" t="s">
        <v>53</v>
      </c>
      <c r="D11" s="730" t="s">
        <v>27</v>
      </c>
      <c r="E11" s="738">
        <v>0</v>
      </c>
      <c r="F11" s="738">
        <v>0.28000000000000003</v>
      </c>
      <c r="G11" s="738">
        <v>0.89</v>
      </c>
      <c r="H11" s="738">
        <v>1.57</v>
      </c>
      <c r="I11" s="738">
        <v>22.75</v>
      </c>
      <c r="J11" s="738">
        <v>15.45</v>
      </c>
      <c r="K11" s="738">
        <v>57.41</v>
      </c>
      <c r="L11" s="738">
        <v>193.44</v>
      </c>
      <c r="M11" s="738">
        <v>1148.67</v>
      </c>
      <c r="N11" s="738">
        <v>1735.27</v>
      </c>
      <c r="O11" s="738">
        <v>1787.89</v>
      </c>
      <c r="P11" s="738">
        <v>1727.79</v>
      </c>
      <c r="Q11" s="738">
        <v>631</v>
      </c>
      <c r="R11" s="738">
        <v>93.79</v>
      </c>
      <c r="S11" s="738">
        <v>52.07</v>
      </c>
      <c r="T11" s="738">
        <v>45.97</v>
      </c>
      <c r="U11" s="738">
        <v>23.08</v>
      </c>
      <c r="V11" s="738">
        <v>31.37</v>
      </c>
      <c r="W11" s="738">
        <v>8.59</v>
      </c>
      <c r="X11" s="738">
        <v>9.64</v>
      </c>
      <c r="Y11" s="738">
        <v>16.87</v>
      </c>
      <c r="Z11" s="739">
        <v>7603.79</v>
      </c>
      <c r="AA11" s="728"/>
      <c r="AB11" s="728"/>
      <c r="AC11" s="728"/>
      <c r="AD11" s="728"/>
      <c r="AE11" s="728"/>
      <c r="AF11" s="728"/>
      <c r="AG11" s="728"/>
      <c r="AH11" s="728"/>
      <c r="AI11" s="728"/>
      <c r="AJ11" s="728"/>
      <c r="AK11" s="728"/>
      <c r="AL11" s="728"/>
      <c r="AM11" s="728"/>
      <c r="AN11" s="728"/>
      <c r="AO11" s="728"/>
      <c r="AP11" s="728"/>
      <c r="AQ11" s="728"/>
      <c r="AR11" s="728"/>
      <c r="AS11" s="728"/>
      <c r="AT11" s="728"/>
      <c r="AU11" s="728"/>
    </row>
    <row r="12" spans="1:47" ht="16.5" customHeight="1">
      <c r="A12" s="1542"/>
      <c r="B12" s="1543"/>
      <c r="C12" s="1543"/>
      <c r="D12" s="732" t="s">
        <v>28</v>
      </c>
      <c r="E12" s="740">
        <v>0</v>
      </c>
      <c r="F12" s="740">
        <v>0</v>
      </c>
      <c r="G12" s="740">
        <v>38</v>
      </c>
      <c r="H12" s="740">
        <v>103</v>
      </c>
      <c r="I12" s="740">
        <v>1869</v>
      </c>
      <c r="J12" s="740">
        <v>1551</v>
      </c>
      <c r="K12" s="740">
        <v>8473</v>
      </c>
      <c r="L12" s="740">
        <v>31822</v>
      </c>
      <c r="M12" s="740">
        <v>206122</v>
      </c>
      <c r="N12" s="740">
        <v>346739</v>
      </c>
      <c r="O12" s="740">
        <v>382528</v>
      </c>
      <c r="P12" s="740">
        <v>388844</v>
      </c>
      <c r="Q12" s="740">
        <v>143307</v>
      </c>
      <c r="R12" s="740">
        <v>21536</v>
      </c>
      <c r="S12" s="740">
        <v>11886</v>
      </c>
      <c r="T12" s="740">
        <v>11354</v>
      </c>
      <c r="U12" s="740">
        <v>5362</v>
      </c>
      <c r="V12" s="740">
        <v>8359</v>
      </c>
      <c r="W12" s="740">
        <v>2223</v>
      </c>
      <c r="X12" s="740">
        <v>2204</v>
      </c>
      <c r="Y12" s="740">
        <v>4225</v>
      </c>
      <c r="Z12" s="741">
        <v>1578545</v>
      </c>
      <c r="AA12" s="728"/>
      <c r="AB12" s="728"/>
      <c r="AC12" s="728"/>
      <c r="AD12" s="728"/>
      <c r="AE12" s="728"/>
      <c r="AF12" s="728"/>
      <c r="AG12" s="728"/>
      <c r="AH12" s="728"/>
      <c r="AI12" s="728"/>
      <c r="AJ12" s="728"/>
      <c r="AK12" s="728"/>
      <c r="AL12" s="728"/>
      <c r="AM12" s="728"/>
      <c r="AN12" s="728"/>
      <c r="AO12" s="728"/>
      <c r="AP12" s="728"/>
      <c r="AQ12" s="728"/>
      <c r="AR12" s="728"/>
      <c r="AS12" s="728"/>
      <c r="AT12" s="728"/>
      <c r="AU12" s="728"/>
    </row>
    <row r="13" spans="1:47" ht="16.5" customHeight="1">
      <c r="A13" s="1542"/>
      <c r="B13" s="1543"/>
      <c r="C13" s="1543"/>
      <c r="D13" s="731" t="s">
        <v>26</v>
      </c>
      <c r="E13" s="742">
        <v>0</v>
      </c>
      <c r="F13" s="742">
        <v>0</v>
      </c>
      <c r="G13" s="742">
        <v>4</v>
      </c>
      <c r="H13" s="742">
        <v>9</v>
      </c>
      <c r="I13" s="742">
        <v>114</v>
      </c>
      <c r="J13" s="742">
        <v>87</v>
      </c>
      <c r="K13" s="742">
        <v>346</v>
      </c>
      <c r="L13" s="742">
        <v>960</v>
      </c>
      <c r="M13" s="742">
        <v>4442</v>
      </c>
      <c r="N13" s="742">
        <v>5447</v>
      </c>
      <c r="O13" s="742">
        <v>4315</v>
      </c>
      <c r="P13" s="742">
        <v>2950</v>
      </c>
      <c r="Q13" s="742">
        <v>1047</v>
      </c>
      <c r="R13" s="742">
        <v>116</v>
      </c>
      <c r="S13" s="742">
        <v>56</v>
      </c>
      <c r="T13" s="742">
        <v>58</v>
      </c>
      <c r="U13" s="742">
        <v>21</v>
      </c>
      <c r="V13" s="742">
        <v>39</v>
      </c>
      <c r="W13" s="742">
        <v>11</v>
      </c>
      <c r="X13" s="742">
        <v>9</v>
      </c>
      <c r="Y13" s="742">
        <v>18</v>
      </c>
      <c r="Z13" s="743">
        <v>20049</v>
      </c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728"/>
      <c r="AT13" s="728"/>
      <c r="AU13" s="728"/>
    </row>
    <row r="14" spans="1:47" ht="16.5" customHeight="1">
      <c r="A14" s="1542"/>
      <c r="B14" s="1543"/>
      <c r="C14" s="1546" t="s">
        <v>54</v>
      </c>
      <c r="D14" s="730" t="s">
        <v>27</v>
      </c>
      <c r="E14" s="738">
        <v>0</v>
      </c>
      <c r="F14" s="738">
        <v>0.27</v>
      </c>
      <c r="G14" s="738">
        <v>0</v>
      </c>
      <c r="H14" s="738">
        <v>0.03</v>
      </c>
      <c r="I14" s="738">
        <v>0</v>
      </c>
      <c r="J14" s="738">
        <v>8.66</v>
      </c>
      <c r="K14" s="738">
        <v>3.12</v>
      </c>
      <c r="L14" s="738">
        <v>31.79</v>
      </c>
      <c r="M14" s="738">
        <v>68.010000000000005</v>
      </c>
      <c r="N14" s="738">
        <v>356.44</v>
      </c>
      <c r="O14" s="738">
        <v>141.88</v>
      </c>
      <c r="P14" s="738">
        <v>17.34</v>
      </c>
      <c r="Q14" s="738">
        <v>4.93</v>
      </c>
      <c r="R14" s="738">
        <v>0.16</v>
      </c>
      <c r="S14" s="738">
        <v>0</v>
      </c>
      <c r="T14" s="738">
        <v>4.62</v>
      </c>
      <c r="U14" s="738">
        <v>5.84</v>
      </c>
      <c r="V14" s="738">
        <v>1.52</v>
      </c>
      <c r="W14" s="738">
        <v>0</v>
      </c>
      <c r="X14" s="738">
        <v>0.63</v>
      </c>
      <c r="Y14" s="738">
        <v>0</v>
      </c>
      <c r="Z14" s="739">
        <v>645.24</v>
      </c>
      <c r="AA14" s="728"/>
      <c r="AB14" s="728"/>
      <c r="AC14" s="728"/>
      <c r="AD14" s="728"/>
      <c r="AE14" s="728"/>
      <c r="AF14" s="728"/>
      <c r="AG14" s="728"/>
      <c r="AH14" s="728"/>
      <c r="AI14" s="728"/>
      <c r="AJ14" s="728"/>
      <c r="AK14" s="728"/>
      <c r="AL14" s="728"/>
      <c r="AM14" s="728"/>
      <c r="AN14" s="728"/>
      <c r="AO14" s="728"/>
      <c r="AP14" s="728"/>
      <c r="AQ14" s="728"/>
      <c r="AR14" s="728"/>
      <c r="AS14" s="728"/>
      <c r="AT14" s="728"/>
      <c r="AU14" s="728"/>
    </row>
    <row r="15" spans="1:47" ht="16.5" customHeight="1">
      <c r="A15" s="1542"/>
      <c r="B15" s="1543"/>
      <c r="C15" s="1546"/>
      <c r="D15" s="732" t="s">
        <v>28</v>
      </c>
      <c r="E15" s="740">
        <v>0</v>
      </c>
      <c r="F15" s="740">
        <v>0</v>
      </c>
      <c r="G15" s="740">
        <v>0</v>
      </c>
      <c r="H15" s="740">
        <v>2</v>
      </c>
      <c r="I15" s="740">
        <v>0</v>
      </c>
      <c r="J15" s="740">
        <v>970</v>
      </c>
      <c r="K15" s="740">
        <v>504</v>
      </c>
      <c r="L15" s="740">
        <v>5269</v>
      </c>
      <c r="M15" s="740">
        <v>10548</v>
      </c>
      <c r="N15" s="740">
        <v>75201</v>
      </c>
      <c r="O15" s="740">
        <v>31211</v>
      </c>
      <c r="P15" s="740">
        <v>4496</v>
      </c>
      <c r="Q15" s="740">
        <v>1272</v>
      </c>
      <c r="R15" s="740">
        <v>44</v>
      </c>
      <c r="S15" s="740">
        <v>0</v>
      </c>
      <c r="T15" s="740">
        <v>979</v>
      </c>
      <c r="U15" s="740">
        <v>1191</v>
      </c>
      <c r="V15" s="740">
        <v>310</v>
      </c>
      <c r="W15" s="740">
        <v>0</v>
      </c>
      <c r="X15" s="740">
        <v>129</v>
      </c>
      <c r="Y15" s="740">
        <v>0</v>
      </c>
      <c r="Z15" s="741">
        <v>132126</v>
      </c>
      <c r="AA15" s="728"/>
      <c r="AB15" s="728"/>
      <c r="AC15" s="728"/>
      <c r="AD15" s="728"/>
      <c r="AE15" s="728"/>
      <c r="AF15" s="728"/>
      <c r="AG15" s="728"/>
      <c r="AH15" s="728"/>
      <c r="AI15" s="728"/>
      <c r="AJ15" s="728"/>
      <c r="AK15" s="728"/>
      <c r="AL15" s="728"/>
      <c r="AM15" s="728"/>
      <c r="AN15" s="728"/>
      <c r="AO15" s="728"/>
      <c r="AP15" s="728"/>
      <c r="AQ15" s="728"/>
      <c r="AR15" s="728"/>
      <c r="AS15" s="728"/>
      <c r="AT15" s="728"/>
      <c r="AU15" s="728"/>
    </row>
    <row r="16" spans="1:47" ht="16.5" customHeight="1">
      <c r="A16" s="1542"/>
      <c r="B16" s="1543"/>
      <c r="C16" s="1546"/>
      <c r="D16" s="731" t="s">
        <v>26</v>
      </c>
      <c r="E16" s="742">
        <v>0</v>
      </c>
      <c r="F16" s="742">
        <v>0</v>
      </c>
      <c r="G16" s="742">
        <v>0</v>
      </c>
      <c r="H16" s="742">
        <v>0</v>
      </c>
      <c r="I16" s="742">
        <v>0</v>
      </c>
      <c r="J16" s="742">
        <v>52</v>
      </c>
      <c r="K16" s="742">
        <v>20</v>
      </c>
      <c r="L16" s="742">
        <v>167</v>
      </c>
      <c r="M16" s="742">
        <v>271</v>
      </c>
      <c r="N16" s="742">
        <v>1219</v>
      </c>
      <c r="O16" s="742">
        <v>408</v>
      </c>
      <c r="P16" s="742">
        <v>43</v>
      </c>
      <c r="Q16" s="742">
        <v>10</v>
      </c>
      <c r="R16" s="742">
        <v>0</v>
      </c>
      <c r="S16" s="742">
        <v>0</v>
      </c>
      <c r="T16" s="742">
        <v>6</v>
      </c>
      <c r="U16" s="742">
        <v>7</v>
      </c>
      <c r="V16" s="742">
        <v>2</v>
      </c>
      <c r="W16" s="742">
        <v>0</v>
      </c>
      <c r="X16" s="742">
        <v>1</v>
      </c>
      <c r="Y16" s="742">
        <v>0</v>
      </c>
      <c r="Z16" s="744">
        <v>2206</v>
      </c>
      <c r="AA16" s="728"/>
      <c r="AB16" s="728"/>
      <c r="AC16" s="728"/>
      <c r="AD16" s="728"/>
      <c r="AE16" s="728"/>
      <c r="AF16" s="728"/>
      <c r="AG16" s="728"/>
      <c r="AH16" s="728"/>
      <c r="AI16" s="728"/>
      <c r="AJ16" s="728"/>
      <c r="AK16" s="728"/>
      <c r="AL16" s="728"/>
      <c r="AM16" s="728"/>
      <c r="AN16" s="728"/>
      <c r="AO16" s="728"/>
      <c r="AP16" s="728"/>
      <c r="AQ16" s="728"/>
      <c r="AR16" s="728"/>
      <c r="AS16" s="728"/>
      <c r="AT16" s="728"/>
      <c r="AU16" s="728"/>
    </row>
    <row r="17" spans="1:47" ht="16.5" customHeight="1">
      <c r="A17" s="1542"/>
      <c r="B17" s="1543" t="s">
        <v>30</v>
      </c>
      <c r="C17" s="1543"/>
      <c r="D17" s="730" t="s">
        <v>27</v>
      </c>
      <c r="E17" s="738">
        <v>52.26</v>
      </c>
      <c r="F17" s="738">
        <v>281.36999999999995</v>
      </c>
      <c r="G17" s="738">
        <v>673.55000000000007</v>
      </c>
      <c r="H17" s="738">
        <v>1896.33</v>
      </c>
      <c r="I17" s="738">
        <v>2490.02</v>
      </c>
      <c r="J17" s="738">
        <v>4283.2299999999996</v>
      </c>
      <c r="K17" s="738">
        <v>6613.81</v>
      </c>
      <c r="L17" s="738">
        <v>7238.49</v>
      </c>
      <c r="M17" s="738">
        <v>14076.85</v>
      </c>
      <c r="N17" s="738">
        <v>16632.399999999998</v>
      </c>
      <c r="O17" s="738">
        <v>15192.229999999998</v>
      </c>
      <c r="P17" s="738">
        <v>10666.760000000002</v>
      </c>
      <c r="Q17" s="738">
        <v>4873.6900000000005</v>
      </c>
      <c r="R17" s="738">
        <v>2536.71</v>
      </c>
      <c r="S17" s="738">
        <v>1795.2499999999998</v>
      </c>
      <c r="T17" s="738">
        <v>1661</v>
      </c>
      <c r="U17" s="738">
        <v>1452.59</v>
      </c>
      <c r="V17" s="738">
        <v>908.42</v>
      </c>
      <c r="W17" s="738">
        <v>468.74999999999994</v>
      </c>
      <c r="X17" s="738">
        <v>341.12</v>
      </c>
      <c r="Y17" s="738">
        <v>274.03000000000003</v>
      </c>
      <c r="Z17" s="739">
        <v>94408.86</v>
      </c>
      <c r="AA17" s="728"/>
      <c r="AB17" s="728"/>
      <c r="AC17" s="728"/>
      <c r="AD17" s="728"/>
      <c r="AE17" s="728"/>
      <c r="AF17" s="728"/>
      <c r="AG17" s="728"/>
      <c r="AH17" s="728"/>
      <c r="AI17" s="728"/>
      <c r="AJ17" s="728"/>
      <c r="AK17" s="728"/>
      <c r="AL17" s="728"/>
      <c r="AM17" s="728"/>
      <c r="AN17" s="728"/>
      <c r="AO17" s="728"/>
      <c r="AP17" s="728"/>
      <c r="AQ17" s="728"/>
      <c r="AR17" s="728"/>
      <c r="AS17" s="728"/>
      <c r="AT17" s="728"/>
      <c r="AU17" s="728"/>
    </row>
    <row r="18" spans="1:47" ht="16.5" customHeight="1">
      <c r="A18" s="1542"/>
      <c r="B18" s="1543"/>
      <c r="C18" s="1543"/>
      <c r="D18" s="732" t="s">
        <v>28</v>
      </c>
      <c r="E18" s="740">
        <v>677</v>
      </c>
      <c r="F18" s="740">
        <v>13758</v>
      </c>
      <c r="G18" s="740">
        <v>52640</v>
      </c>
      <c r="H18" s="740">
        <v>222110</v>
      </c>
      <c r="I18" s="740">
        <v>393083</v>
      </c>
      <c r="J18" s="740">
        <v>948677</v>
      </c>
      <c r="K18" s="740">
        <v>1870060</v>
      </c>
      <c r="L18" s="740">
        <v>2557808</v>
      </c>
      <c r="M18" s="740">
        <v>5706604</v>
      </c>
      <c r="N18" s="740">
        <v>7226934</v>
      </c>
      <c r="O18" s="740">
        <v>6982490</v>
      </c>
      <c r="P18" s="740">
        <v>5090806</v>
      </c>
      <c r="Q18" s="740">
        <v>2513337</v>
      </c>
      <c r="R18" s="740">
        <v>1429845</v>
      </c>
      <c r="S18" s="740">
        <v>1032360</v>
      </c>
      <c r="T18" s="740">
        <v>985983</v>
      </c>
      <c r="U18" s="740">
        <v>865539</v>
      </c>
      <c r="V18" s="740">
        <v>560150</v>
      </c>
      <c r="W18" s="740">
        <v>297219</v>
      </c>
      <c r="X18" s="740">
        <v>231036</v>
      </c>
      <c r="Y18" s="740">
        <v>155747</v>
      </c>
      <c r="Z18" s="741">
        <v>39136863</v>
      </c>
      <c r="AA18" s="728"/>
      <c r="AB18" s="728"/>
      <c r="AC18" s="728"/>
      <c r="AD18" s="728"/>
      <c r="AE18" s="728"/>
      <c r="AF18" s="728"/>
      <c r="AG18" s="728"/>
      <c r="AH18" s="728"/>
      <c r="AI18" s="728"/>
      <c r="AJ18" s="728"/>
      <c r="AK18" s="728"/>
      <c r="AL18" s="728"/>
      <c r="AM18" s="728"/>
      <c r="AN18" s="728"/>
      <c r="AO18" s="728"/>
      <c r="AP18" s="728"/>
      <c r="AQ18" s="728"/>
      <c r="AR18" s="728"/>
      <c r="AS18" s="728"/>
      <c r="AT18" s="728"/>
      <c r="AU18" s="728"/>
    </row>
    <row r="19" spans="1:47" ht="16.5" customHeight="1">
      <c r="A19" s="1542"/>
      <c r="B19" s="1543"/>
      <c r="C19" s="1543"/>
      <c r="D19" s="731" t="s">
        <v>26</v>
      </c>
      <c r="E19" s="745">
        <v>483</v>
      </c>
      <c r="F19" s="745">
        <v>3155</v>
      </c>
      <c r="G19" s="745">
        <v>6095</v>
      </c>
      <c r="H19" s="745">
        <v>16945</v>
      </c>
      <c r="I19" s="745">
        <v>20607</v>
      </c>
      <c r="J19" s="745">
        <v>36220</v>
      </c>
      <c r="K19" s="745">
        <v>54751</v>
      </c>
      <c r="L19" s="745">
        <v>57068</v>
      </c>
      <c r="M19" s="745">
        <v>103670</v>
      </c>
      <c r="N19" s="745">
        <v>105045</v>
      </c>
      <c r="O19" s="745">
        <v>83297</v>
      </c>
      <c r="P19" s="745">
        <v>49185</v>
      </c>
      <c r="Q19" s="745">
        <v>19838</v>
      </c>
      <c r="R19" s="745">
        <v>9579</v>
      </c>
      <c r="S19" s="745">
        <v>5761</v>
      </c>
      <c r="T19" s="745">
        <v>4584</v>
      </c>
      <c r="U19" s="745">
        <v>3380</v>
      </c>
      <c r="V19" s="745">
        <v>1972</v>
      </c>
      <c r="W19" s="745">
        <v>854</v>
      </c>
      <c r="X19" s="745">
        <v>569</v>
      </c>
      <c r="Y19" s="745">
        <v>404</v>
      </c>
      <c r="Z19" s="746">
        <v>583462</v>
      </c>
      <c r="AA19" s="728"/>
      <c r="AB19" s="728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</row>
    <row r="20" spans="1:47" ht="16.5" customHeight="1">
      <c r="A20" s="1542"/>
      <c r="B20" s="1543" t="s">
        <v>31</v>
      </c>
      <c r="C20" s="1546" t="s">
        <v>55</v>
      </c>
      <c r="D20" s="730" t="s">
        <v>27</v>
      </c>
      <c r="E20" s="738">
        <v>1.88</v>
      </c>
      <c r="F20" s="738">
        <v>2.77</v>
      </c>
      <c r="G20" s="738">
        <v>6.21</v>
      </c>
      <c r="H20" s="738">
        <v>43.78</v>
      </c>
      <c r="I20" s="738">
        <v>135.86000000000001</v>
      </c>
      <c r="J20" s="738">
        <v>164.62</v>
      </c>
      <c r="K20" s="738">
        <v>79.14</v>
      </c>
      <c r="L20" s="738">
        <v>184.03</v>
      </c>
      <c r="M20" s="738">
        <v>346.21</v>
      </c>
      <c r="N20" s="738">
        <v>332.93</v>
      </c>
      <c r="O20" s="738">
        <v>635.51</v>
      </c>
      <c r="P20" s="738">
        <v>421.44</v>
      </c>
      <c r="Q20" s="738">
        <v>65.25</v>
      </c>
      <c r="R20" s="738">
        <v>18.14</v>
      </c>
      <c r="S20" s="738">
        <v>10.39</v>
      </c>
      <c r="T20" s="738">
        <v>1.75</v>
      </c>
      <c r="U20" s="738">
        <v>0.23</v>
      </c>
      <c r="V20" s="738">
        <v>0.79</v>
      </c>
      <c r="W20" s="738">
        <v>0.02</v>
      </c>
      <c r="X20" s="738">
        <v>0.15</v>
      </c>
      <c r="Y20" s="738">
        <v>0.23</v>
      </c>
      <c r="Z20" s="739">
        <v>2451.33</v>
      </c>
      <c r="AA20" s="728"/>
      <c r="AB20" s="728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</row>
    <row r="21" spans="1:47" ht="16.5" customHeight="1">
      <c r="A21" s="1542"/>
      <c r="B21" s="1543"/>
      <c r="C21" s="1546"/>
      <c r="D21" s="732" t="s">
        <v>28</v>
      </c>
      <c r="E21" s="740">
        <v>0</v>
      </c>
      <c r="F21" s="740">
        <v>40</v>
      </c>
      <c r="G21" s="740">
        <v>284</v>
      </c>
      <c r="H21" s="740">
        <v>1810</v>
      </c>
      <c r="I21" s="740">
        <v>7915</v>
      </c>
      <c r="J21" s="740">
        <v>11375</v>
      </c>
      <c r="K21" s="740">
        <v>6980</v>
      </c>
      <c r="L21" s="740">
        <v>18336</v>
      </c>
      <c r="M21" s="740">
        <v>39701</v>
      </c>
      <c r="N21" s="740">
        <v>37618</v>
      </c>
      <c r="O21" s="740">
        <v>74056</v>
      </c>
      <c r="P21" s="740">
        <v>48934</v>
      </c>
      <c r="Q21" s="740">
        <v>8015</v>
      </c>
      <c r="R21" s="740">
        <v>2129</v>
      </c>
      <c r="S21" s="740">
        <v>1390</v>
      </c>
      <c r="T21" s="740">
        <v>234</v>
      </c>
      <c r="U21" s="740">
        <v>28</v>
      </c>
      <c r="V21" s="740">
        <v>103</v>
      </c>
      <c r="W21" s="740">
        <v>3</v>
      </c>
      <c r="X21" s="740">
        <v>14</v>
      </c>
      <c r="Y21" s="740">
        <v>31</v>
      </c>
      <c r="Z21" s="741">
        <v>258996</v>
      </c>
      <c r="AA21" s="728"/>
      <c r="AB21" s="728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</row>
    <row r="22" spans="1:47" ht="16.5" customHeight="1">
      <c r="A22" s="1542"/>
      <c r="B22" s="1543"/>
      <c r="C22" s="1546"/>
      <c r="D22" s="731" t="s">
        <v>26</v>
      </c>
      <c r="E22" s="742">
        <v>0</v>
      </c>
      <c r="F22" s="742">
        <v>8</v>
      </c>
      <c r="G22" s="742">
        <v>31</v>
      </c>
      <c r="H22" s="742">
        <v>129</v>
      </c>
      <c r="I22" s="742">
        <v>484</v>
      </c>
      <c r="J22" s="742">
        <v>469</v>
      </c>
      <c r="K22" s="742">
        <v>155</v>
      </c>
      <c r="L22" s="742">
        <v>200</v>
      </c>
      <c r="M22" s="742">
        <v>327</v>
      </c>
      <c r="N22" s="742">
        <v>320</v>
      </c>
      <c r="O22" s="742">
        <v>580</v>
      </c>
      <c r="P22" s="742">
        <v>379</v>
      </c>
      <c r="Q22" s="742">
        <v>85</v>
      </c>
      <c r="R22" s="742">
        <v>20</v>
      </c>
      <c r="S22" s="742">
        <v>15</v>
      </c>
      <c r="T22" s="742">
        <v>1</v>
      </c>
      <c r="U22" s="742">
        <v>0</v>
      </c>
      <c r="V22" s="742">
        <v>0</v>
      </c>
      <c r="W22" s="742">
        <v>0</v>
      </c>
      <c r="X22" s="742">
        <v>0</v>
      </c>
      <c r="Y22" s="742">
        <v>0</v>
      </c>
      <c r="Z22" s="743">
        <v>3203</v>
      </c>
      <c r="AA22" s="728"/>
      <c r="AB22" s="728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</row>
    <row r="23" spans="1:47" ht="16.5" customHeight="1">
      <c r="A23" s="1542"/>
      <c r="B23" s="1543"/>
      <c r="C23" s="1546" t="s">
        <v>56</v>
      </c>
      <c r="D23" s="730" t="s">
        <v>27</v>
      </c>
      <c r="E23" s="738">
        <v>24.41</v>
      </c>
      <c r="F23" s="738">
        <v>13.95</v>
      </c>
      <c r="G23" s="738">
        <v>46.97</v>
      </c>
      <c r="H23" s="738">
        <v>66.67</v>
      </c>
      <c r="I23" s="738">
        <v>16.79</v>
      </c>
      <c r="J23" s="738">
        <v>9.1999999999999993</v>
      </c>
      <c r="K23" s="738">
        <v>9.9</v>
      </c>
      <c r="L23" s="738">
        <v>5.17</v>
      </c>
      <c r="M23" s="738">
        <v>8.85</v>
      </c>
      <c r="N23" s="738">
        <v>15.92</v>
      </c>
      <c r="O23" s="738">
        <v>5.91</v>
      </c>
      <c r="P23" s="738">
        <v>4.57</v>
      </c>
      <c r="Q23" s="738">
        <v>1.62</v>
      </c>
      <c r="R23" s="738">
        <v>0.16</v>
      </c>
      <c r="S23" s="738">
        <v>0</v>
      </c>
      <c r="T23" s="738">
        <v>0.44</v>
      </c>
      <c r="U23" s="738">
        <v>0</v>
      </c>
      <c r="V23" s="738">
        <v>1.02</v>
      </c>
      <c r="W23" s="738">
        <v>0</v>
      </c>
      <c r="X23" s="738">
        <v>0</v>
      </c>
      <c r="Y23" s="738">
        <v>0</v>
      </c>
      <c r="Z23" s="739">
        <v>231.55</v>
      </c>
      <c r="AA23" s="728"/>
      <c r="AB23" s="728"/>
      <c r="AC23" s="728"/>
      <c r="AD23" s="728"/>
      <c r="AE23" s="728"/>
      <c r="AF23" s="728"/>
      <c r="AG23" s="728"/>
      <c r="AH23" s="728"/>
      <c r="AI23" s="728"/>
      <c r="AJ23" s="728"/>
      <c r="AK23" s="728"/>
      <c r="AL23" s="728"/>
      <c r="AM23" s="728"/>
      <c r="AN23" s="728"/>
      <c r="AO23" s="728"/>
      <c r="AP23" s="728"/>
      <c r="AQ23" s="728"/>
      <c r="AR23" s="728"/>
      <c r="AS23" s="728"/>
      <c r="AT23" s="728"/>
      <c r="AU23" s="728"/>
    </row>
    <row r="24" spans="1:47" ht="16.5" customHeight="1">
      <c r="A24" s="1542"/>
      <c r="B24" s="1543"/>
      <c r="C24" s="1546"/>
      <c r="D24" s="732" t="s">
        <v>28</v>
      </c>
      <c r="E24" s="740">
        <v>0</v>
      </c>
      <c r="F24" s="740">
        <v>151</v>
      </c>
      <c r="G24" s="740">
        <v>1276</v>
      </c>
      <c r="H24" s="740">
        <v>2355</v>
      </c>
      <c r="I24" s="740">
        <v>844</v>
      </c>
      <c r="J24" s="740">
        <v>724</v>
      </c>
      <c r="K24" s="740">
        <v>745</v>
      </c>
      <c r="L24" s="740">
        <v>648</v>
      </c>
      <c r="M24" s="740">
        <v>823</v>
      </c>
      <c r="N24" s="740">
        <v>1980</v>
      </c>
      <c r="O24" s="740">
        <v>832</v>
      </c>
      <c r="P24" s="740">
        <v>352</v>
      </c>
      <c r="Q24" s="740">
        <v>158</v>
      </c>
      <c r="R24" s="740">
        <v>22</v>
      </c>
      <c r="S24" s="740">
        <v>0</v>
      </c>
      <c r="T24" s="740">
        <v>48</v>
      </c>
      <c r="U24" s="740">
        <v>0</v>
      </c>
      <c r="V24" s="740">
        <v>72</v>
      </c>
      <c r="W24" s="740">
        <v>0</v>
      </c>
      <c r="X24" s="740">
        <v>0</v>
      </c>
      <c r="Y24" s="740">
        <v>0</v>
      </c>
      <c r="Z24" s="741">
        <v>11030</v>
      </c>
      <c r="AA24" s="728"/>
      <c r="AB24" s="728"/>
      <c r="AC24" s="728"/>
      <c r="AD24" s="728"/>
      <c r="AE24" s="728"/>
      <c r="AF24" s="728"/>
      <c r="AG24" s="728"/>
      <c r="AH24" s="728"/>
      <c r="AI24" s="728"/>
      <c r="AJ24" s="728"/>
      <c r="AK24" s="728"/>
      <c r="AL24" s="728"/>
      <c r="AM24" s="728"/>
      <c r="AN24" s="728"/>
      <c r="AO24" s="728"/>
      <c r="AP24" s="728"/>
      <c r="AQ24" s="728"/>
      <c r="AR24" s="728"/>
      <c r="AS24" s="728"/>
      <c r="AT24" s="728"/>
      <c r="AU24" s="728"/>
    </row>
    <row r="25" spans="1:47" ht="16.5" customHeight="1">
      <c r="A25" s="1542"/>
      <c r="B25" s="1543"/>
      <c r="C25" s="1546"/>
      <c r="D25" s="731" t="s">
        <v>26</v>
      </c>
      <c r="E25" s="742">
        <v>0</v>
      </c>
      <c r="F25" s="742">
        <v>25</v>
      </c>
      <c r="G25" s="742">
        <v>140</v>
      </c>
      <c r="H25" s="742">
        <v>198</v>
      </c>
      <c r="I25" s="742">
        <v>55</v>
      </c>
      <c r="J25" s="742">
        <v>31</v>
      </c>
      <c r="K25" s="742">
        <v>23</v>
      </c>
      <c r="L25" s="742">
        <v>16</v>
      </c>
      <c r="M25" s="742">
        <v>11</v>
      </c>
      <c r="N25" s="742">
        <v>27</v>
      </c>
      <c r="O25" s="742">
        <v>9</v>
      </c>
      <c r="P25" s="742">
        <v>6</v>
      </c>
      <c r="Q25" s="742">
        <v>1</v>
      </c>
      <c r="R25" s="742">
        <v>0</v>
      </c>
      <c r="S25" s="742">
        <v>0</v>
      </c>
      <c r="T25" s="742">
        <v>1</v>
      </c>
      <c r="U25" s="742">
        <v>0</v>
      </c>
      <c r="V25" s="742">
        <v>1</v>
      </c>
      <c r="W25" s="742">
        <v>0</v>
      </c>
      <c r="X25" s="742">
        <v>0</v>
      </c>
      <c r="Y25" s="742">
        <v>0</v>
      </c>
      <c r="Z25" s="744">
        <v>544</v>
      </c>
      <c r="AA25" s="728"/>
      <c r="AB25" s="728"/>
      <c r="AC25" s="728"/>
      <c r="AD25" s="728"/>
      <c r="AE25" s="728"/>
      <c r="AF25" s="728"/>
      <c r="AG25" s="728"/>
      <c r="AH25" s="728"/>
      <c r="AI25" s="728"/>
      <c r="AJ25" s="728"/>
      <c r="AK25" s="728"/>
      <c r="AL25" s="728"/>
      <c r="AM25" s="728"/>
      <c r="AN25" s="728"/>
      <c r="AO25" s="728"/>
      <c r="AP25" s="728"/>
      <c r="AQ25" s="728"/>
      <c r="AR25" s="728"/>
      <c r="AS25" s="728"/>
      <c r="AT25" s="728"/>
      <c r="AU25" s="728"/>
    </row>
    <row r="26" spans="1:47" ht="16.5" customHeight="1">
      <c r="A26" s="1542"/>
      <c r="B26" s="1543" t="s">
        <v>30</v>
      </c>
      <c r="C26" s="1543"/>
      <c r="D26" s="730" t="s">
        <v>27</v>
      </c>
      <c r="E26" s="738">
        <v>26.29</v>
      </c>
      <c r="F26" s="738">
        <v>16.72</v>
      </c>
      <c r="G26" s="738">
        <v>53.18</v>
      </c>
      <c r="H26" s="738">
        <v>110.45</v>
      </c>
      <c r="I26" s="738">
        <v>152.65</v>
      </c>
      <c r="J26" s="738">
        <v>173.82</v>
      </c>
      <c r="K26" s="738">
        <v>89.04</v>
      </c>
      <c r="L26" s="738">
        <v>189.2</v>
      </c>
      <c r="M26" s="738">
        <v>355.06</v>
      </c>
      <c r="N26" s="738">
        <v>348.85</v>
      </c>
      <c r="O26" s="738">
        <v>641.41999999999996</v>
      </c>
      <c r="P26" s="738">
        <v>426.01</v>
      </c>
      <c r="Q26" s="738">
        <v>66.87</v>
      </c>
      <c r="R26" s="738">
        <v>18.3</v>
      </c>
      <c r="S26" s="738">
        <v>10.39</v>
      </c>
      <c r="T26" s="738">
        <v>2.19</v>
      </c>
      <c r="U26" s="738">
        <v>0.23</v>
      </c>
      <c r="V26" s="738">
        <v>1.81</v>
      </c>
      <c r="W26" s="738">
        <v>0.02</v>
      </c>
      <c r="X26" s="738">
        <v>0.15</v>
      </c>
      <c r="Y26" s="738">
        <v>0.23</v>
      </c>
      <c r="Z26" s="739">
        <v>2682.88</v>
      </c>
      <c r="AA26" s="728"/>
      <c r="AB26" s="728"/>
      <c r="AC26" s="728"/>
      <c r="AD26" s="728"/>
      <c r="AE26" s="728"/>
      <c r="AF26" s="728"/>
      <c r="AG26" s="728"/>
      <c r="AH26" s="728"/>
      <c r="AI26" s="728"/>
      <c r="AJ26" s="728"/>
      <c r="AK26" s="728"/>
      <c r="AL26" s="728"/>
      <c r="AM26" s="728"/>
      <c r="AN26" s="728"/>
      <c r="AO26" s="728"/>
      <c r="AP26" s="728"/>
      <c r="AQ26" s="728"/>
      <c r="AR26" s="728"/>
      <c r="AS26" s="728"/>
      <c r="AT26" s="728"/>
      <c r="AU26" s="728"/>
    </row>
    <row r="27" spans="1:47" ht="16.5" customHeight="1">
      <c r="A27" s="1542"/>
      <c r="B27" s="1543"/>
      <c r="C27" s="1543"/>
      <c r="D27" s="732" t="s">
        <v>28</v>
      </c>
      <c r="E27" s="740">
        <v>0</v>
      </c>
      <c r="F27" s="740">
        <v>191</v>
      </c>
      <c r="G27" s="740">
        <v>1560</v>
      </c>
      <c r="H27" s="740">
        <v>4165</v>
      </c>
      <c r="I27" s="740">
        <v>8759</v>
      </c>
      <c r="J27" s="740">
        <v>12099</v>
      </c>
      <c r="K27" s="740">
        <v>7725</v>
      </c>
      <c r="L27" s="740">
        <v>18984</v>
      </c>
      <c r="M27" s="740">
        <v>40524</v>
      </c>
      <c r="N27" s="740">
        <v>39598</v>
      </c>
      <c r="O27" s="740">
        <v>74888</v>
      </c>
      <c r="P27" s="740">
        <v>49286</v>
      </c>
      <c r="Q27" s="740">
        <v>8173</v>
      </c>
      <c r="R27" s="740">
        <v>2151</v>
      </c>
      <c r="S27" s="740">
        <v>1390</v>
      </c>
      <c r="T27" s="740">
        <v>282</v>
      </c>
      <c r="U27" s="740">
        <v>28</v>
      </c>
      <c r="V27" s="740">
        <v>175</v>
      </c>
      <c r="W27" s="740">
        <v>3</v>
      </c>
      <c r="X27" s="740">
        <v>14</v>
      </c>
      <c r="Y27" s="740">
        <v>31</v>
      </c>
      <c r="Z27" s="741">
        <v>270026</v>
      </c>
      <c r="AA27" s="728"/>
      <c r="AB27" s="728"/>
      <c r="AC27" s="728"/>
      <c r="AD27" s="728"/>
      <c r="AE27" s="728"/>
      <c r="AF27" s="728"/>
      <c r="AG27" s="728"/>
      <c r="AH27" s="728"/>
      <c r="AI27" s="728"/>
      <c r="AJ27" s="728"/>
      <c r="AK27" s="728"/>
      <c r="AL27" s="728"/>
      <c r="AM27" s="728"/>
      <c r="AN27" s="728"/>
      <c r="AO27" s="728"/>
      <c r="AP27" s="728"/>
      <c r="AQ27" s="728"/>
      <c r="AR27" s="728"/>
      <c r="AS27" s="728"/>
      <c r="AT27" s="728"/>
      <c r="AU27" s="728"/>
    </row>
    <row r="28" spans="1:47" ht="16.5" customHeight="1">
      <c r="A28" s="1542"/>
      <c r="B28" s="1543"/>
      <c r="C28" s="1543"/>
      <c r="D28" s="731" t="s">
        <v>26</v>
      </c>
      <c r="E28" s="745">
        <v>0</v>
      </c>
      <c r="F28" s="745">
        <v>33</v>
      </c>
      <c r="G28" s="745">
        <v>171</v>
      </c>
      <c r="H28" s="745">
        <v>327</v>
      </c>
      <c r="I28" s="745">
        <v>539</v>
      </c>
      <c r="J28" s="745">
        <v>500</v>
      </c>
      <c r="K28" s="745">
        <v>178</v>
      </c>
      <c r="L28" s="745">
        <v>216</v>
      </c>
      <c r="M28" s="745">
        <v>338</v>
      </c>
      <c r="N28" s="745">
        <v>347</v>
      </c>
      <c r="O28" s="745">
        <v>589</v>
      </c>
      <c r="P28" s="745">
        <v>385</v>
      </c>
      <c r="Q28" s="745">
        <v>86</v>
      </c>
      <c r="R28" s="745">
        <v>20</v>
      </c>
      <c r="S28" s="745">
        <v>15</v>
      </c>
      <c r="T28" s="745">
        <v>2</v>
      </c>
      <c r="U28" s="745">
        <v>0</v>
      </c>
      <c r="V28" s="745">
        <v>1</v>
      </c>
      <c r="W28" s="745">
        <v>0</v>
      </c>
      <c r="X28" s="745">
        <v>0</v>
      </c>
      <c r="Y28" s="745">
        <v>0</v>
      </c>
      <c r="Z28" s="746">
        <v>3747</v>
      </c>
      <c r="AA28" s="728"/>
      <c r="AB28" s="728"/>
      <c r="AC28" s="728"/>
      <c r="AD28" s="728"/>
      <c r="AE28" s="728"/>
      <c r="AF28" s="728"/>
      <c r="AG28" s="728"/>
      <c r="AH28" s="728"/>
      <c r="AI28" s="728"/>
      <c r="AJ28" s="728"/>
      <c r="AK28" s="728"/>
      <c r="AL28" s="728"/>
      <c r="AM28" s="728"/>
      <c r="AN28" s="728"/>
      <c r="AO28" s="728"/>
      <c r="AP28" s="728"/>
      <c r="AQ28" s="728"/>
      <c r="AR28" s="728"/>
      <c r="AS28" s="728"/>
      <c r="AT28" s="728"/>
      <c r="AU28" s="728"/>
    </row>
    <row r="29" spans="1:47" ht="16.5" customHeight="1">
      <c r="A29" s="1542" t="s">
        <v>24</v>
      </c>
      <c r="B29" s="1543"/>
      <c r="C29" s="1543"/>
      <c r="D29" s="730" t="s">
        <v>27</v>
      </c>
      <c r="E29" s="738">
        <v>78.55</v>
      </c>
      <c r="F29" s="738">
        <v>298.08999999999992</v>
      </c>
      <c r="G29" s="738">
        <v>726.73000000000013</v>
      </c>
      <c r="H29" s="738">
        <v>2006.78</v>
      </c>
      <c r="I29" s="738">
        <v>2642.67</v>
      </c>
      <c r="J29" s="738">
        <v>4457.0499999999993</v>
      </c>
      <c r="K29" s="738">
        <v>6702.85</v>
      </c>
      <c r="L29" s="738">
        <v>7427.69</v>
      </c>
      <c r="M29" s="738">
        <v>14431.91</v>
      </c>
      <c r="N29" s="738">
        <v>16981.249999999996</v>
      </c>
      <c r="O29" s="738">
        <v>15833.649999999998</v>
      </c>
      <c r="P29" s="738">
        <v>11092.770000000002</v>
      </c>
      <c r="Q29" s="738">
        <v>4940.5600000000004</v>
      </c>
      <c r="R29" s="738">
        <v>2555.0099999999998</v>
      </c>
      <c r="S29" s="738">
        <v>1805.6399999999999</v>
      </c>
      <c r="T29" s="738">
        <v>1663.19</v>
      </c>
      <c r="U29" s="738">
        <v>1452.82</v>
      </c>
      <c r="V29" s="738">
        <v>910.2299999999999</v>
      </c>
      <c r="W29" s="738">
        <v>468.76999999999992</v>
      </c>
      <c r="X29" s="738">
        <v>341.27</v>
      </c>
      <c r="Y29" s="738">
        <v>274.26000000000005</v>
      </c>
      <c r="Z29" s="739">
        <v>97091.74</v>
      </c>
      <c r="AA29" s="728"/>
      <c r="AB29" s="728"/>
      <c r="AC29" s="728"/>
      <c r="AD29" s="728"/>
      <c r="AE29" s="728"/>
      <c r="AF29" s="728"/>
      <c r="AG29" s="728"/>
      <c r="AH29" s="728"/>
      <c r="AI29" s="728"/>
      <c r="AJ29" s="728"/>
      <c r="AK29" s="728"/>
      <c r="AL29" s="728"/>
      <c r="AM29" s="728"/>
      <c r="AN29" s="728"/>
      <c r="AO29" s="728"/>
      <c r="AP29" s="728"/>
      <c r="AQ29" s="728"/>
      <c r="AR29" s="728"/>
      <c r="AS29" s="728"/>
      <c r="AT29" s="728"/>
      <c r="AU29" s="728"/>
    </row>
    <row r="30" spans="1:47" ht="16.5" customHeight="1">
      <c r="A30" s="1542"/>
      <c r="B30" s="1543"/>
      <c r="C30" s="1543"/>
      <c r="D30" s="732" t="s">
        <v>28</v>
      </c>
      <c r="E30" s="740">
        <v>677</v>
      </c>
      <c r="F30" s="740">
        <v>13949</v>
      </c>
      <c r="G30" s="740">
        <v>54200</v>
      </c>
      <c r="H30" s="740">
        <v>226275</v>
      </c>
      <c r="I30" s="740">
        <v>401842</v>
      </c>
      <c r="J30" s="740">
        <v>960776</v>
      </c>
      <c r="K30" s="740">
        <v>1877785</v>
      </c>
      <c r="L30" s="740">
        <v>2576792</v>
      </c>
      <c r="M30" s="740">
        <v>5747128</v>
      </c>
      <c r="N30" s="740">
        <v>7266532</v>
      </c>
      <c r="O30" s="740">
        <v>7057378</v>
      </c>
      <c r="P30" s="740">
        <v>5140092</v>
      </c>
      <c r="Q30" s="740">
        <v>2521510</v>
      </c>
      <c r="R30" s="740">
        <v>1431996</v>
      </c>
      <c r="S30" s="740">
        <v>1033750</v>
      </c>
      <c r="T30" s="740">
        <v>986265</v>
      </c>
      <c r="U30" s="740">
        <v>865567</v>
      </c>
      <c r="V30" s="740">
        <v>560325</v>
      </c>
      <c r="W30" s="740">
        <v>297222</v>
      </c>
      <c r="X30" s="740">
        <v>231050</v>
      </c>
      <c r="Y30" s="740">
        <v>155778</v>
      </c>
      <c r="Z30" s="741">
        <v>39406889</v>
      </c>
      <c r="AA30" s="728"/>
      <c r="AB30" s="728"/>
      <c r="AC30" s="728"/>
      <c r="AD30" s="728"/>
      <c r="AE30" s="728"/>
      <c r="AF30" s="728"/>
      <c r="AG30" s="728"/>
      <c r="AH30" s="728"/>
      <c r="AI30" s="728"/>
      <c r="AJ30" s="728"/>
      <c r="AK30" s="728"/>
      <c r="AL30" s="728"/>
      <c r="AM30" s="728"/>
      <c r="AN30" s="728"/>
      <c r="AO30" s="728"/>
      <c r="AP30" s="728"/>
      <c r="AQ30" s="728"/>
      <c r="AR30" s="728"/>
      <c r="AS30" s="728"/>
      <c r="AT30" s="728"/>
      <c r="AU30" s="728"/>
    </row>
    <row r="31" spans="1:47" ht="16.5" customHeight="1">
      <c r="A31" s="1542"/>
      <c r="B31" s="1543"/>
      <c r="C31" s="1543"/>
      <c r="D31" s="731" t="s">
        <v>26</v>
      </c>
      <c r="E31" s="745">
        <v>483</v>
      </c>
      <c r="F31" s="745">
        <v>3188</v>
      </c>
      <c r="G31" s="745">
        <v>6266</v>
      </c>
      <c r="H31" s="745">
        <v>17272</v>
      </c>
      <c r="I31" s="745">
        <v>21146</v>
      </c>
      <c r="J31" s="745">
        <v>36720</v>
      </c>
      <c r="K31" s="745">
        <v>54929</v>
      </c>
      <c r="L31" s="745">
        <v>57284</v>
      </c>
      <c r="M31" s="745">
        <v>104008</v>
      </c>
      <c r="N31" s="745">
        <v>105392</v>
      </c>
      <c r="O31" s="745">
        <v>83886</v>
      </c>
      <c r="P31" s="745">
        <v>49570</v>
      </c>
      <c r="Q31" s="745">
        <v>19924</v>
      </c>
      <c r="R31" s="745">
        <v>9599</v>
      </c>
      <c r="S31" s="745">
        <v>5776</v>
      </c>
      <c r="T31" s="745">
        <v>4586</v>
      </c>
      <c r="U31" s="745">
        <v>3380</v>
      </c>
      <c r="V31" s="745">
        <v>1973</v>
      </c>
      <c r="W31" s="745">
        <v>854</v>
      </c>
      <c r="X31" s="745">
        <v>569</v>
      </c>
      <c r="Y31" s="745">
        <v>404</v>
      </c>
      <c r="Z31" s="746">
        <v>587209</v>
      </c>
      <c r="AA31" s="728"/>
      <c r="AB31" s="728"/>
      <c r="AC31" s="728"/>
      <c r="AD31" s="728"/>
      <c r="AE31" s="728"/>
      <c r="AF31" s="728"/>
      <c r="AG31" s="728"/>
      <c r="AH31" s="728"/>
      <c r="AI31" s="728"/>
      <c r="AJ31" s="728"/>
      <c r="AK31" s="728"/>
      <c r="AL31" s="728"/>
      <c r="AM31" s="728"/>
      <c r="AN31" s="728"/>
      <c r="AO31" s="728"/>
      <c r="AP31" s="728"/>
      <c r="AQ31" s="728"/>
      <c r="AR31" s="728"/>
      <c r="AS31" s="728"/>
      <c r="AT31" s="728"/>
      <c r="AU31" s="728"/>
    </row>
    <row r="32" spans="1:47" ht="16.5" customHeight="1">
      <c r="A32" s="1542" t="s">
        <v>34</v>
      </c>
      <c r="B32" s="1543" t="s">
        <v>29</v>
      </c>
      <c r="C32" s="1546" t="s">
        <v>53</v>
      </c>
      <c r="D32" s="730" t="s">
        <v>27</v>
      </c>
      <c r="E32" s="738">
        <v>0</v>
      </c>
      <c r="F32" s="738">
        <v>8.17</v>
      </c>
      <c r="G32" s="738">
        <v>0.35</v>
      </c>
      <c r="H32" s="738">
        <v>6.07</v>
      </c>
      <c r="I32" s="738">
        <v>3.05</v>
      </c>
      <c r="J32" s="738">
        <v>8.42</v>
      </c>
      <c r="K32" s="738">
        <v>14.84</v>
      </c>
      <c r="L32" s="738">
        <v>47.33</v>
      </c>
      <c r="M32" s="738">
        <v>137.21</v>
      </c>
      <c r="N32" s="738">
        <v>299.61</v>
      </c>
      <c r="O32" s="738">
        <v>399.14</v>
      </c>
      <c r="P32" s="738">
        <v>389.16</v>
      </c>
      <c r="Q32" s="738">
        <v>1315.57</v>
      </c>
      <c r="R32" s="738">
        <v>1330.41</v>
      </c>
      <c r="S32" s="738">
        <v>1153.74</v>
      </c>
      <c r="T32" s="738">
        <v>964.95</v>
      </c>
      <c r="U32" s="738">
        <v>720.13</v>
      </c>
      <c r="V32" s="738">
        <v>501.38</v>
      </c>
      <c r="W32" s="738">
        <v>327.74</v>
      </c>
      <c r="X32" s="738">
        <v>194.41</v>
      </c>
      <c r="Y32" s="738">
        <v>237.87</v>
      </c>
      <c r="Z32" s="739">
        <v>8059.55</v>
      </c>
      <c r="AA32" s="728"/>
      <c r="AB32" s="728"/>
      <c r="AC32" s="728"/>
      <c r="AD32" s="728"/>
      <c r="AE32" s="728"/>
      <c r="AF32" s="728"/>
      <c r="AG32" s="728"/>
      <c r="AH32" s="728"/>
      <c r="AI32" s="728"/>
      <c r="AJ32" s="728"/>
      <c r="AK32" s="728"/>
      <c r="AL32" s="728"/>
      <c r="AM32" s="728"/>
      <c r="AN32" s="728"/>
      <c r="AO32" s="728"/>
      <c r="AP32" s="728"/>
      <c r="AQ32" s="728"/>
      <c r="AR32" s="728"/>
      <c r="AS32" s="728"/>
      <c r="AT32" s="728"/>
      <c r="AU32" s="728"/>
    </row>
    <row r="33" spans="1:47" ht="16.5" customHeight="1">
      <c r="A33" s="1542"/>
      <c r="B33" s="1543"/>
      <c r="C33" s="1546"/>
      <c r="D33" s="732" t="s">
        <v>28</v>
      </c>
      <c r="E33" s="740">
        <v>0</v>
      </c>
      <c r="F33" s="740">
        <v>0</v>
      </c>
      <c r="G33" s="740">
        <v>12</v>
      </c>
      <c r="H33" s="740">
        <v>439</v>
      </c>
      <c r="I33" s="740">
        <v>257</v>
      </c>
      <c r="J33" s="740">
        <v>964</v>
      </c>
      <c r="K33" s="740">
        <v>1795</v>
      </c>
      <c r="L33" s="740">
        <v>7244</v>
      </c>
      <c r="M33" s="740">
        <v>22123</v>
      </c>
      <c r="N33" s="740">
        <v>57071</v>
      </c>
      <c r="O33" s="740">
        <v>84371</v>
      </c>
      <c r="P33" s="740">
        <v>88857</v>
      </c>
      <c r="Q33" s="740">
        <v>311067</v>
      </c>
      <c r="R33" s="740">
        <v>312561</v>
      </c>
      <c r="S33" s="740">
        <v>275083</v>
      </c>
      <c r="T33" s="740">
        <v>229176</v>
      </c>
      <c r="U33" s="740">
        <v>171685</v>
      </c>
      <c r="V33" s="740">
        <v>120459</v>
      </c>
      <c r="W33" s="740">
        <v>76654</v>
      </c>
      <c r="X33" s="740">
        <v>47597</v>
      </c>
      <c r="Y33" s="740">
        <v>57207</v>
      </c>
      <c r="Z33" s="741">
        <v>1864622</v>
      </c>
      <c r="AA33" s="728"/>
      <c r="AB33" s="728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</row>
    <row r="34" spans="1:47" ht="16.5" customHeight="1">
      <c r="A34" s="1542"/>
      <c r="B34" s="1543"/>
      <c r="C34" s="1546"/>
      <c r="D34" s="731" t="s">
        <v>26</v>
      </c>
      <c r="E34" s="742">
        <v>0</v>
      </c>
      <c r="F34" s="742">
        <v>0</v>
      </c>
      <c r="G34" s="742">
        <v>2</v>
      </c>
      <c r="H34" s="742">
        <v>35</v>
      </c>
      <c r="I34" s="742">
        <v>15</v>
      </c>
      <c r="J34" s="742">
        <v>54</v>
      </c>
      <c r="K34" s="742">
        <v>82</v>
      </c>
      <c r="L34" s="742">
        <v>238</v>
      </c>
      <c r="M34" s="742">
        <v>529</v>
      </c>
      <c r="N34" s="742">
        <v>989</v>
      </c>
      <c r="O34" s="742">
        <v>1008</v>
      </c>
      <c r="P34" s="742">
        <v>761</v>
      </c>
      <c r="Q34" s="742">
        <v>1787</v>
      </c>
      <c r="R34" s="742">
        <v>1553</v>
      </c>
      <c r="S34" s="742">
        <v>1265</v>
      </c>
      <c r="T34" s="742">
        <v>1001</v>
      </c>
      <c r="U34" s="742">
        <v>749</v>
      </c>
      <c r="V34" s="742">
        <v>518</v>
      </c>
      <c r="W34" s="742">
        <v>347</v>
      </c>
      <c r="X34" s="742">
        <v>222</v>
      </c>
      <c r="Y34" s="742">
        <v>244</v>
      </c>
      <c r="Z34" s="743">
        <v>11399</v>
      </c>
      <c r="AA34" s="728"/>
      <c r="AB34" s="728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</row>
    <row r="35" spans="1:47" ht="16.5" customHeight="1">
      <c r="A35" s="1542"/>
      <c r="B35" s="1543"/>
      <c r="C35" s="1546" t="s">
        <v>54</v>
      </c>
      <c r="D35" s="730" t="s">
        <v>27</v>
      </c>
      <c r="E35" s="738">
        <v>0</v>
      </c>
      <c r="F35" s="738">
        <v>0</v>
      </c>
      <c r="G35" s="738">
        <v>0</v>
      </c>
      <c r="H35" s="738">
        <v>0</v>
      </c>
      <c r="I35" s="738">
        <v>0</v>
      </c>
      <c r="J35" s="738">
        <v>0.1</v>
      </c>
      <c r="K35" s="738">
        <v>0</v>
      </c>
      <c r="L35" s="738">
        <v>0.23</v>
      </c>
      <c r="M35" s="738">
        <v>0.86</v>
      </c>
      <c r="N35" s="738">
        <v>0.5</v>
      </c>
      <c r="O35" s="738">
        <v>5.55</v>
      </c>
      <c r="P35" s="738">
        <v>0.17</v>
      </c>
      <c r="Q35" s="738">
        <v>11.38</v>
      </c>
      <c r="R35" s="738">
        <v>0</v>
      </c>
      <c r="S35" s="738">
        <v>0</v>
      </c>
      <c r="T35" s="738">
        <v>5.96</v>
      </c>
      <c r="U35" s="738">
        <v>14.88</v>
      </c>
      <c r="V35" s="738">
        <v>2.8</v>
      </c>
      <c r="W35" s="738">
        <v>23.45</v>
      </c>
      <c r="X35" s="738">
        <v>6.09</v>
      </c>
      <c r="Y35" s="738">
        <v>89.5</v>
      </c>
      <c r="Z35" s="739">
        <v>161.47</v>
      </c>
      <c r="AA35" s="728"/>
      <c r="AB35" s="728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</row>
    <row r="36" spans="1:47" ht="16.5" customHeight="1">
      <c r="A36" s="1542"/>
      <c r="B36" s="1543"/>
      <c r="C36" s="1546"/>
      <c r="D36" s="732" t="s">
        <v>28</v>
      </c>
      <c r="E36" s="740">
        <v>0</v>
      </c>
      <c r="F36" s="740">
        <v>0</v>
      </c>
      <c r="G36" s="740">
        <v>0</v>
      </c>
      <c r="H36" s="740">
        <v>0</v>
      </c>
      <c r="I36" s="740">
        <v>0</v>
      </c>
      <c r="J36" s="740">
        <v>13</v>
      </c>
      <c r="K36" s="740">
        <v>0</v>
      </c>
      <c r="L36" s="740">
        <v>51</v>
      </c>
      <c r="M36" s="740">
        <v>177</v>
      </c>
      <c r="N36" s="740">
        <v>111</v>
      </c>
      <c r="O36" s="740">
        <v>1552</v>
      </c>
      <c r="P36" s="740">
        <v>42</v>
      </c>
      <c r="Q36" s="740">
        <v>3334</v>
      </c>
      <c r="R36" s="740">
        <v>0</v>
      </c>
      <c r="S36" s="740">
        <v>0</v>
      </c>
      <c r="T36" s="740">
        <v>1393</v>
      </c>
      <c r="U36" s="740">
        <v>3408</v>
      </c>
      <c r="V36" s="740">
        <v>800</v>
      </c>
      <c r="W36" s="740">
        <v>5873</v>
      </c>
      <c r="X36" s="740">
        <v>1737</v>
      </c>
      <c r="Y36" s="740">
        <v>23032</v>
      </c>
      <c r="Z36" s="741">
        <v>41523</v>
      </c>
      <c r="AA36" s="728"/>
      <c r="AB36" s="728"/>
      <c r="AC36" s="728"/>
      <c r="AD36" s="728"/>
      <c r="AE36" s="728"/>
      <c r="AF36" s="728"/>
      <c r="AG36" s="728"/>
      <c r="AH36" s="728"/>
      <c r="AI36" s="728"/>
      <c r="AJ36" s="728"/>
      <c r="AK36" s="728"/>
      <c r="AL36" s="728"/>
      <c r="AM36" s="728"/>
      <c r="AN36" s="728"/>
      <c r="AO36" s="728"/>
      <c r="AP36" s="728"/>
      <c r="AQ36" s="728"/>
      <c r="AR36" s="728"/>
      <c r="AS36" s="728"/>
      <c r="AT36" s="728"/>
      <c r="AU36" s="728"/>
    </row>
    <row r="37" spans="1:47" ht="16.5" customHeight="1">
      <c r="A37" s="1542"/>
      <c r="B37" s="1543"/>
      <c r="C37" s="1546"/>
      <c r="D37" s="731" t="s">
        <v>26</v>
      </c>
      <c r="E37" s="742">
        <v>0</v>
      </c>
      <c r="F37" s="742">
        <v>0</v>
      </c>
      <c r="G37" s="742">
        <v>0</v>
      </c>
      <c r="H37" s="742">
        <v>0</v>
      </c>
      <c r="I37" s="742">
        <v>0</v>
      </c>
      <c r="J37" s="742">
        <v>1</v>
      </c>
      <c r="K37" s="742">
        <v>0</v>
      </c>
      <c r="L37" s="742">
        <v>1</v>
      </c>
      <c r="M37" s="742">
        <v>4</v>
      </c>
      <c r="N37" s="742">
        <v>2</v>
      </c>
      <c r="O37" s="742">
        <v>21</v>
      </c>
      <c r="P37" s="742">
        <v>0</v>
      </c>
      <c r="Q37" s="742">
        <v>22</v>
      </c>
      <c r="R37" s="742">
        <v>0</v>
      </c>
      <c r="S37" s="742">
        <v>0</v>
      </c>
      <c r="T37" s="742">
        <v>8</v>
      </c>
      <c r="U37" s="742">
        <v>20</v>
      </c>
      <c r="V37" s="742">
        <v>4</v>
      </c>
      <c r="W37" s="742">
        <v>32</v>
      </c>
      <c r="X37" s="742">
        <v>9</v>
      </c>
      <c r="Y37" s="742">
        <v>133</v>
      </c>
      <c r="Z37" s="743">
        <v>257</v>
      </c>
      <c r="AA37" s="728"/>
      <c r="AB37" s="728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</row>
    <row r="38" spans="1:47" ht="16.5" customHeight="1">
      <c r="A38" s="1542"/>
      <c r="B38" s="1543" t="s">
        <v>30</v>
      </c>
      <c r="C38" s="1543"/>
      <c r="D38" s="730" t="s">
        <v>27</v>
      </c>
      <c r="E38" s="738">
        <v>0</v>
      </c>
      <c r="F38" s="738">
        <v>8.17</v>
      </c>
      <c r="G38" s="738">
        <v>0.35</v>
      </c>
      <c r="H38" s="738">
        <v>6.07</v>
      </c>
      <c r="I38" s="738">
        <v>3.05</v>
      </c>
      <c r="J38" s="738">
        <v>8.52</v>
      </c>
      <c r="K38" s="738">
        <v>14.84</v>
      </c>
      <c r="L38" s="738">
        <v>47.559999999999995</v>
      </c>
      <c r="M38" s="738">
        <v>138.07000000000002</v>
      </c>
      <c r="N38" s="738">
        <v>300.11</v>
      </c>
      <c r="O38" s="738">
        <v>404.69</v>
      </c>
      <c r="P38" s="738">
        <v>389.33000000000004</v>
      </c>
      <c r="Q38" s="738">
        <v>1326.95</v>
      </c>
      <c r="R38" s="738">
        <v>1330.41</v>
      </c>
      <c r="S38" s="738">
        <v>1153.74</v>
      </c>
      <c r="T38" s="738">
        <v>970.91000000000008</v>
      </c>
      <c r="U38" s="738">
        <v>735.01</v>
      </c>
      <c r="V38" s="738">
        <v>504.18</v>
      </c>
      <c r="W38" s="738">
        <v>351.19</v>
      </c>
      <c r="X38" s="738">
        <v>200.5</v>
      </c>
      <c r="Y38" s="738">
        <v>327.37</v>
      </c>
      <c r="Z38" s="739">
        <v>8221.02</v>
      </c>
      <c r="AA38" s="728"/>
      <c r="AB38" s="728"/>
      <c r="AC38" s="728"/>
      <c r="AD38" s="728"/>
      <c r="AE38" s="728"/>
      <c r="AF38" s="728"/>
      <c r="AG38" s="728"/>
      <c r="AH38" s="728"/>
      <c r="AI38" s="728"/>
      <c r="AJ38" s="728"/>
      <c r="AK38" s="728"/>
      <c r="AL38" s="728"/>
      <c r="AM38" s="728"/>
      <c r="AN38" s="728"/>
      <c r="AO38" s="728"/>
      <c r="AP38" s="728"/>
      <c r="AQ38" s="728"/>
      <c r="AR38" s="728"/>
      <c r="AS38" s="728"/>
      <c r="AT38" s="728"/>
      <c r="AU38" s="728"/>
    </row>
    <row r="39" spans="1:47" ht="16.5" customHeight="1">
      <c r="A39" s="1542"/>
      <c r="B39" s="1543"/>
      <c r="C39" s="1543"/>
      <c r="D39" s="732" t="s">
        <v>28</v>
      </c>
      <c r="E39" s="740">
        <v>0</v>
      </c>
      <c r="F39" s="740">
        <v>0</v>
      </c>
      <c r="G39" s="740">
        <v>12</v>
      </c>
      <c r="H39" s="740">
        <v>439</v>
      </c>
      <c r="I39" s="740">
        <v>257</v>
      </c>
      <c r="J39" s="740">
        <v>977</v>
      </c>
      <c r="K39" s="740">
        <v>1795</v>
      </c>
      <c r="L39" s="740">
        <v>7295</v>
      </c>
      <c r="M39" s="740">
        <v>22300</v>
      </c>
      <c r="N39" s="740">
        <v>57182</v>
      </c>
      <c r="O39" s="740">
        <v>85923</v>
      </c>
      <c r="P39" s="740">
        <v>88899</v>
      </c>
      <c r="Q39" s="740">
        <v>314401</v>
      </c>
      <c r="R39" s="740">
        <v>312561</v>
      </c>
      <c r="S39" s="740">
        <v>275083</v>
      </c>
      <c r="T39" s="740">
        <v>230569</v>
      </c>
      <c r="U39" s="740">
        <v>175093</v>
      </c>
      <c r="V39" s="740">
        <v>121259</v>
      </c>
      <c r="W39" s="740">
        <v>82527</v>
      </c>
      <c r="X39" s="740">
        <v>49334</v>
      </c>
      <c r="Y39" s="740">
        <v>80239</v>
      </c>
      <c r="Z39" s="741">
        <v>1906145</v>
      </c>
      <c r="AA39" s="728"/>
      <c r="AB39" s="728"/>
      <c r="AC39" s="728"/>
      <c r="AD39" s="728"/>
      <c r="AE39" s="728"/>
      <c r="AF39" s="728"/>
      <c r="AG39" s="728"/>
      <c r="AH39" s="728"/>
      <c r="AI39" s="728"/>
      <c r="AJ39" s="728"/>
      <c r="AK39" s="728"/>
      <c r="AL39" s="728"/>
      <c r="AM39" s="728"/>
      <c r="AN39" s="728"/>
      <c r="AO39" s="728"/>
      <c r="AP39" s="728"/>
      <c r="AQ39" s="728"/>
      <c r="AR39" s="728"/>
      <c r="AS39" s="728"/>
      <c r="AT39" s="728"/>
      <c r="AU39" s="728"/>
    </row>
    <row r="40" spans="1:47" ht="16.5" customHeight="1">
      <c r="A40" s="1542"/>
      <c r="B40" s="1543"/>
      <c r="C40" s="1543"/>
      <c r="D40" s="731" t="s">
        <v>26</v>
      </c>
      <c r="E40" s="745">
        <v>0</v>
      </c>
      <c r="F40" s="745">
        <v>0</v>
      </c>
      <c r="G40" s="745">
        <v>2</v>
      </c>
      <c r="H40" s="745">
        <v>35</v>
      </c>
      <c r="I40" s="745">
        <v>15</v>
      </c>
      <c r="J40" s="745">
        <v>55</v>
      </c>
      <c r="K40" s="745">
        <v>82</v>
      </c>
      <c r="L40" s="745">
        <v>239</v>
      </c>
      <c r="M40" s="745">
        <v>533</v>
      </c>
      <c r="N40" s="745">
        <v>991</v>
      </c>
      <c r="O40" s="745">
        <v>1029</v>
      </c>
      <c r="P40" s="745">
        <v>761</v>
      </c>
      <c r="Q40" s="745">
        <v>1809</v>
      </c>
      <c r="R40" s="745">
        <v>1553</v>
      </c>
      <c r="S40" s="745">
        <v>1265</v>
      </c>
      <c r="T40" s="745">
        <v>1009</v>
      </c>
      <c r="U40" s="745">
        <v>769</v>
      </c>
      <c r="V40" s="745">
        <v>522</v>
      </c>
      <c r="W40" s="745">
        <v>379</v>
      </c>
      <c r="X40" s="745">
        <v>231</v>
      </c>
      <c r="Y40" s="745">
        <v>377</v>
      </c>
      <c r="Z40" s="746">
        <v>11656</v>
      </c>
      <c r="AA40" s="728"/>
      <c r="AB40" s="728"/>
      <c r="AC40" s="728"/>
      <c r="AD40" s="728"/>
      <c r="AE40" s="728"/>
      <c r="AF40" s="728"/>
      <c r="AG40" s="728"/>
      <c r="AH40" s="728"/>
      <c r="AI40" s="728"/>
      <c r="AJ40" s="728"/>
      <c r="AK40" s="728"/>
      <c r="AL40" s="728"/>
      <c r="AM40" s="728"/>
      <c r="AN40" s="728"/>
      <c r="AO40" s="728"/>
      <c r="AP40" s="728"/>
      <c r="AQ40" s="728"/>
      <c r="AR40" s="728"/>
      <c r="AS40" s="728"/>
      <c r="AT40" s="728"/>
      <c r="AU40" s="728"/>
    </row>
    <row r="41" spans="1:47" ht="16.5" customHeight="1">
      <c r="A41" s="1542"/>
      <c r="B41" s="1543" t="s">
        <v>31</v>
      </c>
      <c r="C41" s="1546" t="s">
        <v>55</v>
      </c>
      <c r="D41" s="730" t="s">
        <v>27</v>
      </c>
      <c r="E41" s="738">
        <v>0</v>
      </c>
      <c r="F41" s="738">
        <v>0</v>
      </c>
      <c r="G41" s="738">
        <v>0</v>
      </c>
      <c r="H41" s="738">
        <v>0</v>
      </c>
      <c r="I41" s="738">
        <v>21.27</v>
      </c>
      <c r="J41" s="738">
        <v>13.21</v>
      </c>
      <c r="K41" s="738">
        <v>0.22</v>
      </c>
      <c r="L41" s="738">
        <v>9.4499999999999993</v>
      </c>
      <c r="M41" s="738">
        <v>40.75</v>
      </c>
      <c r="N41" s="738">
        <v>56.31</v>
      </c>
      <c r="O41" s="738">
        <v>90.71</v>
      </c>
      <c r="P41" s="738">
        <v>124.78</v>
      </c>
      <c r="Q41" s="738">
        <v>31.84</v>
      </c>
      <c r="R41" s="738">
        <v>4.1100000000000003</v>
      </c>
      <c r="S41" s="738">
        <v>0.88</v>
      </c>
      <c r="T41" s="738">
        <v>0.19</v>
      </c>
      <c r="U41" s="738">
        <v>0</v>
      </c>
      <c r="V41" s="738">
        <v>0.26</v>
      </c>
      <c r="W41" s="738">
        <v>0</v>
      </c>
      <c r="X41" s="738">
        <v>0</v>
      </c>
      <c r="Y41" s="738">
        <v>0</v>
      </c>
      <c r="Z41" s="739">
        <v>393.98</v>
      </c>
      <c r="AA41" s="728"/>
      <c r="AB41" s="728"/>
      <c r="AC41" s="728"/>
      <c r="AD41" s="728"/>
      <c r="AE41" s="728"/>
      <c r="AF41" s="728"/>
      <c r="AG41" s="728"/>
      <c r="AH41" s="728"/>
      <c r="AI41" s="728"/>
      <c r="AJ41" s="728"/>
      <c r="AK41" s="728"/>
      <c r="AL41" s="728"/>
      <c r="AM41" s="728"/>
      <c r="AN41" s="728"/>
      <c r="AO41" s="728"/>
      <c r="AP41" s="728"/>
      <c r="AQ41" s="728"/>
      <c r="AR41" s="728"/>
      <c r="AS41" s="728"/>
      <c r="AT41" s="728"/>
      <c r="AU41" s="728"/>
    </row>
    <row r="42" spans="1:47" ht="16.5" customHeight="1">
      <c r="A42" s="1542"/>
      <c r="B42" s="1543"/>
      <c r="C42" s="1546"/>
      <c r="D42" s="732" t="s">
        <v>28</v>
      </c>
      <c r="E42" s="740">
        <v>0</v>
      </c>
      <c r="F42" s="740">
        <v>0</v>
      </c>
      <c r="G42" s="740">
        <v>0</v>
      </c>
      <c r="H42" s="740">
        <v>0</v>
      </c>
      <c r="I42" s="740">
        <v>1354</v>
      </c>
      <c r="J42" s="740">
        <v>1521</v>
      </c>
      <c r="K42" s="740">
        <v>12</v>
      </c>
      <c r="L42" s="740">
        <v>1004</v>
      </c>
      <c r="M42" s="740">
        <v>3959</v>
      </c>
      <c r="N42" s="740">
        <v>4918</v>
      </c>
      <c r="O42" s="740">
        <v>7720</v>
      </c>
      <c r="P42" s="740">
        <v>11921</v>
      </c>
      <c r="Q42" s="740">
        <v>3102</v>
      </c>
      <c r="R42" s="740">
        <v>411</v>
      </c>
      <c r="S42" s="740">
        <v>68</v>
      </c>
      <c r="T42" s="740">
        <v>13</v>
      </c>
      <c r="U42" s="740">
        <v>0</v>
      </c>
      <c r="V42" s="740">
        <v>37</v>
      </c>
      <c r="W42" s="740">
        <v>0</v>
      </c>
      <c r="X42" s="740">
        <v>0</v>
      </c>
      <c r="Y42" s="740">
        <v>0</v>
      </c>
      <c r="Z42" s="741">
        <v>36040</v>
      </c>
      <c r="AA42" s="728"/>
      <c r="AB42" s="728"/>
      <c r="AC42" s="728"/>
      <c r="AD42" s="728"/>
      <c r="AE42" s="728"/>
      <c r="AF42" s="728"/>
      <c r="AG42" s="728"/>
      <c r="AH42" s="728"/>
      <c r="AI42" s="728"/>
      <c r="AJ42" s="728"/>
      <c r="AK42" s="728"/>
      <c r="AL42" s="728"/>
      <c r="AM42" s="728"/>
      <c r="AN42" s="728"/>
      <c r="AO42" s="728"/>
      <c r="AP42" s="728"/>
      <c r="AQ42" s="728"/>
      <c r="AR42" s="728"/>
      <c r="AS42" s="728"/>
      <c r="AT42" s="728"/>
      <c r="AU42" s="728"/>
    </row>
    <row r="43" spans="1:47" ht="16.5" customHeight="1">
      <c r="A43" s="1542"/>
      <c r="B43" s="1543"/>
      <c r="C43" s="1546"/>
      <c r="D43" s="731" t="s">
        <v>26</v>
      </c>
      <c r="E43" s="742">
        <v>0</v>
      </c>
      <c r="F43" s="742">
        <v>0</v>
      </c>
      <c r="G43" s="742">
        <v>0</v>
      </c>
      <c r="H43" s="742">
        <v>0</v>
      </c>
      <c r="I43" s="742">
        <v>72</v>
      </c>
      <c r="J43" s="742">
        <v>46</v>
      </c>
      <c r="K43" s="742">
        <v>0</v>
      </c>
      <c r="L43" s="742">
        <v>16</v>
      </c>
      <c r="M43" s="742">
        <v>52</v>
      </c>
      <c r="N43" s="742">
        <v>66</v>
      </c>
      <c r="O43" s="742">
        <v>110</v>
      </c>
      <c r="P43" s="742">
        <v>143</v>
      </c>
      <c r="Q43" s="742">
        <v>40</v>
      </c>
      <c r="R43" s="742">
        <v>5</v>
      </c>
      <c r="S43" s="742">
        <v>0</v>
      </c>
      <c r="T43" s="742">
        <v>0</v>
      </c>
      <c r="U43" s="742">
        <v>0</v>
      </c>
      <c r="V43" s="742">
        <v>0</v>
      </c>
      <c r="W43" s="742">
        <v>0</v>
      </c>
      <c r="X43" s="742">
        <v>0</v>
      </c>
      <c r="Y43" s="742">
        <v>0</v>
      </c>
      <c r="Z43" s="743">
        <v>550</v>
      </c>
      <c r="AA43" s="728"/>
      <c r="AB43" s="728"/>
      <c r="AC43" s="728"/>
      <c r="AD43" s="728"/>
      <c r="AE43" s="728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</row>
    <row r="44" spans="1:47" ht="16.5" customHeight="1">
      <c r="A44" s="1542"/>
      <c r="B44" s="1543"/>
      <c r="C44" s="1546" t="s">
        <v>56</v>
      </c>
      <c r="D44" s="730" t="s">
        <v>27</v>
      </c>
      <c r="E44" s="738">
        <v>52.62</v>
      </c>
      <c r="F44" s="738">
        <v>391.54</v>
      </c>
      <c r="G44" s="738">
        <v>512.51</v>
      </c>
      <c r="H44" s="738">
        <v>1238.17</v>
      </c>
      <c r="I44" s="738">
        <v>1326.54</v>
      </c>
      <c r="J44" s="738">
        <v>1082.8599999999999</v>
      </c>
      <c r="K44" s="738">
        <v>2153.12</v>
      </c>
      <c r="L44" s="738">
        <v>3416.12</v>
      </c>
      <c r="M44" s="738">
        <v>8920.9500000000007</v>
      </c>
      <c r="N44" s="738">
        <v>11602.62</v>
      </c>
      <c r="O44" s="738">
        <v>13197.95</v>
      </c>
      <c r="P44" s="738">
        <v>9257.7900000000009</v>
      </c>
      <c r="Q44" s="738">
        <v>5241.8900000000003</v>
      </c>
      <c r="R44" s="738">
        <v>1639.03</v>
      </c>
      <c r="S44" s="738">
        <v>1015.24</v>
      </c>
      <c r="T44" s="738">
        <v>647.57000000000005</v>
      </c>
      <c r="U44" s="738">
        <v>551.73</v>
      </c>
      <c r="V44" s="738">
        <v>218.39</v>
      </c>
      <c r="W44" s="738">
        <v>136.27000000000001</v>
      </c>
      <c r="X44" s="738">
        <v>62.21</v>
      </c>
      <c r="Y44" s="738">
        <v>747.18</v>
      </c>
      <c r="Z44" s="739">
        <v>63412.3</v>
      </c>
      <c r="AA44" s="728"/>
      <c r="AB44" s="728"/>
      <c r="AC44" s="728"/>
      <c r="AD44" s="728"/>
      <c r="AE44" s="728"/>
      <c r="AF44" s="728"/>
      <c r="AG44" s="728"/>
      <c r="AH44" s="728"/>
      <c r="AI44" s="728"/>
      <c r="AJ44" s="728"/>
      <c r="AK44" s="728"/>
      <c r="AL44" s="728"/>
      <c r="AM44" s="728"/>
      <c r="AN44" s="728"/>
      <c r="AO44" s="728"/>
      <c r="AP44" s="728"/>
      <c r="AQ44" s="728"/>
      <c r="AR44" s="728"/>
      <c r="AS44" s="728"/>
      <c r="AT44" s="728"/>
      <c r="AU44" s="728"/>
    </row>
    <row r="45" spans="1:47" ht="16.5" customHeight="1">
      <c r="A45" s="1542"/>
      <c r="B45" s="1543"/>
      <c r="C45" s="1546"/>
      <c r="D45" s="732" t="s">
        <v>28</v>
      </c>
      <c r="E45" s="740">
        <v>0</v>
      </c>
      <c r="F45" s="740">
        <v>4897</v>
      </c>
      <c r="G45" s="740">
        <v>12272</v>
      </c>
      <c r="H45" s="740">
        <v>50160</v>
      </c>
      <c r="I45" s="740">
        <v>74239</v>
      </c>
      <c r="J45" s="740">
        <v>76340</v>
      </c>
      <c r="K45" s="740">
        <v>158821</v>
      </c>
      <c r="L45" s="740">
        <v>303209</v>
      </c>
      <c r="M45" s="740">
        <v>958518</v>
      </c>
      <c r="N45" s="740">
        <v>1328414</v>
      </c>
      <c r="O45" s="740">
        <v>1521056</v>
      </c>
      <c r="P45" s="740">
        <v>1052999</v>
      </c>
      <c r="Q45" s="740">
        <v>608667</v>
      </c>
      <c r="R45" s="740">
        <v>195829</v>
      </c>
      <c r="S45" s="740">
        <v>128254</v>
      </c>
      <c r="T45" s="740">
        <v>79233</v>
      </c>
      <c r="U45" s="740">
        <v>70311</v>
      </c>
      <c r="V45" s="740">
        <v>28919</v>
      </c>
      <c r="W45" s="740">
        <v>18829</v>
      </c>
      <c r="X45" s="740">
        <v>7877</v>
      </c>
      <c r="Y45" s="740">
        <v>107349</v>
      </c>
      <c r="Z45" s="741">
        <v>6786193</v>
      </c>
      <c r="AA45" s="728"/>
      <c r="AB45" s="728"/>
      <c r="AC45" s="728"/>
      <c r="AD45" s="728"/>
      <c r="AE45" s="728"/>
      <c r="AF45" s="728"/>
      <c r="AG45" s="728"/>
      <c r="AH45" s="728"/>
      <c r="AI45" s="728"/>
      <c r="AJ45" s="728"/>
      <c r="AK45" s="728"/>
      <c r="AL45" s="728"/>
      <c r="AM45" s="728"/>
      <c r="AN45" s="728"/>
      <c r="AO45" s="728"/>
      <c r="AP45" s="728"/>
      <c r="AQ45" s="728"/>
      <c r="AR45" s="728"/>
      <c r="AS45" s="728"/>
      <c r="AT45" s="728"/>
      <c r="AU45" s="728"/>
    </row>
    <row r="46" spans="1:47" ht="16.5" customHeight="1">
      <c r="A46" s="1542"/>
      <c r="B46" s="1543"/>
      <c r="C46" s="1546"/>
      <c r="D46" s="731" t="s">
        <v>26</v>
      </c>
      <c r="E46" s="742">
        <v>0</v>
      </c>
      <c r="F46" s="742">
        <v>816</v>
      </c>
      <c r="G46" s="742">
        <v>1360</v>
      </c>
      <c r="H46" s="742">
        <v>4199</v>
      </c>
      <c r="I46" s="742">
        <v>4527</v>
      </c>
      <c r="J46" s="742">
        <v>3726</v>
      </c>
      <c r="K46" s="742">
        <v>4992</v>
      </c>
      <c r="L46" s="742">
        <v>6410</v>
      </c>
      <c r="M46" s="742">
        <v>15129</v>
      </c>
      <c r="N46" s="742">
        <v>15406</v>
      </c>
      <c r="O46" s="742">
        <v>18047</v>
      </c>
      <c r="P46" s="742">
        <v>12860</v>
      </c>
      <c r="Q46" s="742">
        <v>7478</v>
      </c>
      <c r="R46" s="742">
        <v>2347</v>
      </c>
      <c r="S46" s="742">
        <v>1509</v>
      </c>
      <c r="T46" s="742">
        <v>949</v>
      </c>
      <c r="U46" s="742">
        <v>845</v>
      </c>
      <c r="V46" s="742">
        <v>352</v>
      </c>
      <c r="W46" s="742">
        <v>237</v>
      </c>
      <c r="X46" s="742">
        <v>99</v>
      </c>
      <c r="Y46" s="742">
        <v>1412</v>
      </c>
      <c r="Z46" s="743">
        <v>102700</v>
      </c>
      <c r="AA46" s="728"/>
      <c r="AB46" s="728"/>
      <c r="AC46" s="728"/>
      <c r="AD46" s="728"/>
      <c r="AE46" s="728"/>
      <c r="AF46" s="728"/>
      <c r="AG46" s="728"/>
      <c r="AH46" s="728"/>
      <c r="AI46" s="728"/>
      <c r="AJ46" s="728"/>
      <c r="AK46" s="728"/>
      <c r="AL46" s="728"/>
      <c r="AM46" s="728"/>
      <c r="AN46" s="728"/>
      <c r="AO46" s="728"/>
      <c r="AP46" s="728"/>
      <c r="AQ46" s="728"/>
      <c r="AR46" s="728"/>
      <c r="AS46" s="728"/>
      <c r="AT46" s="728"/>
      <c r="AU46" s="728"/>
    </row>
    <row r="47" spans="1:47" ht="16.5" customHeight="1">
      <c r="A47" s="1542"/>
      <c r="B47" s="1543" t="s">
        <v>30</v>
      </c>
      <c r="C47" s="1543"/>
      <c r="D47" s="730" t="s">
        <v>27</v>
      </c>
      <c r="E47" s="738">
        <v>52.62</v>
      </c>
      <c r="F47" s="738">
        <v>391.54</v>
      </c>
      <c r="G47" s="738">
        <v>512.51</v>
      </c>
      <c r="H47" s="738">
        <v>1238.17</v>
      </c>
      <c r="I47" s="738">
        <v>1347.81</v>
      </c>
      <c r="J47" s="738">
        <v>1096.07</v>
      </c>
      <c r="K47" s="738">
        <v>2153.3399999999997</v>
      </c>
      <c r="L47" s="738">
        <v>3425.5699999999997</v>
      </c>
      <c r="M47" s="738">
        <v>8961.7000000000007</v>
      </c>
      <c r="N47" s="738">
        <v>11658.93</v>
      </c>
      <c r="O47" s="738">
        <v>13288.66</v>
      </c>
      <c r="P47" s="738">
        <v>9382.5700000000015</v>
      </c>
      <c r="Q47" s="738">
        <v>5273.7300000000005</v>
      </c>
      <c r="R47" s="738">
        <v>1643.1399999999999</v>
      </c>
      <c r="S47" s="738">
        <v>1016.12</v>
      </c>
      <c r="T47" s="738">
        <v>647.7600000000001</v>
      </c>
      <c r="U47" s="738">
        <v>551.73</v>
      </c>
      <c r="V47" s="738">
        <v>218.64999999999998</v>
      </c>
      <c r="W47" s="738">
        <v>136.27000000000001</v>
      </c>
      <c r="X47" s="738">
        <v>62.21</v>
      </c>
      <c r="Y47" s="738">
        <v>747.18</v>
      </c>
      <c r="Z47" s="739">
        <v>63806.280000000006</v>
      </c>
      <c r="AA47" s="728"/>
      <c r="AB47" s="728"/>
      <c r="AC47" s="728"/>
      <c r="AD47" s="728"/>
      <c r="AE47" s="728"/>
      <c r="AF47" s="728"/>
      <c r="AG47" s="728"/>
      <c r="AH47" s="728"/>
      <c r="AI47" s="728"/>
      <c r="AJ47" s="728"/>
      <c r="AK47" s="728"/>
      <c r="AL47" s="728"/>
      <c r="AM47" s="728"/>
      <c r="AN47" s="728"/>
      <c r="AO47" s="728"/>
      <c r="AP47" s="728"/>
      <c r="AQ47" s="728"/>
      <c r="AR47" s="728"/>
      <c r="AS47" s="728"/>
      <c r="AT47" s="728"/>
      <c r="AU47" s="728"/>
    </row>
    <row r="48" spans="1:47" ht="16.5" customHeight="1">
      <c r="A48" s="1542"/>
      <c r="B48" s="1543"/>
      <c r="C48" s="1543"/>
      <c r="D48" s="732" t="s">
        <v>28</v>
      </c>
      <c r="E48" s="740">
        <v>0</v>
      </c>
      <c r="F48" s="740">
        <v>4897</v>
      </c>
      <c r="G48" s="740">
        <v>12272</v>
      </c>
      <c r="H48" s="740">
        <v>50160</v>
      </c>
      <c r="I48" s="740">
        <v>75593</v>
      </c>
      <c r="J48" s="740">
        <v>77861</v>
      </c>
      <c r="K48" s="740">
        <v>158833</v>
      </c>
      <c r="L48" s="740">
        <v>304213</v>
      </c>
      <c r="M48" s="740">
        <v>962477</v>
      </c>
      <c r="N48" s="740">
        <v>1333332</v>
      </c>
      <c r="O48" s="740">
        <v>1528776</v>
      </c>
      <c r="P48" s="740">
        <v>1064920</v>
      </c>
      <c r="Q48" s="740">
        <v>611769</v>
      </c>
      <c r="R48" s="740">
        <v>196240</v>
      </c>
      <c r="S48" s="740">
        <v>128322</v>
      </c>
      <c r="T48" s="740">
        <v>79246</v>
      </c>
      <c r="U48" s="740">
        <v>70311</v>
      </c>
      <c r="V48" s="740">
        <v>28956</v>
      </c>
      <c r="W48" s="740">
        <v>18829</v>
      </c>
      <c r="X48" s="740">
        <v>7877</v>
      </c>
      <c r="Y48" s="740">
        <v>107349</v>
      </c>
      <c r="Z48" s="741">
        <v>6822233</v>
      </c>
      <c r="AA48" s="728"/>
      <c r="AB48" s="728"/>
      <c r="AC48" s="728"/>
      <c r="AD48" s="728"/>
      <c r="AE48" s="728"/>
      <c r="AF48" s="728"/>
      <c r="AG48" s="728"/>
      <c r="AH48" s="728"/>
      <c r="AI48" s="728"/>
      <c r="AJ48" s="728"/>
      <c r="AK48" s="728"/>
      <c r="AL48" s="728"/>
      <c r="AM48" s="728"/>
      <c r="AN48" s="728"/>
      <c r="AO48" s="728"/>
      <c r="AP48" s="728"/>
      <c r="AQ48" s="728"/>
      <c r="AR48" s="728"/>
      <c r="AS48" s="728"/>
      <c r="AT48" s="728"/>
      <c r="AU48" s="728"/>
    </row>
    <row r="49" spans="1:47" ht="16.5" customHeight="1">
      <c r="A49" s="1542"/>
      <c r="B49" s="1543"/>
      <c r="C49" s="1543"/>
      <c r="D49" s="731" t="s">
        <v>26</v>
      </c>
      <c r="E49" s="745">
        <v>0</v>
      </c>
      <c r="F49" s="745">
        <v>816</v>
      </c>
      <c r="G49" s="745">
        <v>1360</v>
      </c>
      <c r="H49" s="745">
        <v>4199</v>
      </c>
      <c r="I49" s="745">
        <v>4599</v>
      </c>
      <c r="J49" s="745">
        <v>3772</v>
      </c>
      <c r="K49" s="745">
        <v>4992</v>
      </c>
      <c r="L49" s="745">
        <v>6426</v>
      </c>
      <c r="M49" s="745">
        <v>15181</v>
      </c>
      <c r="N49" s="745">
        <v>15472</v>
      </c>
      <c r="O49" s="745">
        <v>18157</v>
      </c>
      <c r="P49" s="745">
        <v>13003</v>
      </c>
      <c r="Q49" s="745">
        <v>7518</v>
      </c>
      <c r="R49" s="745">
        <v>2352</v>
      </c>
      <c r="S49" s="745">
        <v>1509</v>
      </c>
      <c r="T49" s="745">
        <v>949</v>
      </c>
      <c r="U49" s="745">
        <v>845</v>
      </c>
      <c r="V49" s="745">
        <v>352</v>
      </c>
      <c r="W49" s="745">
        <v>237</v>
      </c>
      <c r="X49" s="745">
        <v>99</v>
      </c>
      <c r="Y49" s="745">
        <v>1412</v>
      </c>
      <c r="Z49" s="746">
        <v>103250</v>
      </c>
      <c r="AA49" s="728"/>
      <c r="AB49" s="728"/>
      <c r="AC49" s="728"/>
      <c r="AD49" s="728"/>
      <c r="AE49" s="728"/>
      <c r="AF49" s="728"/>
      <c r="AG49" s="728"/>
      <c r="AH49" s="728"/>
      <c r="AI49" s="728"/>
      <c r="AJ49" s="728"/>
      <c r="AK49" s="728"/>
      <c r="AL49" s="728"/>
      <c r="AM49" s="728"/>
      <c r="AN49" s="728"/>
      <c r="AO49" s="728"/>
      <c r="AP49" s="728"/>
      <c r="AQ49" s="728"/>
      <c r="AR49" s="728"/>
      <c r="AS49" s="728"/>
      <c r="AT49" s="728"/>
      <c r="AU49" s="728"/>
    </row>
    <row r="50" spans="1:47" ht="16.5" customHeight="1">
      <c r="A50" s="1542" t="s">
        <v>24</v>
      </c>
      <c r="B50" s="1543"/>
      <c r="C50" s="1543"/>
      <c r="D50" s="730" t="s">
        <v>27</v>
      </c>
      <c r="E50" s="738">
        <v>52.62</v>
      </c>
      <c r="F50" s="738">
        <v>399.71000000000004</v>
      </c>
      <c r="G50" s="738">
        <v>512.86</v>
      </c>
      <c r="H50" s="738">
        <v>1244.24</v>
      </c>
      <c r="I50" s="738">
        <v>1350.86</v>
      </c>
      <c r="J50" s="738">
        <v>1104.5899999999999</v>
      </c>
      <c r="K50" s="738">
        <v>2168.1799999999998</v>
      </c>
      <c r="L50" s="738">
        <v>3473.13</v>
      </c>
      <c r="M50" s="738">
        <v>9099.77</v>
      </c>
      <c r="N50" s="738">
        <v>11959.04</v>
      </c>
      <c r="O50" s="738">
        <v>13693.35</v>
      </c>
      <c r="P50" s="738">
        <v>9771.9000000000015</v>
      </c>
      <c r="Q50" s="738">
        <v>6600.68</v>
      </c>
      <c r="R50" s="738">
        <v>2973.55</v>
      </c>
      <c r="S50" s="738">
        <v>2169.86</v>
      </c>
      <c r="T50" s="738">
        <v>1618.67</v>
      </c>
      <c r="U50" s="738">
        <v>1286.74</v>
      </c>
      <c r="V50" s="738">
        <v>722.82999999999993</v>
      </c>
      <c r="W50" s="738">
        <v>487.46000000000004</v>
      </c>
      <c r="X50" s="738">
        <v>262.70999999999998</v>
      </c>
      <c r="Y50" s="738">
        <v>1074.55</v>
      </c>
      <c r="Z50" s="739">
        <v>72027.3</v>
      </c>
      <c r="AA50" s="728"/>
      <c r="AB50" s="728"/>
      <c r="AC50" s="728"/>
      <c r="AD50" s="728"/>
      <c r="AE50" s="728"/>
      <c r="AF50" s="728"/>
      <c r="AG50" s="728"/>
      <c r="AH50" s="728"/>
      <c r="AI50" s="728"/>
      <c r="AJ50" s="728"/>
      <c r="AK50" s="728"/>
      <c r="AL50" s="728"/>
      <c r="AM50" s="728"/>
      <c r="AN50" s="728"/>
      <c r="AO50" s="728"/>
      <c r="AP50" s="728"/>
      <c r="AQ50" s="728"/>
      <c r="AR50" s="728"/>
      <c r="AS50" s="728"/>
      <c r="AT50" s="728"/>
      <c r="AU50" s="728"/>
    </row>
    <row r="51" spans="1:47" ht="16.5" customHeight="1">
      <c r="A51" s="1542"/>
      <c r="B51" s="1543"/>
      <c r="C51" s="1543"/>
      <c r="D51" s="732" t="s">
        <v>28</v>
      </c>
      <c r="E51" s="740">
        <v>0</v>
      </c>
      <c r="F51" s="740">
        <v>4897</v>
      </c>
      <c r="G51" s="740">
        <v>12284</v>
      </c>
      <c r="H51" s="740">
        <v>50599</v>
      </c>
      <c r="I51" s="740">
        <v>75850</v>
      </c>
      <c r="J51" s="740">
        <v>78838</v>
      </c>
      <c r="K51" s="740">
        <v>160628</v>
      </c>
      <c r="L51" s="740">
        <v>311508</v>
      </c>
      <c r="M51" s="740">
        <v>984777</v>
      </c>
      <c r="N51" s="740">
        <v>1390514</v>
      </c>
      <c r="O51" s="740">
        <v>1614699</v>
      </c>
      <c r="P51" s="740">
        <v>1153819</v>
      </c>
      <c r="Q51" s="740">
        <v>926170</v>
      </c>
      <c r="R51" s="740">
        <v>508801</v>
      </c>
      <c r="S51" s="740">
        <v>403405</v>
      </c>
      <c r="T51" s="740">
        <v>309815</v>
      </c>
      <c r="U51" s="740">
        <v>245404</v>
      </c>
      <c r="V51" s="740">
        <v>150215</v>
      </c>
      <c r="W51" s="740">
        <v>101356</v>
      </c>
      <c r="X51" s="740">
        <v>57211</v>
      </c>
      <c r="Y51" s="740">
        <v>187588</v>
      </c>
      <c r="Z51" s="741">
        <v>8728378</v>
      </c>
      <c r="AA51" s="728"/>
      <c r="AB51" s="728"/>
      <c r="AC51" s="728"/>
      <c r="AD51" s="728"/>
      <c r="AE51" s="728"/>
      <c r="AF51" s="728"/>
      <c r="AG51" s="728"/>
      <c r="AH51" s="728"/>
      <c r="AI51" s="728"/>
      <c r="AJ51" s="728"/>
      <c r="AK51" s="728"/>
      <c r="AL51" s="728"/>
      <c r="AM51" s="728"/>
      <c r="AN51" s="728"/>
      <c r="AO51" s="728"/>
      <c r="AP51" s="728"/>
      <c r="AQ51" s="728"/>
      <c r="AR51" s="728"/>
      <c r="AS51" s="728"/>
      <c r="AT51" s="728"/>
      <c r="AU51" s="728"/>
    </row>
    <row r="52" spans="1:47" ht="16.5" customHeight="1">
      <c r="A52" s="1542"/>
      <c r="B52" s="1543"/>
      <c r="C52" s="1543"/>
      <c r="D52" s="731" t="s">
        <v>26</v>
      </c>
      <c r="E52" s="745">
        <v>0</v>
      </c>
      <c r="F52" s="745">
        <v>816</v>
      </c>
      <c r="G52" s="745">
        <v>1362</v>
      </c>
      <c r="H52" s="745">
        <v>4234</v>
      </c>
      <c r="I52" s="745">
        <v>4614</v>
      </c>
      <c r="J52" s="745">
        <v>3827</v>
      </c>
      <c r="K52" s="745">
        <v>5074</v>
      </c>
      <c r="L52" s="745">
        <v>6665</v>
      </c>
      <c r="M52" s="745">
        <v>15714</v>
      </c>
      <c r="N52" s="745">
        <v>16463</v>
      </c>
      <c r="O52" s="745">
        <v>19186</v>
      </c>
      <c r="P52" s="745">
        <v>13764</v>
      </c>
      <c r="Q52" s="745">
        <v>9327</v>
      </c>
      <c r="R52" s="745">
        <v>3905</v>
      </c>
      <c r="S52" s="745">
        <v>2774</v>
      </c>
      <c r="T52" s="745">
        <v>1958</v>
      </c>
      <c r="U52" s="745">
        <v>1614</v>
      </c>
      <c r="V52" s="745">
        <v>874</v>
      </c>
      <c r="W52" s="745">
        <v>616</v>
      </c>
      <c r="X52" s="745">
        <v>330</v>
      </c>
      <c r="Y52" s="745">
        <v>1789</v>
      </c>
      <c r="Z52" s="746">
        <v>114906</v>
      </c>
      <c r="AA52" s="728"/>
      <c r="AB52" s="728"/>
      <c r="AC52" s="728"/>
      <c r="AD52" s="728"/>
      <c r="AE52" s="728"/>
      <c r="AF52" s="728"/>
      <c r="AG52" s="728"/>
      <c r="AH52" s="728"/>
      <c r="AI52" s="728"/>
      <c r="AJ52" s="728"/>
      <c r="AK52" s="728"/>
      <c r="AL52" s="728"/>
      <c r="AM52" s="728"/>
      <c r="AN52" s="728"/>
      <c r="AO52" s="728"/>
      <c r="AP52" s="728"/>
      <c r="AQ52" s="728"/>
      <c r="AR52" s="728"/>
      <c r="AS52" s="728"/>
      <c r="AT52" s="728"/>
      <c r="AU52" s="728"/>
    </row>
    <row r="53" spans="1:47" ht="16.5" customHeight="1">
      <c r="A53" s="1542" t="s">
        <v>33</v>
      </c>
      <c r="B53" s="1543"/>
      <c r="C53" s="1543"/>
      <c r="D53" s="730" t="s">
        <v>27</v>
      </c>
      <c r="E53" s="738">
        <v>131.16999999999999</v>
      </c>
      <c r="F53" s="738">
        <v>697.8</v>
      </c>
      <c r="G53" s="738">
        <v>1239.5900000000001</v>
      </c>
      <c r="H53" s="738">
        <v>3251.02</v>
      </c>
      <c r="I53" s="738">
        <v>3993.53</v>
      </c>
      <c r="J53" s="738">
        <v>5561.6399999999994</v>
      </c>
      <c r="K53" s="738">
        <v>8871.0300000000007</v>
      </c>
      <c r="L53" s="738">
        <v>10900.82</v>
      </c>
      <c r="M53" s="738">
        <v>23531.68</v>
      </c>
      <c r="N53" s="738">
        <v>28940.29</v>
      </c>
      <c r="O53" s="738">
        <v>29526.999999999996</v>
      </c>
      <c r="P53" s="738">
        <v>20864.670000000006</v>
      </c>
      <c r="Q53" s="738">
        <v>11541.240000000002</v>
      </c>
      <c r="R53" s="738">
        <v>5528.56</v>
      </c>
      <c r="S53" s="738">
        <v>3975.5</v>
      </c>
      <c r="T53" s="738">
        <v>3281.8600000000006</v>
      </c>
      <c r="U53" s="738">
        <v>2739.56</v>
      </c>
      <c r="V53" s="738">
        <v>1633.06</v>
      </c>
      <c r="W53" s="738">
        <v>956.23</v>
      </c>
      <c r="X53" s="738">
        <v>603.98</v>
      </c>
      <c r="Y53" s="738">
        <v>1348.81</v>
      </c>
      <c r="Z53" s="739">
        <v>169119.04</v>
      </c>
      <c r="AA53" s="728"/>
      <c r="AB53" s="728"/>
      <c r="AC53" s="728"/>
      <c r="AD53" s="728"/>
      <c r="AE53" s="728"/>
      <c r="AF53" s="728"/>
      <c r="AG53" s="728"/>
      <c r="AH53" s="728"/>
      <c r="AI53" s="728"/>
      <c r="AJ53" s="728"/>
      <c r="AK53" s="728"/>
      <c r="AL53" s="728"/>
      <c r="AM53" s="728"/>
      <c r="AN53" s="728"/>
      <c r="AO53" s="728"/>
      <c r="AP53" s="728"/>
      <c r="AQ53" s="728"/>
      <c r="AR53" s="728"/>
      <c r="AS53" s="728"/>
      <c r="AT53" s="728"/>
      <c r="AU53" s="728"/>
    </row>
    <row r="54" spans="1:47" ht="16.5" customHeight="1">
      <c r="A54" s="1542"/>
      <c r="B54" s="1543"/>
      <c r="C54" s="1543"/>
      <c r="D54" s="732" t="s">
        <v>28</v>
      </c>
      <c r="E54" s="740">
        <v>677</v>
      </c>
      <c r="F54" s="740">
        <v>18846</v>
      </c>
      <c r="G54" s="740">
        <v>66484</v>
      </c>
      <c r="H54" s="740">
        <v>276874</v>
      </c>
      <c r="I54" s="740">
        <v>477692</v>
      </c>
      <c r="J54" s="740">
        <v>1039614</v>
      </c>
      <c r="K54" s="740">
        <v>2038413</v>
      </c>
      <c r="L54" s="740">
        <v>2888300</v>
      </c>
      <c r="M54" s="740">
        <v>6731905</v>
      </c>
      <c r="N54" s="740">
        <v>8657046</v>
      </c>
      <c r="O54" s="740">
        <v>8672077</v>
      </c>
      <c r="P54" s="740">
        <v>6293911</v>
      </c>
      <c r="Q54" s="740">
        <v>3447680</v>
      </c>
      <c r="R54" s="740">
        <v>1940797</v>
      </c>
      <c r="S54" s="740">
        <v>1437155</v>
      </c>
      <c r="T54" s="740">
        <v>1296080</v>
      </c>
      <c r="U54" s="740">
        <v>1110971</v>
      </c>
      <c r="V54" s="740">
        <v>710540</v>
      </c>
      <c r="W54" s="740">
        <v>398578</v>
      </c>
      <c r="X54" s="740">
        <v>288261</v>
      </c>
      <c r="Y54" s="740">
        <v>343366</v>
      </c>
      <c r="Z54" s="741">
        <v>48135267</v>
      </c>
      <c r="AA54" s="728"/>
      <c r="AB54" s="728"/>
      <c r="AC54" s="728"/>
      <c r="AD54" s="728"/>
      <c r="AE54" s="728"/>
      <c r="AF54" s="728"/>
      <c r="AG54" s="728"/>
      <c r="AH54" s="728"/>
      <c r="AI54" s="728"/>
      <c r="AJ54" s="728"/>
      <c r="AK54" s="728"/>
      <c r="AL54" s="728"/>
      <c r="AM54" s="728"/>
      <c r="AN54" s="728"/>
      <c r="AO54" s="728"/>
      <c r="AP54" s="728"/>
      <c r="AQ54" s="728"/>
      <c r="AR54" s="728"/>
      <c r="AS54" s="728"/>
      <c r="AT54" s="728"/>
      <c r="AU54" s="728"/>
    </row>
    <row r="55" spans="1:47" ht="16.5" customHeight="1" thickBot="1">
      <c r="A55" s="1544"/>
      <c r="B55" s="1545"/>
      <c r="C55" s="1545"/>
      <c r="D55" s="736" t="s">
        <v>26</v>
      </c>
      <c r="E55" s="747">
        <v>483</v>
      </c>
      <c r="F55" s="747">
        <v>4004</v>
      </c>
      <c r="G55" s="747">
        <v>7628</v>
      </c>
      <c r="H55" s="747">
        <v>21506</v>
      </c>
      <c r="I55" s="747">
        <v>25760</v>
      </c>
      <c r="J55" s="747">
        <v>40547</v>
      </c>
      <c r="K55" s="747">
        <v>60003</v>
      </c>
      <c r="L55" s="747">
        <v>63949</v>
      </c>
      <c r="M55" s="747">
        <v>119722</v>
      </c>
      <c r="N55" s="747">
        <v>121855</v>
      </c>
      <c r="O55" s="747">
        <v>103072</v>
      </c>
      <c r="P55" s="747">
        <v>63334</v>
      </c>
      <c r="Q55" s="747">
        <v>29251</v>
      </c>
      <c r="R55" s="747">
        <v>13504</v>
      </c>
      <c r="S55" s="747">
        <v>8550</v>
      </c>
      <c r="T55" s="747">
        <v>6544</v>
      </c>
      <c r="U55" s="747">
        <v>4994</v>
      </c>
      <c r="V55" s="747">
        <v>2847</v>
      </c>
      <c r="W55" s="747">
        <v>1470</v>
      </c>
      <c r="X55" s="747">
        <v>899</v>
      </c>
      <c r="Y55" s="747">
        <v>2193</v>
      </c>
      <c r="Z55" s="747">
        <v>702115</v>
      </c>
      <c r="AA55" s="728"/>
      <c r="AB55" s="728"/>
      <c r="AC55" s="728"/>
      <c r="AD55" s="728"/>
      <c r="AE55" s="728"/>
      <c r="AF55" s="728"/>
      <c r="AG55" s="728"/>
      <c r="AH55" s="728"/>
      <c r="AI55" s="728"/>
      <c r="AJ55" s="728"/>
      <c r="AK55" s="728"/>
      <c r="AL55" s="728"/>
      <c r="AM55" s="728"/>
      <c r="AN55" s="728"/>
      <c r="AO55" s="728"/>
      <c r="AP55" s="728"/>
      <c r="AQ55" s="728"/>
      <c r="AR55" s="728"/>
      <c r="AS55" s="728"/>
      <c r="AT55" s="728"/>
      <c r="AU55" s="728"/>
    </row>
    <row r="56" spans="1:47" ht="16.5" customHeight="1" thickBot="1">
      <c r="A56" s="727"/>
      <c r="B56" s="727"/>
      <c r="C56" s="727"/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7"/>
      <c r="W56" s="727"/>
      <c r="X56" s="727"/>
      <c r="Y56" s="727"/>
      <c r="Z56" s="727"/>
      <c r="AA56" s="727"/>
      <c r="AB56" s="727"/>
      <c r="AC56" s="727"/>
      <c r="AD56" s="727"/>
      <c r="AE56" s="727"/>
      <c r="AF56" s="727"/>
      <c r="AG56" s="727"/>
      <c r="AH56" s="727"/>
      <c r="AI56" s="727"/>
      <c r="AJ56" s="727"/>
      <c r="AK56" s="727"/>
      <c r="AL56" s="727"/>
      <c r="AM56" s="727"/>
      <c r="AN56" s="727"/>
      <c r="AO56" s="727"/>
      <c r="AP56" s="727"/>
      <c r="AQ56" s="727"/>
      <c r="AR56" s="727"/>
      <c r="AS56" s="727"/>
      <c r="AT56" s="727"/>
      <c r="AU56" s="727"/>
    </row>
    <row r="57" spans="1:47" ht="16.5" customHeight="1">
      <c r="A57" s="727"/>
      <c r="B57" s="727"/>
      <c r="C57" s="727"/>
      <c r="D57" s="727"/>
      <c r="E57" s="727"/>
      <c r="F57" s="727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727"/>
      <c r="AB57" s="727"/>
      <c r="AC57" s="727"/>
      <c r="AD57" s="727"/>
      <c r="AE57" s="727"/>
      <c r="AF57" s="727"/>
      <c r="AG57" s="727"/>
      <c r="AH57" s="727"/>
      <c r="AI57" s="727"/>
      <c r="AJ57" s="727"/>
      <c r="AK57" s="727"/>
      <c r="AL57" s="727"/>
      <c r="AM57" s="727"/>
      <c r="AN57" s="727"/>
      <c r="AO57" s="727"/>
      <c r="AP57" s="727"/>
      <c r="AQ57" s="727"/>
      <c r="AR57" s="727"/>
      <c r="AS57" s="727"/>
      <c r="AT57" s="727"/>
      <c r="AU57" s="727"/>
    </row>
    <row r="58" spans="1:47" ht="16.5" customHeight="1">
      <c r="A58" s="727"/>
      <c r="B58" s="727"/>
      <c r="C58" s="727"/>
      <c r="D58" s="727"/>
      <c r="E58" s="727"/>
      <c r="F58" s="727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727"/>
      <c r="AB58" s="727"/>
      <c r="AC58" s="727"/>
      <c r="AD58" s="727"/>
      <c r="AE58" s="727"/>
      <c r="AF58" s="727"/>
      <c r="AG58" s="727"/>
      <c r="AH58" s="727"/>
      <c r="AI58" s="727"/>
      <c r="AJ58" s="727"/>
      <c r="AK58" s="727"/>
      <c r="AL58" s="727"/>
      <c r="AM58" s="727"/>
      <c r="AN58" s="727"/>
      <c r="AO58" s="727"/>
      <c r="AP58" s="727"/>
      <c r="AQ58" s="727"/>
      <c r="AR58" s="727"/>
      <c r="AS58" s="727"/>
      <c r="AT58" s="727"/>
      <c r="AU58" s="727"/>
    </row>
    <row r="59" spans="1:47" ht="16.5" customHeight="1" thickBot="1">
      <c r="A59" s="727"/>
      <c r="B59" s="727"/>
      <c r="C59" s="727"/>
      <c r="D59" s="727"/>
      <c r="E59" s="727"/>
      <c r="F59" s="727"/>
      <c r="G59" s="1529">
        <v>2000.98</v>
      </c>
      <c r="H59" s="1530"/>
      <c r="I59" s="1530">
        <v>200098</v>
      </c>
      <c r="J59" s="1530"/>
      <c r="K59" s="1530">
        <v>456.26</v>
      </c>
      <c r="L59" s="1530"/>
      <c r="M59" s="1530">
        <v>298.36</v>
      </c>
      <c r="N59" s="1530"/>
      <c r="O59" s="1530">
        <v>58.67</v>
      </c>
      <c r="P59" s="1530"/>
      <c r="Q59" s="1530">
        <v>855.56</v>
      </c>
      <c r="R59" s="1530"/>
      <c r="S59" s="1537">
        <v>1212.5899999999999</v>
      </c>
      <c r="T59" s="1538"/>
      <c r="U59" s="1530">
        <v>172788.87000000002</v>
      </c>
      <c r="V59" s="1530"/>
      <c r="W59" s="1530">
        <v>48135267</v>
      </c>
      <c r="X59" s="1530"/>
      <c r="Y59" s="1530">
        <v>702115</v>
      </c>
      <c r="Z59" s="1536"/>
      <c r="AA59" s="727"/>
      <c r="AB59" s="727"/>
      <c r="AC59" s="727"/>
      <c r="AD59" s="727"/>
      <c r="AE59" s="727"/>
      <c r="AF59" s="727"/>
      <c r="AG59" s="727"/>
      <c r="AH59" s="727"/>
      <c r="AI59" s="727"/>
      <c r="AJ59" s="727"/>
      <c r="AK59" s="727"/>
      <c r="AL59" s="727"/>
      <c r="AM59" s="727"/>
      <c r="AN59" s="727"/>
      <c r="AO59" s="727"/>
      <c r="AP59" s="727"/>
      <c r="AQ59" s="727"/>
      <c r="AR59" s="727"/>
      <c r="AS59" s="727"/>
      <c r="AT59" s="727"/>
      <c r="AU59" s="727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595"/>
  </cols>
  <sheetData>
    <row r="1" spans="1:47" ht="18.75">
      <c r="A1" s="1547" t="s">
        <v>89</v>
      </c>
      <c r="B1" s="1548"/>
      <c r="C1" s="1548"/>
      <c r="D1" s="1548"/>
      <c r="E1" s="1548"/>
      <c r="F1" s="1548"/>
      <c r="G1" s="1548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0"/>
      <c r="T1" s="770"/>
      <c r="U1" s="770"/>
      <c r="V1" s="770"/>
      <c r="W1" s="770"/>
      <c r="X1" s="770"/>
      <c r="Y1" s="770"/>
      <c r="Z1" s="770"/>
      <c r="AA1" s="770"/>
      <c r="AB1" s="770"/>
      <c r="AC1" s="770"/>
      <c r="AD1" s="770"/>
      <c r="AE1" s="770"/>
      <c r="AF1" s="770"/>
      <c r="AG1" s="770"/>
      <c r="AH1" s="770"/>
      <c r="AI1" s="770"/>
      <c r="AJ1" s="770"/>
      <c r="AK1" s="770"/>
      <c r="AL1" s="770"/>
      <c r="AM1" s="770"/>
      <c r="AN1" s="770"/>
      <c r="AO1" s="770"/>
      <c r="AP1" s="770"/>
      <c r="AQ1" s="770"/>
      <c r="AR1" s="770"/>
      <c r="AS1" s="770"/>
      <c r="AT1" s="770"/>
      <c r="AU1" s="770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  <c r="AM2" s="749"/>
      <c r="AN2" s="749"/>
      <c r="AO2" s="749"/>
      <c r="AP2" s="749"/>
      <c r="AQ2" s="749"/>
      <c r="AR2" s="749"/>
      <c r="AS2" s="749"/>
      <c r="AT2" s="749"/>
      <c r="AU2" s="749"/>
    </row>
    <row r="3" spans="1:47" ht="14.25" thickBot="1">
      <c r="A3" s="749"/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  <c r="AM3" s="749"/>
      <c r="AN3" s="749"/>
      <c r="AO3" s="749"/>
      <c r="AP3" s="749"/>
      <c r="AQ3" s="749"/>
      <c r="AR3" s="749"/>
      <c r="AS3" s="749"/>
      <c r="AT3" s="749"/>
      <c r="AU3" s="749"/>
    </row>
    <row r="4" spans="1:47" ht="16.5" customHeight="1">
      <c r="A4" s="755" t="s">
        <v>36</v>
      </c>
      <c r="B4" s="756" t="s">
        <v>35</v>
      </c>
      <c r="C4" s="756" t="s">
        <v>1</v>
      </c>
      <c r="D4" s="756" t="s">
        <v>2</v>
      </c>
      <c r="E4" s="756" t="s">
        <v>3</v>
      </c>
      <c r="F4" s="756" t="s">
        <v>4</v>
      </c>
      <c r="G4" s="756" t="s">
        <v>5</v>
      </c>
      <c r="H4" s="756" t="s">
        <v>6</v>
      </c>
      <c r="I4" s="756" t="s">
        <v>7</v>
      </c>
      <c r="J4" s="756" t="s">
        <v>8</v>
      </c>
      <c r="K4" s="756" t="s">
        <v>9</v>
      </c>
      <c r="L4" s="756" t="s">
        <v>10</v>
      </c>
      <c r="M4" s="756" t="s">
        <v>11</v>
      </c>
      <c r="N4" s="756" t="s">
        <v>12</v>
      </c>
      <c r="O4" s="756" t="s">
        <v>13</v>
      </c>
      <c r="P4" s="756" t="s">
        <v>14</v>
      </c>
      <c r="Q4" s="756" t="s">
        <v>15</v>
      </c>
      <c r="R4" s="756" t="s">
        <v>16</v>
      </c>
      <c r="S4" s="756" t="s">
        <v>17</v>
      </c>
      <c r="T4" s="756" t="s">
        <v>18</v>
      </c>
      <c r="U4" s="756" t="s">
        <v>19</v>
      </c>
      <c r="V4" s="756" t="s">
        <v>20</v>
      </c>
      <c r="W4" s="756" t="s">
        <v>21</v>
      </c>
      <c r="X4" s="756" t="s">
        <v>22</v>
      </c>
      <c r="Y4" s="756" t="s">
        <v>23</v>
      </c>
      <c r="Z4" s="757" t="s">
        <v>25</v>
      </c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</row>
    <row r="5" spans="1:47" ht="16.5" customHeight="1">
      <c r="A5" s="1542" t="s">
        <v>32</v>
      </c>
      <c r="B5" s="1543" t="s">
        <v>29</v>
      </c>
      <c r="C5" s="1543" t="s">
        <v>51</v>
      </c>
      <c r="D5" s="752" t="s">
        <v>27</v>
      </c>
      <c r="E5" s="759">
        <v>74.819999999999993</v>
      </c>
      <c r="F5" s="760">
        <v>294.27999999999997</v>
      </c>
      <c r="G5" s="760">
        <v>698.56</v>
      </c>
      <c r="H5" s="760">
        <v>746.36</v>
      </c>
      <c r="I5" s="760">
        <v>986.92</v>
      </c>
      <c r="J5" s="760">
        <v>1501.06</v>
      </c>
      <c r="K5" s="760">
        <v>4251.24</v>
      </c>
      <c r="L5" s="760">
        <v>4379.91</v>
      </c>
      <c r="M5" s="760">
        <v>9029.16</v>
      </c>
      <c r="N5" s="760">
        <v>12965.6</v>
      </c>
      <c r="O5" s="760">
        <v>13456.9</v>
      </c>
      <c r="P5" s="760">
        <v>8122.18</v>
      </c>
      <c r="Q5" s="760">
        <v>4620.3</v>
      </c>
      <c r="R5" s="760">
        <v>2617.29</v>
      </c>
      <c r="S5" s="760">
        <v>1958.74</v>
      </c>
      <c r="T5" s="760">
        <v>1593.46</v>
      </c>
      <c r="U5" s="760">
        <v>1452.46</v>
      </c>
      <c r="V5" s="760">
        <v>1122.6300000000001</v>
      </c>
      <c r="W5" s="760">
        <v>634.80999999999995</v>
      </c>
      <c r="X5" s="760">
        <v>200.07</v>
      </c>
      <c r="Y5" s="760">
        <v>191.8</v>
      </c>
      <c r="Z5" s="761">
        <v>70898.55</v>
      </c>
      <c r="AA5" s="750"/>
      <c r="AB5" s="750"/>
      <c r="AC5" s="750"/>
      <c r="AD5" s="750"/>
      <c r="AE5" s="750"/>
      <c r="AF5" s="750"/>
      <c r="AG5" s="750"/>
      <c r="AH5" s="750"/>
      <c r="AI5" s="750"/>
      <c r="AJ5" s="750"/>
      <c r="AK5" s="750"/>
      <c r="AL5" s="750"/>
      <c r="AM5" s="750"/>
      <c r="AN5" s="750"/>
      <c r="AO5" s="750"/>
      <c r="AP5" s="750"/>
      <c r="AQ5" s="750"/>
      <c r="AR5" s="750"/>
      <c r="AS5" s="750"/>
      <c r="AT5" s="750"/>
      <c r="AU5" s="750"/>
    </row>
    <row r="6" spans="1:47" ht="16.5" customHeight="1">
      <c r="A6" s="1542"/>
      <c r="B6" s="1543"/>
      <c r="C6" s="1543"/>
      <c r="D6" s="754" t="s">
        <v>28</v>
      </c>
      <c r="E6" s="762">
        <v>1589</v>
      </c>
      <c r="F6" s="762">
        <v>20082</v>
      </c>
      <c r="G6" s="762">
        <v>96855</v>
      </c>
      <c r="H6" s="762">
        <v>159880</v>
      </c>
      <c r="I6" s="762">
        <v>283772</v>
      </c>
      <c r="J6" s="762">
        <v>517143</v>
      </c>
      <c r="K6" s="762">
        <v>1669336</v>
      </c>
      <c r="L6" s="762">
        <v>1989494</v>
      </c>
      <c r="M6" s="762">
        <v>4458137</v>
      </c>
      <c r="N6" s="762">
        <v>6857806</v>
      </c>
      <c r="O6" s="762">
        <v>7535015</v>
      </c>
      <c r="P6" s="762">
        <v>4777394</v>
      </c>
      <c r="Q6" s="762">
        <v>2848334</v>
      </c>
      <c r="R6" s="762">
        <v>1695897</v>
      </c>
      <c r="S6" s="762">
        <v>1317692</v>
      </c>
      <c r="T6" s="762">
        <v>1125986</v>
      </c>
      <c r="U6" s="762">
        <v>1042118</v>
      </c>
      <c r="V6" s="762">
        <v>827512</v>
      </c>
      <c r="W6" s="762">
        <v>475998</v>
      </c>
      <c r="X6" s="762">
        <v>150298</v>
      </c>
      <c r="Y6" s="762">
        <v>142272</v>
      </c>
      <c r="Z6" s="763">
        <v>37992610</v>
      </c>
      <c r="AA6" s="750"/>
      <c r="AB6" s="750"/>
      <c r="AC6" s="750"/>
      <c r="AD6" s="750"/>
      <c r="AE6" s="750"/>
      <c r="AF6" s="750"/>
      <c r="AG6" s="750"/>
      <c r="AH6" s="750"/>
      <c r="AI6" s="750"/>
      <c r="AJ6" s="750"/>
      <c r="AK6" s="750"/>
      <c r="AL6" s="750"/>
      <c r="AM6" s="750"/>
      <c r="AN6" s="750"/>
      <c r="AO6" s="750"/>
      <c r="AP6" s="750"/>
      <c r="AQ6" s="750"/>
      <c r="AR6" s="750"/>
      <c r="AS6" s="750"/>
      <c r="AT6" s="750"/>
      <c r="AU6" s="750"/>
    </row>
    <row r="7" spans="1:47" ht="16.5" customHeight="1">
      <c r="A7" s="1542"/>
      <c r="B7" s="1543"/>
      <c r="C7" s="1543"/>
      <c r="D7" s="753" t="s">
        <v>26</v>
      </c>
      <c r="E7" s="764">
        <v>705</v>
      </c>
      <c r="F7" s="764">
        <v>6018</v>
      </c>
      <c r="G7" s="764">
        <v>13588</v>
      </c>
      <c r="H7" s="764">
        <v>11730</v>
      </c>
      <c r="I7" s="764">
        <v>13707</v>
      </c>
      <c r="J7" s="764">
        <v>17761</v>
      </c>
      <c r="K7" s="764">
        <v>43421</v>
      </c>
      <c r="L7" s="764">
        <v>38915</v>
      </c>
      <c r="M7" s="764">
        <v>72102</v>
      </c>
      <c r="N7" s="764">
        <v>88231</v>
      </c>
      <c r="O7" s="764">
        <v>77716</v>
      </c>
      <c r="P7" s="764">
        <v>39570</v>
      </c>
      <c r="Q7" s="764">
        <v>20145</v>
      </c>
      <c r="R7" s="764">
        <v>10468</v>
      </c>
      <c r="S7" s="764">
        <v>7053</v>
      </c>
      <c r="T7" s="764">
        <v>4771</v>
      </c>
      <c r="U7" s="764">
        <v>3944</v>
      </c>
      <c r="V7" s="764">
        <v>2412</v>
      </c>
      <c r="W7" s="764">
        <v>1267</v>
      </c>
      <c r="X7" s="764">
        <v>357</v>
      </c>
      <c r="Y7" s="764">
        <v>339</v>
      </c>
      <c r="Z7" s="765">
        <v>474220</v>
      </c>
      <c r="AA7" s="750"/>
      <c r="AB7" s="750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50"/>
      <c r="AO7" s="750"/>
      <c r="AP7" s="750"/>
      <c r="AQ7" s="750"/>
      <c r="AR7" s="750"/>
      <c r="AS7" s="750"/>
      <c r="AT7" s="750"/>
      <c r="AU7" s="750"/>
    </row>
    <row r="8" spans="1:47" ht="16.5" customHeight="1">
      <c r="A8" s="1542"/>
      <c r="B8" s="1543"/>
      <c r="C8" s="1543" t="s">
        <v>52</v>
      </c>
      <c r="D8" s="752" t="s">
        <v>27</v>
      </c>
      <c r="E8" s="760">
        <v>3.28</v>
      </c>
      <c r="F8" s="760">
        <v>174.11</v>
      </c>
      <c r="G8" s="760">
        <v>298.95</v>
      </c>
      <c r="H8" s="760">
        <v>466.7</v>
      </c>
      <c r="I8" s="760">
        <v>915.86</v>
      </c>
      <c r="J8" s="760">
        <v>1108.1199999999999</v>
      </c>
      <c r="K8" s="760">
        <v>2222.41</v>
      </c>
      <c r="L8" s="760">
        <v>1392.74</v>
      </c>
      <c r="M8" s="760">
        <v>1765.77</v>
      </c>
      <c r="N8" s="760">
        <v>1509.41</v>
      </c>
      <c r="O8" s="760">
        <v>1211.5</v>
      </c>
      <c r="P8" s="760">
        <v>713.49</v>
      </c>
      <c r="Q8" s="760">
        <v>270.26</v>
      </c>
      <c r="R8" s="760">
        <v>193.06</v>
      </c>
      <c r="S8" s="760">
        <v>132.61000000000001</v>
      </c>
      <c r="T8" s="760">
        <v>127.11</v>
      </c>
      <c r="U8" s="760">
        <v>135.82</v>
      </c>
      <c r="V8" s="760">
        <v>92.41</v>
      </c>
      <c r="W8" s="760">
        <v>60.33</v>
      </c>
      <c r="X8" s="760">
        <v>13.6</v>
      </c>
      <c r="Y8" s="760">
        <v>12.23</v>
      </c>
      <c r="Z8" s="761">
        <v>12819.77</v>
      </c>
      <c r="AA8" s="750"/>
      <c r="AB8" s="750"/>
      <c r="AC8" s="750"/>
      <c r="AD8" s="750"/>
      <c r="AE8" s="750"/>
      <c r="AF8" s="750"/>
      <c r="AG8" s="750"/>
      <c r="AH8" s="750"/>
      <c r="AI8" s="750"/>
      <c r="AJ8" s="750"/>
      <c r="AK8" s="750"/>
      <c r="AL8" s="750"/>
      <c r="AM8" s="750"/>
      <c r="AN8" s="750"/>
      <c r="AO8" s="750"/>
      <c r="AP8" s="750"/>
      <c r="AQ8" s="750"/>
      <c r="AR8" s="750"/>
      <c r="AS8" s="750"/>
      <c r="AT8" s="750"/>
      <c r="AU8" s="750"/>
    </row>
    <row r="9" spans="1:47" ht="16.5" customHeight="1">
      <c r="A9" s="1542"/>
      <c r="B9" s="1543"/>
      <c r="C9" s="1543"/>
      <c r="D9" s="754" t="s">
        <v>28</v>
      </c>
      <c r="E9" s="762">
        <v>47</v>
      </c>
      <c r="F9" s="762">
        <v>7971</v>
      </c>
      <c r="G9" s="762">
        <v>25510</v>
      </c>
      <c r="H9" s="762">
        <v>64051</v>
      </c>
      <c r="I9" s="762">
        <v>160630</v>
      </c>
      <c r="J9" s="762">
        <v>231432</v>
      </c>
      <c r="K9" s="762">
        <v>524424</v>
      </c>
      <c r="L9" s="762">
        <v>384469</v>
      </c>
      <c r="M9" s="762">
        <v>530046</v>
      </c>
      <c r="N9" s="762">
        <v>464294</v>
      </c>
      <c r="O9" s="762">
        <v>399255</v>
      </c>
      <c r="P9" s="762">
        <v>247434</v>
      </c>
      <c r="Q9" s="762">
        <v>99747</v>
      </c>
      <c r="R9" s="762">
        <v>74284</v>
      </c>
      <c r="S9" s="762">
        <v>51799</v>
      </c>
      <c r="T9" s="762">
        <v>51834</v>
      </c>
      <c r="U9" s="762">
        <v>54437</v>
      </c>
      <c r="V9" s="762">
        <v>38817</v>
      </c>
      <c r="W9" s="762">
        <v>24810</v>
      </c>
      <c r="X9" s="762">
        <v>5933</v>
      </c>
      <c r="Y9" s="762">
        <v>5645</v>
      </c>
      <c r="Z9" s="763">
        <v>3446869</v>
      </c>
      <c r="AA9" s="750"/>
      <c r="AB9" s="750"/>
      <c r="AC9" s="750"/>
      <c r="AD9" s="750"/>
      <c r="AE9" s="750"/>
      <c r="AF9" s="750"/>
      <c r="AG9" s="750"/>
      <c r="AH9" s="750"/>
      <c r="AI9" s="750"/>
      <c r="AJ9" s="750"/>
      <c r="AK9" s="750"/>
      <c r="AL9" s="750"/>
      <c r="AM9" s="750"/>
      <c r="AN9" s="750"/>
      <c r="AO9" s="750"/>
      <c r="AP9" s="750"/>
      <c r="AQ9" s="750"/>
      <c r="AR9" s="750"/>
      <c r="AS9" s="750"/>
      <c r="AT9" s="750"/>
      <c r="AU9" s="750"/>
    </row>
    <row r="10" spans="1:47" ht="16.5" customHeight="1">
      <c r="A10" s="1542"/>
      <c r="B10" s="1543"/>
      <c r="C10" s="1543"/>
      <c r="D10" s="753" t="s">
        <v>26</v>
      </c>
      <c r="E10" s="764">
        <v>15</v>
      </c>
      <c r="F10" s="764">
        <v>1711</v>
      </c>
      <c r="G10" s="764">
        <v>3060</v>
      </c>
      <c r="H10" s="764">
        <v>4575</v>
      </c>
      <c r="I10" s="764">
        <v>8123</v>
      </c>
      <c r="J10" s="764">
        <v>8648</v>
      </c>
      <c r="K10" s="764">
        <v>15101</v>
      </c>
      <c r="L10" s="764">
        <v>8423</v>
      </c>
      <c r="M10" s="764">
        <v>9494</v>
      </c>
      <c r="N10" s="764">
        <v>6765</v>
      </c>
      <c r="O10" s="764">
        <v>4739</v>
      </c>
      <c r="P10" s="764">
        <v>2500</v>
      </c>
      <c r="Q10" s="764">
        <v>803</v>
      </c>
      <c r="R10" s="764">
        <v>509</v>
      </c>
      <c r="S10" s="764">
        <v>286</v>
      </c>
      <c r="T10" s="764">
        <v>244</v>
      </c>
      <c r="U10" s="764">
        <v>219</v>
      </c>
      <c r="V10" s="764">
        <v>151</v>
      </c>
      <c r="W10" s="764">
        <v>71</v>
      </c>
      <c r="X10" s="764">
        <v>17</v>
      </c>
      <c r="Y10" s="764">
        <v>15</v>
      </c>
      <c r="Z10" s="765">
        <v>75469</v>
      </c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50"/>
      <c r="AL10" s="750"/>
      <c r="AM10" s="750"/>
      <c r="AN10" s="750"/>
      <c r="AO10" s="750"/>
      <c r="AP10" s="750"/>
      <c r="AQ10" s="750"/>
      <c r="AR10" s="750"/>
      <c r="AS10" s="750"/>
      <c r="AT10" s="750"/>
      <c r="AU10" s="750"/>
    </row>
    <row r="11" spans="1:47" ht="16.5" customHeight="1">
      <c r="A11" s="1542"/>
      <c r="B11" s="1543"/>
      <c r="C11" s="1543" t="s">
        <v>53</v>
      </c>
      <c r="D11" s="752" t="s">
        <v>27</v>
      </c>
      <c r="E11" s="760">
        <v>0</v>
      </c>
      <c r="F11" s="760">
        <v>0</v>
      </c>
      <c r="G11" s="760">
        <v>0</v>
      </c>
      <c r="H11" s="760">
        <v>7.0000000000000007E-2</v>
      </c>
      <c r="I11" s="760">
        <v>0.64</v>
      </c>
      <c r="J11" s="760">
        <v>6.39</v>
      </c>
      <c r="K11" s="760">
        <v>12.83</v>
      </c>
      <c r="L11" s="760">
        <v>12.13</v>
      </c>
      <c r="M11" s="760">
        <v>90.32</v>
      </c>
      <c r="N11" s="760">
        <v>288.83999999999997</v>
      </c>
      <c r="O11" s="760">
        <v>164.71</v>
      </c>
      <c r="P11" s="760">
        <v>151.88</v>
      </c>
      <c r="Q11" s="760">
        <v>18.41</v>
      </c>
      <c r="R11" s="760">
        <v>7.81</v>
      </c>
      <c r="S11" s="760">
        <v>6.62</v>
      </c>
      <c r="T11" s="760">
        <v>3.29</v>
      </c>
      <c r="U11" s="760">
        <v>7.47</v>
      </c>
      <c r="V11" s="760">
        <v>3.43</v>
      </c>
      <c r="W11" s="760">
        <v>5.62</v>
      </c>
      <c r="X11" s="760">
        <v>0</v>
      </c>
      <c r="Y11" s="760">
        <v>18.5</v>
      </c>
      <c r="Z11" s="761">
        <v>798.96</v>
      </c>
      <c r="AA11" s="750"/>
      <c r="AB11" s="750"/>
      <c r="AC11" s="750"/>
      <c r="AD11" s="750"/>
      <c r="AE11" s="750"/>
      <c r="AF11" s="750"/>
      <c r="AG11" s="750"/>
      <c r="AH11" s="750"/>
      <c r="AI11" s="750"/>
      <c r="AJ11" s="750"/>
      <c r="AK11" s="750"/>
      <c r="AL11" s="750"/>
      <c r="AM11" s="750"/>
      <c r="AN11" s="750"/>
      <c r="AO11" s="750"/>
      <c r="AP11" s="750"/>
      <c r="AQ11" s="750"/>
      <c r="AR11" s="750"/>
      <c r="AS11" s="750"/>
      <c r="AT11" s="750"/>
      <c r="AU11" s="750"/>
    </row>
    <row r="12" spans="1:47" ht="16.5" customHeight="1">
      <c r="A12" s="1542"/>
      <c r="B12" s="1543"/>
      <c r="C12" s="1543"/>
      <c r="D12" s="754" t="s">
        <v>28</v>
      </c>
      <c r="E12" s="762">
        <v>0</v>
      </c>
      <c r="F12" s="762">
        <v>0</v>
      </c>
      <c r="G12" s="762">
        <v>0</v>
      </c>
      <c r="H12" s="762">
        <v>4</v>
      </c>
      <c r="I12" s="762">
        <v>44</v>
      </c>
      <c r="J12" s="762">
        <v>499</v>
      </c>
      <c r="K12" s="762">
        <v>1815</v>
      </c>
      <c r="L12" s="762">
        <v>2311</v>
      </c>
      <c r="M12" s="762">
        <v>17465</v>
      </c>
      <c r="N12" s="762">
        <v>60916</v>
      </c>
      <c r="O12" s="762">
        <v>34578</v>
      </c>
      <c r="P12" s="762">
        <v>32212</v>
      </c>
      <c r="Q12" s="762">
        <v>3973</v>
      </c>
      <c r="R12" s="762">
        <v>2038</v>
      </c>
      <c r="S12" s="762">
        <v>1558</v>
      </c>
      <c r="T12" s="762">
        <v>745</v>
      </c>
      <c r="U12" s="762">
        <v>1829</v>
      </c>
      <c r="V12" s="762">
        <v>837</v>
      </c>
      <c r="W12" s="762">
        <v>1956</v>
      </c>
      <c r="X12" s="762">
        <v>0</v>
      </c>
      <c r="Y12" s="762">
        <v>4233</v>
      </c>
      <c r="Z12" s="763">
        <v>167013</v>
      </c>
      <c r="AA12" s="750"/>
      <c r="AB12" s="750"/>
      <c r="AC12" s="750"/>
      <c r="AD12" s="750"/>
      <c r="AE12" s="750"/>
      <c r="AF12" s="750"/>
      <c r="AG12" s="750"/>
      <c r="AH12" s="750"/>
      <c r="AI12" s="750"/>
      <c r="AJ12" s="750"/>
      <c r="AK12" s="750"/>
      <c r="AL12" s="750"/>
      <c r="AM12" s="750"/>
      <c r="AN12" s="750"/>
      <c r="AO12" s="750"/>
      <c r="AP12" s="750"/>
      <c r="AQ12" s="750"/>
      <c r="AR12" s="750"/>
      <c r="AS12" s="750"/>
      <c r="AT12" s="750"/>
      <c r="AU12" s="750"/>
    </row>
    <row r="13" spans="1:47" ht="16.5" customHeight="1">
      <c r="A13" s="1542"/>
      <c r="B13" s="1543"/>
      <c r="C13" s="1543"/>
      <c r="D13" s="753" t="s">
        <v>26</v>
      </c>
      <c r="E13" s="764">
        <v>0</v>
      </c>
      <c r="F13" s="764">
        <v>0</v>
      </c>
      <c r="G13" s="764">
        <v>0</v>
      </c>
      <c r="H13" s="764">
        <v>0</v>
      </c>
      <c r="I13" s="764">
        <v>3</v>
      </c>
      <c r="J13" s="764">
        <v>37</v>
      </c>
      <c r="K13" s="764">
        <v>78</v>
      </c>
      <c r="L13" s="764">
        <v>70</v>
      </c>
      <c r="M13" s="764">
        <v>381</v>
      </c>
      <c r="N13" s="764">
        <v>1040</v>
      </c>
      <c r="O13" s="764">
        <v>432</v>
      </c>
      <c r="P13" s="764">
        <v>328</v>
      </c>
      <c r="Q13" s="764">
        <v>22</v>
      </c>
      <c r="R13" s="764">
        <v>12</v>
      </c>
      <c r="S13" s="764">
        <v>4</v>
      </c>
      <c r="T13" s="764">
        <v>3</v>
      </c>
      <c r="U13" s="764">
        <v>7</v>
      </c>
      <c r="V13" s="764">
        <v>3</v>
      </c>
      <c r="W13" s="764">
        <v>12</v>
      </c>
      <c r="X13" s="764">
        <v>0</v>
      </c>
      <c r="Y13" s="764">
        <v>28</v>
      </c>
      <c r="Z13" s="765">
        <v>2460</v>
      </c>
      <c r="AA13" s="750"/>
      <c r="AB13" s="750"/>
      <c r="AC13" s="750"/>
      <c r="AD13" s="750"/>
      <c r="AE13" s="750"/>
      <c r="AF13" s="750"/>
      <c r="AG13" s="750"/>
      <c r="AH13" s="750"/>
      <c r="AI13" s="750"/>
      <c r="AJ13" s="750"/>
      <c r="AK13" s="750"/>
      <c r="AL13" s="750"/>
      <c r="AM13" s="750"/>
      <c r="AN13" s="750"/>
      <c r="AO13" s="750"/>
      <c r="AP13" s="750"/>
      <c r="AQ13" s="750"/>
      <c r="AR13" s="750"/>
      <c r="AS13" s="750"/>
      <c r="AT13" s="750"/>
      <c r="AU13" s="750"/>
    </row>
    <row r="14" spans="1:47" ht="16.5" customHeight="1">
      <c r="A14" s="1542"/>
      <c r="B14" s="1543"/>
      <c r="C14" s="1546" t="s">
        <v>54</v>
      </c>
      <c r="D14" s="752" t="s">
        <v>27</v>
      </c>
      <c r="E14" s="760">
        <v>0</v>
      </c>
      <c r="F14" s="760">
        <v>1.23</v>
      </c>
      <c r="G14" s="760">
        <v>0.53</v>
      </c>
      <c r="H14" s="760">
        <v>0</v>
      </c>
      <c r="I14" s="760">
        <v>0.41</v>
      </c>
      <c r="J14" s="760">
        <v>1.88</v>
      </c>
      <c r="K14" s="760">
        <v>2.7</v>
      </c>
      <c r="L14" s="760">
        <v>24.22</v>
      </c>
      <c r="M14" s="760">
        <v>129.66</v>
      </c>
      <c r="N14" s="760">
        <v>250.44</v>
      </c>
      <c r="O14" s="760">
        <v>40.03</v>
      </c>
      <c r="P14" s="760">
        <v>1.3</v>
      </c>
      <c r="Q14" s="760">
        <v>0</v>
      </c>
      <c r="R14" s="760">
        <v>0</v>
      </c>
      <c r="S14" s="760">
        <v>0</v>
      </c>
      <c r="T14" s="760">
        <v>0</v>
      </c>
      <c r="U14" s="760">
        <v>0.56999999999999995</v>
      </c>
      <c r="V14" s="760">
        <v>1.3</v>
      </c>
      <c r="W14" s="760">
        <v>4.95</v>
      </c>
      <c r="X14" s="760">
        <v>1.79</v>
      </c>
      <c r="Y14" s="760">
        <v>0.27</v>
      </c>
      <c r="Z14" s="761">
        <v>461.28</v>
      </c>
      <c r="AA14" s="750"/>
      <c r="AB14" s="750"/>
      <c r="AC14" s="750"/>
      <c r="AD14" s="750"/>
      <c r="AE14" s="750"/>
      <c r="AF14" s="750"/>
      <c r="AG14" s="750"/>
      <c r="AH14" s="750"/>
      <c r="AI14" s="750"/>
      <c r="AJ14" s="750"/>
      <c r="AK14" s="750"/>
      <c r="AL14" s="750"/>
      <c r="AM14" s="750"/>
      <c r="AN14" s="750"/>
      <c r="AO14" s="750"/>
      <c r="AP14" s="750"/>
      <c r="AQ14" s="750"/>
      <c r="AR14" s="750"/>
      <c r="AS14" s="750"/>
      <c r="AT14" s="750"/>
      <c r="AU14" s="750"/>
    </row>
    <row r="15" spans="1:47" ht="16.5" customHeight="1">
      <c r="A15" s="1542"/>
      <c r="B15" s="1543"/>
      <c r="C15" s="1546"/>
      <c r="D15" s="754" t="s">
        <v>28</v>
      </c>
      <c r="E15" s="762">
        <v>0</v>
      </c>
      <c r="F15" s="762">
        <v>0</v>
      </c>
      <c r="G15" s="762">
        <v>11</v>
      </c>
      <c r="H15" s="762">
        <v>0</v>
      </c>
      <c r="I15" s="762">
        <v>40</v>
      </c>
      <c r="J15" s="762">
        <v>235</v>
      </c>
      <c r="K15" s="762">
        <v>437</v>
      </c>
      <c r="L15" s="762">
        <v>4781</v>
      </c>
      <c r="M15" s="762">
        <v>26553</v>
      </c>
      <c r="N15" s="762">
        <v>60957</v>
      </c>
      <c r="O15" s="762">
        <v>9540</v>
      </c>
      <c r="P15" s="762">
        <v>274</v>
      </c>
      <c r="Q15" s="762">
        <v>0</v>
      </c>
      <c r="R15" s="762">
        <v>0</v>
      </c>
      <c r="S15" s="762">
        <v>0</v>
      </c>
      <c r="T15" s="762">
        <v>0</v>
      </c>
      <c r="U15" s="762">
        <v>144</v>
      </c>
      <c r="V15" s="762">
        <v>328</v>
      </c>
      <c r="W15" s="762">
        <v>1248</v>
      </c>
      <c r="X15" s="762">
        <v>451</v>
      </c>
      <c r="Y15" s="762">
        <v>68</v>
      </c>
      <c r="Z15" s="763">
        <v>105067</v>
      </c>
      <c r="AA15" s="750"/>
      <c r="AB15" s="750"/>
      <c r="AC15" s="750"/>
      <c r="AD15" s="750"/>
      <c r="AE15" s="750"/>
      <c r="AF15" s="750"/>
      <c r="AG15" s="750"/>
      <c r="AH15" s="750"/>
      <c r="AI15" s="750"/>
      <c r="AJ15" s="750"/>
      <c r="AK15" s="750"/>
      <c r="AL15" s="750"/>
      <c r="AM15" s="750"/>
      <c r="AN15" s="750"/>
      <c r="AO15" s="750"/>
      <c r="AP15" s="750"/>
      <c r="AQ15" s="750"/>
      <c r="AR15" s="750"/>
      <c r="AS15" s="750"/>
      <c r="AT15" s="750"/>
      <c r="AU15" s="750"/>
    </row>
    <row r="16" spans="1:47" ht="16.5" customHeight="1">
      <c r="A16" s="1542"/>
      <c r="B16" s="1543"/>
      <c r="C16" s="1546"/>
      <c r="D16" s="753" t="s">
        <v>26</v>
      </c>
      <c r="E16" s="764">
        <v>0</v>
      </c>
      <c r="F16" s="764">
        <v>0</v>
      </c>
      <c r="G16" s="764">
        <v>1</v>
      </c>
      <c r="H16" s="764">
        <v>0</v>
      </c>
      <c r="I16" s="764">
        <v>2</v>
      </c>
      <c r="J16" s="764">
        <v>14</v>
      </c>
      <c r="K16" s="764">
        <v>18</v>
      </c>
      <c r="L16" s="764">
        <v>139</v>
      </c>
      <c r="M16" s="764">
        <v>578</v>
      </c>
      <c r="N16" s="764">
        <v>1007</v>
      </c>
      <c r="O16" s="764">
        <v>115</v>
      </c>
      <c r="P16" s="764">
        <v>3</v>
      </c>
      <c r="Q16" s="764">
        <v>0</v>
      </c>
      <c r="R16" s="764">
        <v>0</v>
      </c>
      <c r="S16" s="764">
        <v>0</v>
      </c>
      <c r="T16" s="764">
        <v>0</v>
      </c>
      <c r="U16" s="764">
        <v>1</v>
      </c>
      <c r="V16" s="764">
        <v>1</v>
      </c>
      <c r="W16" s="764">
        <v>5</v>
      </c>
      <c r="X16" s="764">
        <v>2</v>
      </c>
      <c r="Y16" s="764">
        <v>0</v>
      </c>
      <c r="Z16" s="766">
        <v>1886</v>
      </c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50"/>
      <c r="AM16" s="750"/>
      <c r="AN16" s="750"/>
      <c r="AO16" s="750"/>
      <c r="AP16" s="750"/>
      <c r="AQ16" s="750"/>
      <c r="AR16" s="750"/>
      <c r="AS16" s="750"/>
      <c r="AT16" s="750"/>
      <c r="AU16" s="750"/>
    </row>
    <row r="17" spans="1:47" ht="16.5" customHeight="1">
      <c r="A17" s="1542"/>
      <c r="B17" s="1543" t="s">
        <v>30</v>
      </c>
      <c r="C17" s="1543"/>
      <c r="D17" s="752" t="s">
        <v>27</v>
      </c>
      <c r="E17" s="760">
        <v>78.099999999999994</v>
      </c>
      <c r="F17" s="760">
        <v>469.62</v>
      </c>
      <c r="G17" s="760">
        <v>998.04</v>
      </c>
      <c r="H17" s="760">
        <v>1213.1299999999999</v>
      </c>
      <c r="I17" s="760">
        <v>1903.8300000000002</v>
      </c>
      <c r="J17" s="760">
        <v>2617.4499999999998</v>
      </c>
      <c r="K17" s="760">
        <v>6489.1799999999994</v>
      </c>
      <c r="L17" s="760">
        <v>5809</v>
      </c>
      <c r="M17" s="760">
        <v>11014.91</v>
      </c>
      <c r="N17" s="760">
        <v>15014.29</v>
      </c>
      <c r="O17" s="760">
        <v>14873.14</v>
      </c>
      <c r="P17" s="760">
        <v>8988.8499999999985</v>
      </c>
      <c r="Q17" s="760">
        <v>4908.97</v>
      </c>
      <c r="R17" s="760">
        <v>2818.16</v>
      </c>
      <c r="S17" s="760">
        <v>2097.9699999999998</v>
      </c>
      <c r="T17" s="760">
        <v>1723.86</v>
      </c>
      <c r="U17" s="760">
        <v>1596.32</v>
      </c>
      <c r="V17" s="760">
        <v>1219.7700000000002</v>
      </c>
      <c r="W17" s="760">
        <v>705.71</v>
      </c>
      <c r="X17" s="760">
        <v>215.45999999999998</v>
      </c>
      <c r="Y17" s="760">
        <v>222.8</v>
      </c>
      <c r="Z17" s="761">
        <v>84978.560000000012</v>
      </c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50"/>
      <c r="AM17" s="750"/>
      <c r="AN17" s="750"/>
      <c r="AO17" s="750"/>
      <c r="AP17" s="750"/>
      <c r="AQ17" s="750"/>
      <c r="AR17" s="750"/>
      <c r="AS17" s="750"/>
      <c r="AT17" s="750"/>
      <c r="AU17" s="750"/>
    </row>
    <row r="18" spans="1:47" ht="16.5" customHeight="1">
      <c r="A18" s="1542"/>
      <c r="B18" s="1543"/>
      <c r="C18" s="1543"/>
      <c r="D18" s="754" t="s">
        <v>28</v>
      </c>
      <c r="E18" s="762">
        <v>1636</v>
      </c>
      <c r="F18" s="762">
        <v>28053</v>
      </c>
      <c r="G18" s="762">
        <v>122376</v>
      </c>
      <c r="H18" s="762">
        <v>223935</v>
      </c>
      <c r="I18" s="762">
        <v>444486</v>
      </c>
      <c r="J18" s="762">
        <v>749309</v>
      </c>
      <c r="K18" s="762">
        <v>2196012</v>
      </c>
      <c r="L18" s="762">
        <v>2381055</v>
      </c>
      <c r="M18" s="762">
        <v>5032201</v>
      </c>
      <c r="N18" s="762">
        <v>7443973</v>
      </c>
      <c r="O18" s="762">
        <v>7978388</v>
      </c>
      <c r="P18" s="762">
        <v>5057314</v>
      </c>
      <c r="Q18" s="762">
        <v>2952054</v>
      </c>
      <c r="R18" s="762">
        <v>1772219</v>
      </c>
      <c r="S18" s="762">
        <v>1371049</v>
      </c>
      <c r="T18" s="762">
        <v>1178565</v>
      </c>
      <c r="U18" s="762">
        <v>1098528</v>
      </c>
      <c r="V18" s="762">
        <v>867494</v>
      </c>
      <c r="W18" s="762">
        <v>504012</v>
      </c>
      <c r="X18" s="762">
        <v>156682</v>
      </c>
      <c r="Y18" s="762">
        <v>152218</v>
      </c>
      <c r="Z18" s="763">
        <v>41711559</v>
      </c>
      <c r="AA18" s="750"/>
      <c r="AB18" s="750"/>
      <c r="AC18" s="750"/>
      <c r="AD18" s="750"/>
      <c r="AE18" s="750"/>
      <c r="AF18" s="750"/>
      <c r="AG18" s="750"/>
      <c r="AH18" s="750"/>
      <c r="AI18" s="750"/>
      <c r="AJ18" s="750"/>
      <c r="AK18" s="750"/>
      <c r="AL18" s="750"/>
      <c r="AM18" s="750"/>
      <c r="AN18" s="750"/>
      <c r="AO18" s="750"/>
      <c r="AP18" s="750"/>
      <c r="AQ18" s="750"/>
      <c r="AR18" s="750"/>
      <c r="AS18" s="750"/>
      <c r="AT18" s="750"/>
      <c r="AU18" s="750"/>
    </row>
    <row r="19" spans="1:47" ht="16.5" customHeight="1">
      <c r="A19" s="1542"/>
      <c r="B19" s="1543"/>
      <c r="C19" s="1543"/>
      <c r="D19" s="753" t="s">
        <v>26</v>
      </c>
      <c r="E19" s="767">
        <v>720</v>
      </c>
      <c r="F19" s="767">
        <v>7729</v>
      </c>
      <c r="G19" s="767">
        <v>16649</v>
      </c>
      <c r="H19" s="767">
        <v>16305</v>
      </c>
      <c r="I19" s="767">
        <v>21835</v>
      </c>
      <c r="J19" s="767">
        <v>26460</v>
      </c>
      <c r="K19" s="767">
        <v>58618</v>
      </c>
      <c r="L19" s="767">
        <v>47547</v>
      </c>
      <c r="M19" s="767">
        <v>82555</v>
      </c>
      <c r="N19" s="767">
        <v>97043</v>
      </c>
      <c r="O19" s="767">
        <v>83002</v>
      </c>
      <c r="P19" s="767">
        <v>42401</v>
      </c>
      <c r="Q19" s="767">
        <v>20970</v>
      </c>
      <c r="R19" s="767">
        <v>10989</v>
      </c>
      <c r="S19" s="767">
        <v>7343</v>
      </c>
      <c r="T19" s="767">
        <v>5018</v>
      </c>
      <c r="U19" s="767">
        <v>4171</v>
      </c>
      <c r="V19" s="767">
        <v>2567</v>
      </c>
      <c r="W19" s="767">
        <v>1355</v>
      </c>
      <c r="X19" s="767">
        <v>376</v>
      </c>
      <c r="Y19" s="767">
        <v>382</v>
      </c>
      <c r="Z19" s="768">
        <v>554035</v>
      </c>
      <c r="AA19" s="750"/>
      <c r="AB19" s="750"/>
      <c r="AC19" s="750"/>
      <c r="AD19" s="750"/>
      <c r="AE19" s="750"/>
      <c r="AF19" s="750"/>
      <c r="AG19" s="750"/>
      <c r="AH19" s="750"/>
      <c r="AI19" s="750"/>
      <c r="AJ19" s="750"/>
      <c r="AK19" s="750"/>
      <c r="AL19" s="750"/>
      <c r="AM19" s="750"/>
      <c r="AN19" s="750"/>
      <c r="AO19" s="750"/>
      <c r="AP19" s="750"/>
      <c r="AQ19" s="750"/>
      <c r="AR19" s="750"/>
      <c r="AS19" s="750"/>
      <c r="AT19" s="750"/>
      <c r="AU19" s="750"/>
    </row>
    <row r="20" spans="1:47" ht="16.5" customHeight="1">
      <c r="A20" s="1542"/>
      <c r="B20" s="1543" t="s">
        <v>31</v>
      </c>
      <c r="C20" s="1546" t="s">
        <v>55</v>
      </c>
      <c r="D20" s="752" t="s">
        <v>27</v>
      </c>
      <c r="E20" s="760">
        <v>0.46</v>
      </c>
      <c r="F20" s="760">
        <v>1.49</v>
      </c>
      <c r="G20" s="760">
        <v>5.0999999999999996</v>
      </c>
      <c r="H20" s="760">
        <v>1.19</v>
      </c>
      <c r="I20" s="760">
        <v>13.73</v>
      </c>
      <c r="J20" s="760">
        <v>37.909999999999997</v>
      </c>
      <c r="K20" s="760">
        <v>8.9</v>
      </c>
      <c r="L20" s="760">
        <v>2.54</v>
      </c>
      <c r="M20" s="760">
        <v>6.52</v>
      </c>
      <c r="N20" s="760">
        <v>1.53</v>
      </c>
      <c r="O20" s="760">
        <v>0</v>
      </c>
      <c r="P20" s="760">
        <v>0</v>
      </c>
      <c r="Q20" s="760">
        <v>0</v>
      </c>
      <c r="R20" s="760">
        <v>0</v>
      </c>
      <c r="S20" s="760">
        <v>0</v>
      </c>
      <c r="T20" s="760">
        <v>0</v>
      </c>
      <c r="U20" s="760">
        <v>0</v>
      </c>
      <c r="V20" s="760">
        <v>0</v>
      </c>
      <c r="W20" s="760">
        <v>0</v>
      </c>
      <c r="X20" s="760">
        <v>0</v>
      </c>
      <c r="Y20" s="760">
        <v>0</v>
      </c>
      <c r="Z20" s="761">
        <v>79.37</v>
      </c>
      <c r="AA20" s="750"/>
      <c r="AB20" s="750"/>
      <c r="AC20" s="750"/>
      <c r="AD20" s="750"/>
      <c r="AE20" s="750"/>
      <c r="AF20" s="750"/>
      <c r="AG20" s="750"/>
      <c r="AH20" s="750"/>
      <c r="AI20" s="750"/>
      <c r="AJ20" s="750"/>
      <c r="AK20" s="750"/>
      <c r="AL20" s="750"/>
      <c r="AM20" s="750"/>
      <c r="AN20" s="750"/>
      <c r="AO20" s="750"/>
      <c r="AP20" s="750"/>
      <c r="AQ20" s="750"/>
      <c r="AR20" s="750"/>
      <c r="AS20" s="750"/>
      <c r="AT20" s="750"/>
      <c r="AU20" s="750"/>
    </row>
    <row r="21" spans="1:47" ht="16.5" customHeight="1">
      <c r="A21" s="1542"/>
      <c r="B21" s="1543"/>
      <c r="C21" s="1546"/>
      <c r="D21" s="754" t="s">
        <v>28</v>
      </c>
      <c r="E21" s="762">
        <v>0</v>
      </c>
      <c r="F21" s="762">
        <v>24</v>
      </c>
      <c r="G21" s="762">
        <v>180</v>
      </c>
      <c r="H21" s="762">
        <v>76</v>
      </c>
      <c r="I21" s="762">
        <v>948</v>
      </c>
      <c r="J21" s="762">
        <v>2385</v>
      </c>
      <c r="K21" s="762">
        <v>582</v>
      </c>
      <c r="L21" s="762">
        <v>193</v>
      </c>
      <c r="M21" s="762">
        <v>400</v>
      </c>
      <c r="N21" s="762">
        <v>110</v>
      </c>
      <c r="O21" s="762">
        <v>0</v>
      </c>
      <c r="P21" s="762">
        <v>0</v>
      </c>
      <c r="Q21" s="762">
        <v>0</v>
      </c>
      <c r="R21" s="762">
        <v>0</v>
      </c>
      <c r="S21" s="762">
        <v>0</v>
      </c>
      <c r="T21" s="762">
        <v>0</v>
      </c>
      <c r="U21" s="762">
        <v>0</v>
      </c>
      <c r="V21" s="762">
        <v>0</v>
      </c>
      <c r="W21" s="762">
        <v>0</v>
      </c>
      <c r="X21" s="762">
        <v>0</v>
      </c>
      <c r="Y21" s="762">
        <v>0</v>
      </c>
      <c r="Z21" s="763">
        <v>4898</v>
      </c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/>
      <c r="AP21" s="750"/>
      <c r="AQ21" s="750"/>
      <c r="AR21" s="750"/>
      <c r="AS21" s="750"/>
      <c r="AT21" s="750"/>
      <c r="AU21" s="750"/>
    </row>
    <row r="22" spans="1:47" ht="16.5" customHeight="1">
      <c r="A22" s="1542"/>
      <c r="B22" s="1543"/>
      <c r="C22" s="1546"/>
      <c r="D22" s="753" t="s">
        <v>26</v>
      </c>
      <c r="E22" s="764">
        <v>0</v>
      </c>
      <c r="F22" s="764">
        <v>4</v>
      </c>
      <c r="G22" s="764">
        <v>23</v>
      </c>
      <c r="H22" s="764">
        <v>6</v>
      </c>
      <c r="I22" s="764">
        <v>34</v>
      </c>
      <c r="J22" s="764">
        <v>45</v>
      </c>
      <c r="K22" s="764">
        <v>6</v>
      </c>
      <c r="L22" s="764">
        <v>2</v>
      </c>
      <c r="M22" s="764">
        <v>3</v>
      </c>
      <c r="N22" s="764">
        <v>1</v>
      </c>
      <c r="O22" s="764">
        <v>0</v>
      </c>
      <c r="P22" s="764">
        <v>0</v>
      </c>
      <c r="Q22" s="764">
        <v>0</v>
      </c>
      <c r="R22" s="764">
        <v>0</v>
      </c>
      <c r="S22" s="764">
        <v>0</v>
      </c>
      <c r="T22" s="764">
        <v>0</v>
      </c>
      <c r="U22" s="764">
        <v>0</v>
      </c>
      <c r="V22" s="764">
        <v>0</v>
      </c>
      <c r="W22" s="764">
        <v>0</v>
      </c>
      <c r="X22" s="764">
        <v>0</v>
      </c>
      <c r="Y22" s="764">
        <v>0</v>
      </c>
      <c r="Z22" s="765">
        <v>124</v>
      </c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/>
      <c r="AP22" s="750"/>
      <c r="AQ22" s="750"/>
      <c r="AR22" s="750"/>
      <c r="AS22" s="750"/>
      <c r="AT22" s="750"/>
      <c r="AU22" s="750"/>
    </row>
    <row r="23" spans="1:47" ht="16.5" customHeight="1">
      <c r="A23" s="1542"/>
      <c r="B23" s="1543"/>
      <c r="C23" s="1546" t="s">
        <v>56</v>
      </c>
      <c r="D23" s="752" t="s">
        <v>27</v>
      </c>
      <c r="E23" s="760">
        <v>0.22</v>
      </c>
      <c r="F23" s="760">
        <v>9.16</v>
      </c>
      <c r="G23" s="760">
        <v>39.58</v>
      </c>
      <c r="H23" s="760">
        <v>19.07</v>
      </c>
      <c r="I23" s="760">
        <v>82.3</v>
      </c>
      <c r="J23" s="760">
        <v>5.16</v>
      </c>
      <c r="K23" s="760">
        <v>1.05</v>
      </c>
      <c r="L23" s="760">
        <v>5.9</v>
      </c>
      <c r="M23" s="760">
        <v>22.73</v>
      </c>
      <c r="N23" s="760">
        <v>61.71</v>
      </c>
      <c r="O23" s="760">
        <v>34.36</v>
      </c>
      <c r="P23" s="760">
        <v>26.6</v>
      </c>
      <c r="Q23" s="760">
        <v>17.489999999999998</v>
      </c>
      <c r="R23" s="760">
        <v>5.77</v>
      </c>
      <c r="S23" s="760">
        <v>3.09</v>
      </c>
      <c r="T23" s="760">
        <v>2.73</v>
      </c>
      <c r="U23" s="760">
        <v>5.83</v>
      </c>
      <c r="V23" s="760">
        <v>4.25</v>
      </c>
      <c r="W23" s="760">
        <v>0</v>
      </c>
      <c r="X23" s="760">
        <v>0.59</v>
      </c>
      <c r="Y23" s="760">
        <v>2.82</v>
      </c>
      <c r="Z23" s="761">
        <v>350.41</v>
      </c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0"/>
      <c r="AR23" s="750"/>
      <c r="AS23" s="750"/>
      <c r="AT23" s="750"/>
      <c r="AU23" s="750"/>
    </row>
    <row r="24" spans="1:47" ht="16.5" customHeight="1">
      <c r="A24" s="1542"/>
      <c r="B24" s="1543"/>
      <c r="C24" s="1546"/>
      <c r="D24" s="754" t="s">
        <v>28</v>
      </c>
      <c r="E24" s="762">
        <v>0</v>
      </c>
      <c r="F24" s="762">
        <v>143</v>
      </c>
      <c r="G24" s="762">
        <v>1253</v>
      </c>
      <c r="H24" s="762">
        <v>861</v>
      </c>
      <c r="I24" s="762">
        <v>5572</v>
      </c>
      <c r="J24" s="762">
        <v>415</v>
      </c>
      <c r="K24" s="762">
        <v>118</v>
      </c>
      <c r="L24" s="762">
        <v>707</v>
      </c>
      <c r="M24" s="762">
        <v>2782</v>
      </c>
      <c r="N24" s="762">
        <v>8431</v>
      </c>
      <c r="O24" s="762">
        <v>4030</v>
      </c>
      <c r="P24" s="762">
        <v>3479</v>
      </c>
      <c r="Q24" s="762">
        <v>3122</v>
      </c>
      <c r="R24" s="762">
        <v>857</v>
      </c>
      <c r="S24" s="762">
        <v>542</v>
      </c>
      <c r="T24" s="762">
        <v>464</v>
      </c>
      <c r="U24" s="762">
        <v>1021</v>
      </c>
      <c r="V24" s="762">
        <v>723</v>
      </c>
      <c r="W24" s="762">
        <v>0</v>
      </c>
      <c r="X24" s="762">
        <v>113</v>
      </c>
      <c r="Y24" s="762">
        <v>479</v>
      </c>
      <c r="Z24" s="763">
        <v>35112</v>
      </c>
      <c r="AA24" s="750"/>
      <c r="AB24" s="750"/>
      <c r="AC24" s="750"/>
      <c r="AD24" s="750"/>
      <c r="AE24" s="750"/>
      <c r="AF24" s="750"/>
      <c r="AG24" s="750"/>
      <c r="AH24" s="750"/>
      <c r="AI24" s="750"/>
      <c r="AJ24" s="750"/>
      <c r="AK24" s="750"/>
      <c r="AL24" s="750"/>
      <c r="AM24" s="750"/>
      <c r="AN24" s="750"/>
      <c r="AO24" s="750"/>
      <c r="AP24" s="750"/>
      <c r="AQ24" s="750"/>
      <c r="AR24" s="750"/>
      <c r="AS24" s="750"/>
      <c r="AT24" s="750"/>
      <c r="AU24" s="750"/>
    </row>
    <row r="25" spans="1:47" ht="16.5" customHeight="1">
      <c r="A25" s="1542"/>
      <c r="B25" s="1543"/>
      <c r="C25" s="1546"/>
      <c r="D25" s="753" t="s">
        <v>26</v>
      </c>
      <c r="E25" s="764">
        <v>0</v>
      </c>
      <c r="F25" s="764">
        <v>25</v>
      </c>
      <c r="G25" s="764">
        <v>151</v>
      </c>
      <c r="H25" s="764">
        <v>75</v>
      </c>
      <c r="I25" s="764">
        <v>329</v>
      </c>
      <c r="J25" s="764">
        <v>16</v>
      </c>
      <c r="K25" s="764">
        <v>3</v>
      </c>
      <c r="L25" s="764">
        <v>15</v>
      </c>
      <c r="M25" s="764">
        <v>39</v>
      </c>
      <c r="N25" s="764">
        <v>110</v>
      </c>
      <c r="O25" s="764">
        <v>40</v>
      </c>
      <c r="P25" s="764">
        <v>26</v>
      </c>
      <c r="Q25" s="764">
        <v>19</v>
      </c>
      <c r="R25" s="764">
        <v>3</v>
      </c>
      <c r="S25" s="764">
        <v>1</v>
      </c>
      <c r="T25" s="764">
        <v>1</v>
      </c>
      <c r="U25" s="764">
        <v>3</v>
      </c>
      <c r="V25" s="764">
        <v>1</v>
      </c>
      <c r="W25" s="764">
        <v>0</v>
      </c>
      <c r="X25" s="764">
        <v>1</v>
      </c>
      <c r="Y25" s="764">
        <v>1</v>
      </c>
      <c r="Z25" s="766">
        <v>859</v>
      </c>
      <c r="AA25" s="750"/>
      <c r="AB25" s="750"/>
      <c r="AC25" s="750"/>
      <c r="AD25" s="750"/>
      <c r="AE25" s="750"/>
      <c r="AF25" s="750"/>
      <c r="AG25" s="750"/>
      <c r="AH25" s="750"/>
      <c r="AI25" s="750"/>
      <c r="AJ25" s="750"/>
      <c r="AK25" s="750"/>
      <c r="AL25" s="750"/>
      <c r="AM25" s="750"/>
      <c r="AN25" s="750"/>
      <c r="AO25" s="750"/>
      <c r="AP25" s="750"/>
      <c r="AQ25" s="750"/>
      <c r="AR25" s="750"/>
      <c r="AS25" s="750"/>
      <c r="AT25" s="750"/>
      <c r="AU25" s="750"/>
    </row>
    <row r="26" spans="1:47" ht="16.5" customHeight="1">
      <c r="A26" s="1542"/>
      <c r="B26" s="1543" t="s">
        <v>30</v>
      </c>
      <c r="C26" s="1543"/>
      <c r="D26" s="752" t="s">
        <v>27</v>
      </c>
      <c r="E26" s="760">
        <v>0.68</v>
      </c>
      <c r="F26" s="760">
        <v>10.65</v>
      </c>
      <c r="G26" s="760">
        <v>44.68</v>
      </c>
      <c r="H26" s="760">
        <v>20.260000000000002</v>
      </c>
      <c r="I26" s="760">
        <v>96.03</v>
      </c>
      <c r="J26" s="760">
        <v>43.069999999999993</v>
      </c>
      <c r="K26" s="760">
        <v>9.9500000000000011</v>
      </c>
      <c r="L26" s="760">
        <v>8.4400000000000013</v>
      </c>
      <c r="M26" s="760">
        <v>29.25</v>
      </c>
      <c r="N26" s="760">
        <v>63.24</v>
      </c>
      <c r="O26" s="760">
        <v>34.36</v>
      </c>
      <c r="P26" s="760">
        <v>26.6</v>
      </c>
      <c r="Q26" s="760">
        <v>17.489999999999998</v>
      </c>
      <c r="R26" s="760">
        <v>5.77</v>
      </c>
      <c r="S26" s="760">
        <v>3.09</v>
      </c>
      <c r="T26" s="760">
        <v>2.73</v>
      </c>
      <c r="U26" s="760">
        <v>5.83</v>
      </c>
      <c r="V26" s="760">
        <v>4.25</v>
      </c>
      <c r="W26" s="760">
        <v>0</v>
      </c>
      <c r="X26" s="760">
        <v>0.59</v>
      </c>
      <c r="Y26" s="760">
        <v>2.82</v>
      </c>
      <c r="Z26" s="761">
        <v>429.78000000000003</v>
      </c>
      <c r="AA26" s="750"/>
      <c r="AB26" s="750"/>
      <c r="AC26" s="750"/>
      <c r="AD26" s="750"/>
      <c r="AE26" s="750"/>
      <c r="AF26" s="750"/>
      <c r="AG26" s="750"/>
      <c r="AH26" s="750"/>
      <c r="AI26" s="750"/>
      <c r="AJ26" s="750"/>
      <c r="AK26" s="750"/>
      <c r="AL26" s="750"/>
      <c r="AM26" s="750"/>
      <c r="AN26" s="750"/>
      <c r="AO26" s="750"/>
      <c r="AP26" s="750"/>
      <c r="AQ26" s="750"/>
      <c r="AR26" s="750"/>
      <c r="AS26" s="750"/>
      <c r="AT26" s="750"/>
      <c r="AU26" s="750"/>
    </row>
    <row r="27" spans="1:47" ht="16.5" customHeight="1">
      <c r="A27" s="1542"/>
      <c r="B27" s="1543"/>
      <c r="C27" s="1543"/>
      <c r="D27" s="754" t="s">
        <v>28</v>
      </c>
      <c r="E27" s="762">
        <v>0</v>
      </c>
      <c r="F27" s="762">
        <v>167</v>
      </c>
      <c r="G27" s="762">
        <v>1433</v>
      </c>
      <c r="H27" s="762">
        <v>937</v>
      </c>
      <c r="I27" s="762">
        <v>6520</v>
      </c>
      <c r="J27" s="762">
        <v>2800</v>
      </c>
      <c r="K27" s="762">
        <v>700</v>
      </c>
      <c r="L27" s="762">
        <v>900</v>
      </c>
      <c r="M27" s="762">
        <v>3182</v>
      </c>
      <c r="N27" s="762">
        <v>8541</v>
      </c>
      <c r="O27" s="762">
        <v>4030</v>
      </c>
      <c r="P27" s="762">
        <v>3479</v>
      </c>
      <c r="Q27" s="762">
        <v>3122</v>
      </c>
      <c r="R27" s="762">
        <v>857</v>
      </c>
      <c r="S27" s="762">
        <v>542</v>
      </c>
      <c r="T27" s="762">
        <v>464</v>
      </c>
      <c r="U27" s="762">
        <v>1021</v>
      </c>
      <c r="V27" s="762">
        <v>723</v>
      </c>
      <c r="W27" s="762">
        <v>0</v>
      </c>
      <c r="X27" s="762">
        <v>113</v>
      </c>
      <c r="Y27" s="762">
        <v>479</v>
      </c>
      <c r="Z27" s="763">
        <v>40010</v>
      </c>
      <c r="AA27" s="750"/>
      <c r="AB27" s="750"/>
      <c r="AC27" s="750"/>
      <c r="AD27" s="750"/>
      <c r="AE27" s="750"/>
      <c r="AF27" s="750"/>
      <c r="AG27" s="750"/>
      <c r="AH27" s="750"/>
      <c r="AI27" s="750"/>
      <c r="AJ27" s="750"/>
      <c r="AK27" s="750"/>
      <c r="AL27" s="750"/>
      <c r="AM27" s="750"/>
      <c r="AN27" s="750"/>
      <c r="AO27" s="750"/>
      <c r="AP27" s="750"/>
      <c r="AQ27" s="750"/>
      <c r="AR27" s="750"/>
      <c r="AS27" s="750"/>
      <c r="AT27" s="750"/>
      <c r="AU27" s="750"/>
    </row>
    <row r="28" spans="1:47" ht="16.5" customHeight="1">
      <c r="A28" s="1542"/>
      <c r="B28" s="1543"/>
      <c r="C28" s="1543"/>
      <c r="D28" s="753" t="s">
        <v>26</v>
      </c>
      <c r="E28" s="767">
        <v>0</v>
      </c>
      <c r="F28" s="767">
        <v>29</v>
      </c>
      <c r="G28" s="767">
        <v>174</v>
      </c>
      <c r="H28" s="767">
        <v>81</v>
      </c>
      <c r="I28" s="767">
        <v>363</v>
      </c>
      <c r="J28" s="767">
        <v>61</v>
      </c>
      <c r="K28" s="767">
        <v>9</v>
      </c>
      <c r="L28" s="767">
        <v>17</v>
      </c>
      <c r="M28" s="767">
        <v>42</v>
      </c>
      <c r="N28" s="767">
        <v>111</v>
      </c>
      <c r="O28" s="767">
        <v>40</v>
      </c>
      <c r="P28" s="767">
        <v>26</v>
      </c>
      <c r="Q28" s="767">
        <v>19</v>
      </c>
      <c r="R28" s="767">
        <v>3</v>
      </c>
      <c r="S28" s="767">
        <v>1</v>
      </c>
      <c r="T28" s="767">
        <v>1</v>
      </c>
      <c r="U28" s="767">
        <v>3</v>
      </c>
      <c r="V28" s="767">
        <v>1</v>
      </c>
      <c r="W28" s="767">
        <v>0</v>
      </c>
      <c r="X28" s="767">
        <v>1</v>
      </c>
      <c r="Y28" s="767">
        <v>1</v>
      </c>
      <c r="Z28" s="768">
        <v>983</v>
      </c>
      <c r="AA28" s="750"/>
      <c r="AB28" s="750"/>
      <c r="AC28" s="750"/>
      <c r="AD28" s="750"/>
      <c r="AE28" s="750"/>
      <c r="AF28" s="750"/>
      <c r="AG28" s="750"/>
      <c r="AH28" s="750"/>
      <c r="AI28" s="750"/>
      <c r="AJ28" s="750"/>
      <c r="AK28" s="750"/>
      <c r="AL28" s="750"/>
      <c r="AM28" s="750"/>
      <c r="AN28" s="750"/>
      <c r="AO28" s="750"/>
      <c r="AP28" s="750"/>
      <c r="AQ28" s="750"/>
      <c r="AR28" s="750"/>
      <c r="AS28" s="750"/>
      <c r="AT28" s="750"/>
      <c r="AU28" s="750"/>
    </row>
    <row r="29" spans="1:47" ht="16.5" customHeight="1">
      <c r="A29" s="1542" t="s">
        <v>24</v>
      </c>
      <c r="B29" s="1543"/>
      <c r="C29" s="1543"/>
      <c r="D29" s="752" t="s">
        <v>27</v>
      </c>
      <c r="E29" s="760">
        <v>78.779999999999987</v>
      </c>
      <c r="F29" s="760">
        <v>480.27000000000004</v>
      </c>
      <c r="G29" s="760">
        <v>1042.72</v>
      </c>
      <c r="H29" s="760">
        <v>1233.3899999999999</v>
      </c>
      <c r="I29" s="760">
        <v>1999.8600000000001</v>
      </c>
      <c r="J29" s="760">
        <v>2660.5199999999995</v>
      </c>
      <c r="K29" s="760">
        <v>6499.1299999999992</v>
      </c>
      <c r="L29" s="760">
        <v>5817.44</v>
      </c>
      <c r="M29" s="760">
        <v>11044.16</v>
      </c>
      <c r="N29" s="760">
        <v>15077.53</v>
      </c>
      <c r="O29" s="760">
        <v>14907.5</v>
      </c>
      <c r="P29" s="760">
        <v>9015.4499999999989</v>
      </c>
      <c r="Q29" s="760">
        <v>4926.46</v>
      </c>
      <c r="R29" s="760">
        <v>2823.93</v>
      </c>
      <c r="S29" s="760">
        <v>2101.06</v>
      </c>
      <c r="T29" s="760">
        <v>1726.59</v>
      </c>
      <c r="U29" s="760">
        <v>1602.1499999999999</v>
      </c>
      <c r="V29" s="760">
        <v>1224.0200000000002</v>
      </c>
      <c r="W29" s="760">
        <v>705.71</v>
      </c>
      <c r="X29" s="760">
        <v>216.04999999999998</v>
      </c>
      <c r="Y29" s="760">
        <v>225.62</v>
      </c>
      <c r="Z29" s="761">
        <v>85408.340000000011</v>
      </c>
      <c r="AA29" s="750"/>
      <c r="AB29" s="750"/>
      <c r="AC29" s="750"/>
      <c r="AD29" s="750"/>
      <c r="AE29" s="750"/>
      <c r="AF29" s="750"/>
      <c r="AG29" s="750"/>
      <c r="AH29" s="750"/>
      <c r="AI29" s="750"/>
      <c r="AJ29" s="750"/>
      <c r="AK29" s="750"/>
      <c r="AL29" s="750"/>
      <c r="AM29" s="750"/>
      <c r="AN29" s="750"/>
      <c r="AO29" s="750"/>
      <c r="AP29" s="750"/>
      <c r="AQ29" s="750"/>
      <c r="AR29" s="750"/>
      <c r="AS29" s="750"/>
      <c r="AT29" s="750"/>
      <c r="AU29" s="750"/>
    </row>
    <row r="30" spans="1:47" ht="16.5" customHeight="1">
      <c r="A30" s="1542"/>
      <c r="B30" s="1543"/>
      <c r="C30" s="1543"/>
      <c r="D30" s="754" t="s">
        <v>28</v>
      </c>
      <c r="E30" s="762">
        <v>1636</v>
      </c>
      <c r="F30" s="762">
        <v>28220</v>
      </c>
      <c r="G30" s="762">
        <v>123809</v>
      </c>
      <c r="H30" s="762">
        <v>224872</v>
      </c>
      <c r="I30" s="762">
        <v>451006</v>
      </c>
      <c r="J30" s="762">
        <v>752109</v>
      </c>
      <c r="K30" s="762">
        <v>2196712</v>
      </c>
      <c r="L30" s="762">
        <v>2381955</v>
      </c>
      <c r="M30" s="762">
        <v>5035383</v>
      </c>
      <c r="N30" s="762">
        <v>7452514</v>
      </c>
      <c r="O30" s="762">
        <v>7982418</v>
      </c>
      <c r="P30" s="762">
        <v>5060793</v>
      </c>
      <c r="Q30" s="762">
        <v>2955176</v>
      </c>
      <c r="R30" s="762">
        <v>1773076</v>
      </c>
      <c r="S30" s="762">
        <v>1371591</v>
      </c>
      <c r="T30" s="762">
        <v>1179029</v>
      </c>
      <c r="U30" s="762">
        <v>1099549</v>
      </c>
      <c r="V30" s="762">
        <v>868217</v>
      </c>
      <c r="W30" s="762">
        <v>504012</v>
      </c>
      <c r="X30" s="762">
        <v>156795</v>
      </c>
      <c r="Y30" s="762">
        <v>152697</v>
      </c>
      <c r="Z30" s="763">
        <v>41751569</v>
      </c>
      <c r="AA30" s="750"/>
      <c r="AB30" s="750"/>
      <c r="AC30" s="750"/>
      <c r="AD30" s="750"/>
      <c r="AE30" s="750"/>
      <c r="AF30" s="750"/>
      <c r="AG30" s="750"/>
      <c r="AH30" s="750"/>
      <c r="AI30" s="750"/>
      <c r="AJ30" s="750"/>
      <c r="AK30" s="750"/>
      <c r="AL30" s="750"/>
      <c r="AM30" s="750"/>
      <c r="AN30" s="750"/>
      <c r="AO30" s="750"/>
      <c r="AP30" s="750"/>
      <c r="AQ30" s="750"/>
      <c r="AR30" s="750"/>
      <c r="AS30" s="750"/>
      <c r="AT30" s="750"/>
      <c r="AU30" s="750"/>
    </row>
    <row r="31" spans="1:47" ht="16.5" customHeight="1">
      <c r="A31" s="1542"/>
      <c r="B31" s="1543"/>
      <c r="C31" s="1543"/>
      <c r="D31" s="753" t="s">
        <v>26</v>
      </c>
      <c r="E31" s="767">
        <v>720</v>
      </c>
      <c r="F31" s="767">
        <v>7758</v>
      </c>
      <c r="G31" s="767">
        <v>16823</v>
      </c>
      <c r="H31" s="767">
        <v>16386</v>
      </c>
      <c r="I31" s="767">
        <v>22198</v>
      </c>
      <c r="J31" s="767">
        <v>26521</v>
      </c>
      <c r="K31" s="767">
        <v>58627</v>
      </c>
      <c r="L31" s="767">
        <v>47564</v>
      </c>
      <c r="M31" s="767">
        <v>82597</v>
      </c>
      <c r="N31" s="767">
        <v>97154</v>
      </c>
      <c r="O31" s="767">
        <v>83042</v>
      </c>
      <c r="P31" s="767">
        <v>42427</v>
      </c>
      <c r="Q31" s="767">
        <v>20989</v>
      </c>
      <c r="R31" s="767">
        <v>10992</v>
      </c>
      <c r="S31" s="767">
        <v>7344</v>
      </c>
      <c r="T31" s="767">
        <v>5019</v>
      </c>
      <c r="U31" s="767">
        <v>4174</v>
      </c>
      <c r="V31" s="767">
        <v>2568</v>
      </c>
      <c r="W31" s="767">
        <v>1355</v>
      </c>
      <c r="X31" s="767">
        <v>377</v>
      </c>
      <c r="Y31" s="767">
        <v>383</v>
      </c>
      <c r="Z31" s="768">
        <v>555018</v>
      </c>
      <c r="AA31" s="750"/>
      <c r="AB31" s="750"/>
      <c r="AC31" s="750"/>
      <c r="AD31" s="750"/>
      <c r="AE31" s="750"/>
      <c r="AF31" s="750"/>
      <c r="AG31" s="750"/>
      <c r="AH31" s="750"/>
      <c r="AI31" s="750"/>
      <c r="AJ31" s="750"/>
      <c r="AK31" s="750"/>
      <c r="AL31" s="750"/>
      <c r="AM31" s="750"/>
      <c r="AN31" s="750"/>
      <c r="AO31" s="750"/>
      <c r="AP31" s="750"/>
      <c r="AQ31" s="750"/>
      <c r="AR31" s="750"/>
      <c r="AS31" s="750"/>
      <c r="AT31" s="750"/>
      <c r="AU31" s="750"/>
    </row>
    <row r="32" spans="1:47" ht="16.5" customHeight="1">
      <c r="A32" s="1542" t="s">
        <v>34</v>
      </c>
      <c r="B32" s="1543" t="s">
        <v>29</v>
      </c>
      <c r="C32" s="1546" t="s">
        <v>53</v>
      </c>
      <c r="D32" s="752" t="s">
        <v>27</v>
      </c>
      <c r="E32" s="760">
        <v>0</v>
      </c>
      <c r="F32" s="760">
        <v>0</v>
      </c>
      <c r="G32" s="760">
        <v>4.49</v>
      </c>
      <c r="H32" s="760">
        <v>0</v>
      </c>
      <c r="I32" s="760">
        <v>0</v>
      </c>
      <c r="J32" s="760">
        <v>0.34</v>
      </c>
      <c r="K32" s="760">
        <v>0</v>
      </c>
      <c r="L32" s="760">
        <v>10.7</v>
      </c>
      <c r="M32" s="760">
        <v>27.21</v>
      </c>
      <c r="N32" s="760">
        <v>47.25</v>
      </c>
      <c r="O32" s="760">
        <v>56.47</v>
      </c>
      <c r="P32" s="760">
        <v>54.38</v>
      </c>
      <c r="Q32" s="760">
        <v>77.23</v>
      </c>
      <c r="R32" s="760">
        <v>84.63</v>
      </c>
      <c r="S32" s="760">
        <v>50.66</v>
      </c>
      <c r="T32" s="760">
        <v>42.34</v>
      </c>
      <c r="U32" s="760">
        <v>54.28</v>
      </c>
      <c r="V32" s="760">
        <v>13.49</v>
      </c>
      <c r="W32" s="760">
        <v>55.34</v>
      </c>
      <c r="X32" s="760">
        <v>14.43</v>
      </c>
      <c r="Y32" s="760">
        <v>52.84</v>
      </c>
      <c r="Z32" s="761">
        <v>646.08000000000004</v>
      </c>
      <c r="AA32" s="750"/>
      <c r="AB32" s="750"/>
      <c r="AC32" s="750"/>
      <c r="AD32" s="750"/>
      <c r="AE32" s="750"/>
      <c r="AF32" s="750"/>
      <c r="AG32" s="750"/>
      <c r="AH32" s="750"/>
      <c r="AI32" s="750"/>
      <c r="AJ32" s="750"/>
      <c r="AK32" s="750"/>
      <c r="AL32" s="750"/>
      <c r="AM32" s="750"/>
      <c r="AN32" s="750"/>
      <c r="AO32" s="750"/>
      <c r="AP32" s="750"/>
      <c r="AQ32" s="750"/>
      <c r="AR32" s="750"/>
      <c r="AS32" s="750"/>
      <c r="AT32" s="750"/>
      <c r="AU32" s="750"/>
    </row>
    <row r="33" spans="1:47" ht="16.5" customHeight="1">
      <c r="A33" s="1542"/>
      <c r="B33" s="1543"/>
      <c r="C33" s="1546"/>
      <c r="D33" s="754" t="s">
        <v>28</v>
      </c>
      <c r="E33" s="762">
        <v>0</v>
      </c>
      <c r="F33" s="762">
        <v>0</v>
      </c>
      <c r="G33" s="762">
        <v>180</v>
      </c>
      <c r="H33" s="762">
        <v>0</v>
      </c>
      <c r="I33" s="762">
        <v>0</v>
      </c>
      <c r="J33" s="762">
        <v>42</v>
      </c>
      <c r="K33" s="762">
        <v>0</v>
      </c>
      <c r="L33" s="762">
        <v>1625</v>
      </c>
      <c r="M33" s="762">
        <v>5023</v>
      </c>
      <c r="N33" s="762">
        <v>9769</v>
      </c>
      <c r="O33" s="762">
        <v>12602</v>
      </c>
      <c r="P33" s="762">
        <v>12128</v>
      </c>
      <c r="Q33" s="762">
        <v>18390</v>
      </c>
      <c r="R33" s="762">
        <v>21228</v>
      </c>
      <c r="S33" s="762">
        <v>12705</v>
      </c>
      <c r="T33" s="762">
        <v>10670</v>
      </c>
      <c r="U33" s="762">
        <v>12848</v>
      </c>
      <c r="V33" s="762">
        <v>3097</v>
      </c>
      <c r="W33" s="762">
        <v>12588</v>
      </c>
      <c r="X33" s="762">
        <v>3446</v>
      </c>
      <c r="Y33" s="762">
        <v>12095</v>
      </c>
      <c r="Z33" s="763">
        <v>148436</v>
      </c>
      <c r="AA33" s="750"/>
      <c r="AB33" s="750"/>
      <c r="AC33" s="750"/>
      <c r="AD33" s="750"/>
      <c r="AE33" s="750"/>
      <c r="AF33" s="750"/>
      <c r="AG33" s="750"/>
      <c r="AH33" s="750"/>
      <c r="AI33" s="750"/>
      <c r="AJ33" s="750"/>
      <c r="AK33" s="750"/>
      <c r="AL33" s="750"/>
      <c r="AM33" s="750"/>
      <c r="AN33" s="750"/>
      <c r="AO33" s="750"/>
      <c r="AP33" s="750"/>
      <c r="AQ33" s="750"/>
      <c r="AR33" s="750"/>
      <c r="AS33" s="750"/>
      <c r="AT33" s="750"/>
      <c r="AU33" s="750"/>
    </row>
    <row r="34" spans="1:47" ht="16.5" customHeight="1">
      <c r="A34" s="1542"/>
      <c r="B34" s="1543"/>
      <c r="C34" s="1546"/>
      <c r="D34" s="753" t="s">
        <v>26</v>
      </c>
      <c r="E34" s="764">
        <v>0</v>
      </c>
      <c r="F34" s="764">
        <v>0</v>
      </c>
      <c r="G34" s="764">
        <v>24</v>
      </c>
      <c r="H34" s="764">
        <v>0</v>
      </c>
      <c r="I34" s="764">
        <v>0</v>
      </c>
      <c r="J34" s="764">
        <v>3</v>
      </c>
      <c r="K34" s="764">
        <v>0</v>
      </c>
      <c r="L34" s="764">
        <v>33</v>
      </c>
      <c r="M34" s="764">
        <v>107</v>
      </c>
      <c r="N34" s="764">
        <v>151</v>
      </c>
      <c r="O34" s="764">
        <v>150</v>
      </c>
      <c r="P34" s="764">
        <v>105</v>
      </c>
      <c r="Q34" s="764">
        <v>166</v>
      </c>
      <c r="R34" s="764">
        <v>140</v>
      </c>
      <c r="S34" s="764">
        <v>53</v>
      </c>
      <c r="T34" s="764">
        <v>54</v>
      </c>
      <c r="U34" s="764">
        <v>69</v>
      </c>
      <c r="V34" s="764">
        <v>17</v>
      </c>
      <c r="W34" s="764">
        <v>63</v>
      </c>
      <c r="X34" s="764">
        <v>20</v>
      </c>
      <c r="Y34" s="764">
        <v>66</v>
      </c>
      <c r="Z34" s="765">
        <v>1221</v>
      </c>
      <c r="AA34" s="750"/>
      <c r="AB34" s="750"/>
      <c r="AC34" s="750"/>
      <c r="AD34" s="750"/>
      <c r="AE34" s="750"/>
      <c r="AF34" s="750"/>
      <c r="AG34" s="750"/>
      <c r="AH34" s="750"/>
      <c r="AI34" s="750"/>
      <c r="AJ34" s="750"/>
      <c r="AK34" s="750"/>
      <c r="AL34" s="750"/>
      <c r="AM34" s="750"/>
      <c r="AN34" s="750"/>
      <c r="AO34" s="750"/>
      <c r="AP34" s="750"/>
      <c r="AQ34" s="750"/>
      <c r="AR34" s="750"/>
      <c r="AS34" s="750"/>
      <c r="AT34" s="750"/>
      <c r="AU34" s="750"/>
    </row>
    <row r="35" spans="1:47" ht="16.5" customHeight="1">
      <c r="A35" s="1542"/>
      <c r="B35" s="1543"/>
      <c r="C35" s="1546" t="s">
        <v>54</v>
      </c>
      <c r="D35" s="752" t="s">
        <v>27</v>
      </c>
      <c r="E35" s="760">
        <v>0</v>
      </c>
      <c r="F35" s="760">
        <v>6.29</v>
      </c>
      <c r="G35" s="760">
        <v>0</v>
      </c>
      <c r="H35" s="760">
        <v>0</v>
      </c>
      <c r="I35" s="760">
        <v>0</v>
      </c>
      <c r="J35" s="760">
        <v>0.18</v>
      </c>
      <c r="K35" s="760">
        <v>0</v>
      </c>
      <c r="L35" s="760">
        <v>0</v>
      </c>
      <c r="M35" s="760">
        <v>0.37</v>
      </c>
      <c r="N35" s="760">
        <v>0.13</v>
      </c>
      <c r="O35" s="760">
        <v>28.51</v>
      </c>
      <c r="P35" s="760">
        <v>0</v>
      </c>
      <c r="Q35" s="760">
        <v>0</v>
      </c>
      <c r="R35" s="760">
        <v>0</v>
      </c>
      <c r="S35" s="760">
        <v>2.5</v>
      </c>
      <c r="T35" s="760">
        <v>0.39</v>
      </c>
      <c r="U35" s="760">
        <v>1.39</v>
      </c>
      <c r="V35" s="760">
        <v>0.21</v>
      </c>
      <c r="W35" s="760">
        <v>2.98</v>
      </c>
      <c r="X35" s="760">
        <v>16.97</v>
      </c>
      <c r="Y35" s="760">
        <v>280.7</v>
      </c>
      <c r="Z35" s="761">
        <v>340.62</v>
      </c>
      <c r="AA35" s="750"/>
      <c r="AB35" s="750"/>
      <c r="AC35" s="750"/>
      <c r="AD35" s="750"/>
      <c r="AE35" s="750"/>
      <c r="AF35" s="750"/>
      <c r="AG35" s="750"/>
      <c r="AH35" s="750"/>
      <c r="AI35" s="750"/>
      <c r="AJ35" s="750"/>
      <c r="AK35" s="750"/>
      <c r="AL35" s="750"/>
      <c r="AM35" s="750"/>
      <c r="AN35" s="750"/>
      <c r="AO35" s="750"/>
      <c r="AP35" s="750"/>
      <c r="AQ35" s="750"/>
      <c r="AR35" s="750"/>
      <c r="AS35" s="750"/>
      <c r="AT35" s="750"/>
      <c r="AU35" s="750"/>
    </row>
    <row r="36" spans="1:47" ht="16.5" customHeight="1">
      <c r="A36" s="1542"/>
      <c r="B36" s="1543"/>
      <c r="C36" s="1546"/>
      <c r="D36" s="754" t="s">
        <v>28</v>
      </c>
      <c r="E36" s="762">
        <v>0</v>
      </c>
      <c r="F36" s="762">
        <v>0</v>
      </c>
      <c r="G36" s="762">
        <v>0</v>
      </c>
      <c r="H36" s="762">
        <v>0</v>
      </c>
      <c r="I36" s="762">
        <v>0</v>
      </c>
      <c r="J36" s="762">
        <v>22</v>
      </c>
      <c r="K36" s="762">
        <v>0</v>
      </c>
      <c r="L36" s="762">
        <v>0</v>
      </c>
      <c r="M36" s="762">
        <v>87</v>
      </c>
      <c r="N36" s="762">
        <v>26</v>
      </c>
      <c r="O36" s="762">
        <v>6344</v>
      </c>
      <c r="P36" s="762">
        <v>0</v>
      </c>
      <c r="Q36" s="762">
        <v>0</v>
      </c>
      <c r="R36" s="762">
        <v>0</v>
      </c>
      <c r="S36" s="762">
        <v>630</v>
      </c>
      <c r="T36" s="762">
        <v>98</v>
      </c>
      <c r="U36" s="762">
        <v>350</v>
      </c>
      <c r="V36" s="762">
        <v>61</v>
      </c>
      <c r="W36" s="762">
        <v>751</v>
      </c>
      <c r="X36" s="762">
        <v>4124</v>
      </c>
      <c r="Y36" s="762">
        <v>71101</v>
      </c>
      <c r="Z36" s="763">
        <v>83594</v>
      </c>
      <c r="AA36" s="750"/>
      <c r="AB36" s="750"/>
      <c r="AC36" s="750"/>
      <c r="AD36" s="750"/>
      <c r="AE36" s="750"/>
      <c r="AF36" s="750"/>
      <c r="AG36" s="750"/>
      <c r="AH36" s="750"/>
      <c r="AI36" s="750"/>
      <c r="AJ36" s="750"/>
      <c r="AK36" s="750"/>
      <c r="AL36" s="750"/>
      <c r="AM36" s="750"/>
      <c r="AN36" s="750"/>
      <c r="AO36" s="750"/>
      <c r="AP36" s="750"/>
      <c r="AQ36" s="750"/>
      <c r="AR36" s="750"/>
      <c r="AS36" s="750"/>
      <c r="AT36" s="750"/>
      <c r="AU36" s="750"/>
    </row>
    <row r="37" spans="1:47" ht="16.5" customHeight="1">
      <c r="A37" s="1542"/>
      <c r="B37" s="1543"/>
      <c r="C37" s="1546"/>
      <c r="D37" s="753" t="s">
        <v>26</v>
      </c>
      <c r="E37" s="764">
        <v>0</v>
      </c>
      <c r="F37" s="764">
        <v>0</v>
      </c>
      <c r="G37" s="764">
        <v>0</v>
      </c>
      <c r="H37" s="764">
        <v>0</v>
      </c>
      <c r="I37" s="764">
        <v>0</v>
      </c>
      <c r="J37" s="764">
        <v>1</v>
      </c>
      <c r="K37" s="764">
        <v>0</v>
      </c>
      <c r="L37" s="764">
        <v>0</v>
      </c>
      <c r="M37" s="764">
        <v>1</v>
      </c>
      <c r="N37" s="764">
        <v>0</v>
      </c>
      <c r="O37" s="764">
        <v>66</v>
      </c>
      <c r="P37" s="764">
        <v>0</v>
      </c>
      <c r="Q37" s="764">
        <v>0</v>
      </c>
      <c r="R37" s="764">
        <v>0</v>
      </c>
      <c r="S37" s="764">
        <v>3</v>
      </c>
      <c r="T37" s="764">
        <v>0</v>
      </c>
      <c r="U37" s="764">
        <v>1</v>
      </c>
      <c r="V37" s="764">
        <v>0</v>
      </c>
      <c r="W37" s="764">
        <v>3</v>
      </c>
      <c r="X37" s="764">
        <v>16</v>
      </c>
      <c r="Y37" s="764">
        <v>268</v>
      </c>
      <c r="Z37" s="765">
        <v>359</v>
      </c>
      <c r="AA37" s="750"/>
      <c r="AB37" s="750"/>
      <c r="AC37" s="750"/>
      <c r="AD37" s="750"/>
      <c r="AE37" s="750"/>
      <c r="AF37" s="750"/>
      <c r="AG37" s="750"/>
      <c r="AH37" s="750"/>
      <c r="AI37" s="750"/>
      <c r="AJ37" s="750"/>
      <c r="AK37" s="750"/>
      <c r="AL37" s="750"/>
      <c r="AM37" s="750"/>
      <c r="AN37" s="750"/>
      <c r="AO37" s="750"/>
      <c r="AP37" s="750"/>
      <c r="AQ37" s="750"/>
      <c r="AR37" s="750"/>
      <c r="AS37" s="750"/>
      <c r="AT37" s="750"/>
      <c r="AU37" s="750"/>
    </row>
    <row r="38" spans="1:47" ht="16.5" customHeight="1">
      <c r="A38" s="1542"/>
      <c r="B38" s="1543" t="s">
        <v>30</v>
      </c>
      <c r="C38" s="1543"/>
      <c r="D38" s="752" t="s">
        <v>27</v>
      </c>
      <c r="E38" s="760">
        <v>0</v>
      </c>
      <c r="F38" s="760">
        <v>6.29</v>
      </c>
      <c r="G38" s="760">
        <v>4.49</v>
      </c>
      <c r="H38" s="760">
        <v>0</v>
      </c>
      <c r="I38" s="760">
        <v>0</v>
      </c>
      <c r="J38" s="760">
        <v>0.52</v>
      </c>
      <c r="K38" s="760">
        <v>0</v>
      </c>
      <c r="L38" s="760">
        <v>10.7</v>
      </c>
      <c r="M38" s="760">
        <v>27.580000000000002</v>
      </c>
      <c r="N38" s="760">
        <v>47.38</v>
      </c>
      <c r="O38" s="760">
        <v>84.98</v>
      </c>
      <c r="P38" s="760">
        <v>54.38</v>
      </c>
      <c r="Q38" s="760">
        <v>77.23</v>
      </c>
      <c r="R38" s="760">
        <v>84.63</v>
      </c>
      <c r="S38" s="760">
        <v>53.16</v>
      </c>
      <c r="T38" s="760">
        <v>42.730000000000004</v>
      </c>
      <c r="U38" s="760">
        <v>55.67</v>
      </c>
      <c r="V38" s="760">
        <v>13.700000000000001</v>
      </c>
      <c r="W38" s="760">
        <v>58.32</v>
      </c>
      <c r="X38" s="760">
        <v>31.4</v>
      </c>
      <c r="Y38" s="760">
        <v>333.53999999999996</v>
      </c>
      <c r="Z38" s="761">
        <v>986.7</v>
      </c>
      <c r="AA38" s="750"/>
      <c r="AB38" s="750"/>
      <c r="AC38" s="750"/>
      <c r="AD38" s="750"/>
      <c r="AE38" s="750"/>
      <c r="AF38" s="750"/>
      <c r="AG38" s="750"/>
      <c r="AH38" s="750"/>
      <c r="AI38" s="750"/>
      <c r="AJ38" s="750"/>
      <c r="AK38" s="750"/>
      <c r="AL38" s="750"/>
      <c r="AM38" s="750"/>
      <c r="AN38" s="750"/>
      <c r="AO38" s="750"/>
      <c r="AP38" s="750"/>
      <c r="AQ38" s="750"/>
      <c r="AR38" s="750"/>
      <c r="AS38" s="750"/>
      <c r="AT38" s="750"/>
      <c r="AU38" s="750"/>
    </row>
    <row r="39" spans="1:47" ht="16.5" customHeight="1">
      <c r="A39" s="1542"/>
      <c r="B39" s="1543"/>
      <c r="C39" s="1543"/>
      <c r="D39" s="754" t="s">
        <v>28</v>
      </c>
      <c r="E39" s="762">
        <v>0</v>
      </c>
      <c r="F39" s="762">
        <v>0</v>
      </c>
      <c r="G39" s="762">
        <v>180</v>
      </c>
      <c r="H39" s="762">
        <v>0</v>
      </c>
      <c r="I39" s="762">
        <v>0</v>
      </c>
      <c r="J39" s="762">
        <v>64</v>
      </c>
      <c r="K39" s="762">
        <v>0</v>
      </c>
      <c r="L39" s="762">
        <v>1625</v>
      </c>
      <c r="M39" s="762">
        <v>5110</v>
      </c>
      <c r="N39" s="762">
        <v>9795</v>
      </c>
      <c r="O39" s="762">
        <v>18946</v>
      </c>
      <c r="P39" s="762">
        <v>12128</v>
      </c>
      <c r="Q39" s="762">
        <v>18390</v>
      </c>
      <c r="R39" s="762">
        <v>21228</v>
      </c>
      <c r="S39" s="762">
        <v>13335</v>
      </c>
      <c r="T39" s="762">
        <v>10768</v>
      </c>
      <c r="U39" s="762">
        <v>13198</v>
      </c>
      <c r="V39" s="762">
        <v>3158</v>
      </c>
      <c r="W39" s="762">
        <v>13339</v>
      </c>
      <c r="X39" s="762">
        <v>7570</v>
      </c>
      <c r="Y39" s="762">
        <v>83196</v>
      </c>
      <c r="Z39" s="763">
        <v>232030</v>
      </c>
      <c r="AA39" s="750"/>
      <c r="AB39" s="750"/>
      <c r="AC39" s="750"/>
      <c r="AD39" s="750"/>
      <c r="AE39" s="750"/>
      <c r="AF39" s="750"/>
      <c r="AG39" s="750"/>
      <c r="AH39" s="750"/>
      <c r="AI39" s="750"/>
      <c r="AJ39" s="750"/>
      <c r="AK39" s="750"/>
      <c r="AL39" s="750"/>
      <c r="AM39" s="750"/>
      <c r="AN39" s="750"/>
      <c r="AO39" s="750"/>
      <c r="AP39" s="750"/>
      <c r="AQ39" s="750"/>
      <c r="AR39" s="750"/>
      <c r="AS39" s="750"/>
      <c r="AT39" s="750"/>
      <c r="AU39" s="750"/>
    </row>
    <row r="40" spans="1:47" ht="16.5" customHeight="1">
      <c r="A40" s="1542"/>
      <c r="B40" s="1543"/>
      <c r="C40" s="1543"/>
      <c r="D40" s="753" t="s">
        <v>26</v>
      </c>
      <c r="E40" s="767">
        <v>0</v>
      </c>
      <c r="F40" s="767">
        <v>0</v>
      </c>
      <c r="G40" s="767">
        <v>24</v>
      </c>
      <c r="H40" s="767">
        <v>0</v>
      </c>
      <c r="I40" s="767">
        <v>0</v>
      </c>
      <c r="J40" s="767">
        <v>4</v>
      </c>
      <c r="K40" s="767">
        <v>0</v>
      </c>
      <c r="L40" s="767">
        <v>33</v>
      </c>
      <c r="M40" s="767">
        <v>108</v>
      </c>
      <c r="N40" s="767">
        <v>151</v>
      </c>
      <c r="O40" s="767">
        <v>216</v>
      </c>
      <c r="P40" s="767">
        <v>105</v>
      </c>
      <c r="Q40" s="767">
        <v>166</v>
      </c>
      <c r="R40" s="767">
        <v>140</v>
      </c>
      <c r="S40" s="767">
        <v>56</v>
      </c>
      <c r="T40" s="767">
        <v>54</v>
      </c>
      <c r="U40" s="767">
        <v>70</v>
      </c>
      <c r="V40" s="767">
        <v>17</v>
      </c>
      <c r="W40" s="767">
        <v>66</v>
      </c>
      <c r="X40" s="767">
        <v>36</v>
      </c>
      <c r="Y40" s="767">
        <v>334</v>
      </c>
      <c r="Z40" s="768">
        <v>1580</v>
      </c>
      <c r="AA40" s="750"/>
      <c r="AB40" s="750"/>
      <c r="AC40" s="750"/>
      <c r="AD40" s="750"/>
      <c r="AE40" s="750"/>
      <c r="AF40" s="750"/>
      <c r="AG40" s="750"/>
      <c r="AH40" s="750"/>
      <c r="AI40" s="750"/>
      <c r="AJ40" s="750"/>
      <c r="AK40" s="750"/>
      <c r="AL40" s="750"/>
      <c r="AM40" s="750"/>
      <c r="AN40" s="750"/>
      <c r="AO40" s="750"/>
      <c r="AP40" s="750"/>
      <c r="AQ40" s="750"/>
      <c r="AR40" s="750"/>
      <c r="AS40" s="750"/>
      <c r="AT40" s="750"/>
      <c r="AU40" s="750"/>
    </row>
    <row r="41" spans="1:47" ht="16.5" customHeight="1">
      <c r="A41" s="1542"/>
      <c r="B41" s="1543" t="s">
        <v>31</v>
      </c>
      <c r="C41" s="1546" t="s">
        <v>55</v>
      </c>
      <c r="D41" s="752" t="s">
        <v>27</v>
      </c>
      <c r="E41" s="760">
        <v>0</v>
      </c>
      <c r="F41" s="760">
        <v>0</v>
      </c>
      <c r="G41" s="760">
        <v>0</v>
      </c>
      <c r="H41" s="760">
        <v>0.32</v>
      </c>
      <c r="I41" s="760">
        <v>0.1</v>
      </c>
      <c r="J41" s="760">
        <v>0.93</v>
      </c>
      <c r="K41" s="760">
        <v>0</v>
      </c>
      <c r="L41" s="760">
        <v>0</v>
      </c>
      <c r="M41" s="760">
        <v>0</v>
      </c>
      <c r="N41" s="760">
        <v>0</v>
      </c>
      <c r="O41" s="760">
        <v>0</v>
      </c>
      <c r="P41" s="760">
        <v>0</v>
      </c>
      <c r="Q41" s="760">
        <v>0</v>
      </c>
      <c r="R41" s="760">
        <v>0</v>
      </c>
      <c r="S41" s="760">
        <v>0</v>
      </c>
      <c r="T41" s="760">
        <v>0</v>
      </c>
      <c r="U41" s="760">
        <v>0</v>
      </c>
      <c r="V41" s="760">
        <v>0</v>
      </c>
      <c r="W41" s="760">
        <v>0</v>
      </c>
      <c r="X41" s="760">
        <v>0</v>
      </c>
      <c r="Y41" s="760">
        <v>0</v>
      </c>
      <c r="Z41" s="761">
        <v>1.35</v>
      </c>
      <c r="AA41" s="750"/>
      <c r="AB41" s="750"/>
      <c r="AC41" s="750"/>
      <c r="AD41" s="750"/>
      <c r="AE41" s="750"/>
      <c r="AF41" s="750"/>
      <c r="AG41" s="750"/>
      <c r="AH41" s="750"/>
      <c r="AI41" s="750"/>
      <c r="AJ41" s="750"/>
      <c r="AK41" s="750"/>
      <c r="AL41" s="750"/>
      <c r="AM41" s="750"/>
      <c r="AN41" s="750"/>
      <c r="AO41" s="750"/>
      <c r="AP41" s="750"/>
      <c r="AQ41" s="750"/>
      <c r="AR41" s="750"/>
      <c r="AS41" s="750"/>
      <c r="AT41" s="750"/>
      <c r="AU41" s="750"/>
    </row>
    <row r="42" spans="1:47" ht="16.5" customHeight="1">
      <c r="A42" s="1542"/>
      <c r="B42" s="1543"/>
      <c r="C42" s="1546"/>
      <c r="D42" s="754" t="s">
        <v>28</v>
      </c>
      <c r="E42" s="762">
        <v>0</v>
      </c>
      <c r="F42" s="762">
        <v>0</v>
      </c>
      <c r="G42" s="762">
        <v>0</v>
      </c>
      <c r="H42" s="762">
        <v>0</v>
      </c>
      <c r="I42" s="762">
        <v>7</v>
      </c>
      <c r="J42" s="762">
        <v>78</v>
      </c>
      <c r="K42" s="762">
        <v>0</v>
      </c>
      <c r="L42" s="762">
        <v>0</v>
      </c>
      <c r="M42" s="762">
        <v>0</v>
      </c>
      <c r="N42" s="762">
        <v>0</v>
      </c>
      <c r="O42" s="762">
        <v>0</v>
      </c>
      <c r="P42" s="762">
        <v>0</v>
      </c>
      <c r="Q42" s="762">
        <v>0</v>
      </c>
      <c r="R42" s="762">
        <v>0</v>
      </c>
      <c r="S42" s="762">
        <v>0</v>
      </c>
      <c r="T42" s="762">
        <v>0</v>
      </c>
      <c r="U42" s="762">
        <v>0</v>
      </c>
      <c r="V42" s="762">
        <v>0</v>
      </c>
      <c r="W42" s="762">
        <v>0</v>
      </c>
      <c r="X42" s="762">
        <v>0</v>
      </c>
      <c r="Y42" s="762">
        <v>0</v>
      </c>
      <c r="Z42" s="763">
        <v>85</v>
      </c>
      <c r="AA42" s="750"/>
      <c r="AB42" s="750"/>
      <c r="AC42" s="750"/>
      <c r="AD42" s="750"/>
      <c r="AE42" s="750"/>
      <c r="AF42" s="750"/>
      <c r="AG42" s="750"/>
      <c r="AH42" s="750"/>
      <c r="AI42" s="750"/>
      <c r="AJ42" s="750"/>
      <c r="AK42" s="750"/>
      <c r="AL42" s="750"/>
      <c r="AM42" s="750"/>
      <c r="AN42" s="750"/>
      <c r="AO42" s="750"/>
      <c r="AP42" s="750"/>
      <c r="AQ42" s="750"/>
      <c r="AR42" s="750"/>
      <c r="AS42" s="750"/>
      <c r="AT42" s="750"/>
      <c r="AU42" s="750"/>
    </row>
    <row r="43" spans="1:47" ht="16.5" customHeight="1">
      <c r="A43" s="1542"/>
      <c r="B43" s="1543"/>
      <c r="C43" s="1546"/>
      <c r="D43" s="753" t="s">
        <v>26</v>
      </c>
      <c r="E43" s="764">
        <v>0</v>
      </c>
      <c r="F43" s="764">
        <v>0</v>
      </c>
      <c r="G43" s="764">
        <v>0</v>
      </c>
      <c r="H43" s="764">
        <v>0</v>
      </c>
      <c r="I43" s="764">
        <v>0</v>
      </c>
      <c r="J43" s="764">
        <v>2</v>
      </c>
      <c r="K43" s="764">
        <v>0</v>
      </c>
      <c r="L43" s="764">
        <v>0</v>
      </c>
      <c r="M43" s="764">
        <v>0</v>
      </c>
      <c r="N43" s="764">
        <v>0</v>
      </c>
      <c r="O43" s="764">
        <v>0</v>
      </c>
      <c r="P43" s="764">
        <v>0</v>
      </c>
      <c r="Q43" s="764">
        <v>0</v>
      </c>
      <c r="R43" s="764">
        <v>0</v>
      </c>
      <c r="S43" s="764">
        <v>0</v>
      </c>
      <c r="T43" s="764">
        <v>0</v>
      </c>
      <c r="U43" s="764">
        <v>0</v>
      </c>
      <c r="V43" s="764">
        <v>0</v>
      </c>
      <c r="W43" s="764">
        <v>0</v>
      </c>
      <c r="X43" s="764">
        <v>0</v>
      </c>
      <c r="Y43" s="764">
        <v>0</v>
      </c>
      <c r="Z43" s="765">
        <v>2</v>
      </c>
      <c r="AA43" s="750"/>
      <c r="AB43" s="750"/>
      <c r="AC43" s="750"/>
      <c r="AD43" s="750"/>
      <c r="AE43" s="750"/>
      <c r="AF43" s="750"/>
      <c r="AG43" s="750"/>
      <c r="AH43" s="750"/>
      <c r="AI43" s="750"/>
      <c r="AJ43" s="750"/>
      <c r="AK43" s="750"/>
      <c r="AL43" s="750"/>
      <c r="AM43" s="750"/>
      <c r="AN43" s="750"/>
      <c r="AO43" s="750"/>
      <c r="AP43" s="750"/>
      <c r="AQ43" s="750"/>
      <c r="AR43" s="750"/>
      <c r="AS43" s="750"/>
      <c r="AT43" s="750"/>
      <c r="AU43" s="750"/>
    </row>
    <row r="44" spans="1:47" ht="16.5" customHeight="1">
      <c r="A44" s="1542"/>
      <c r="B44" s="1543"/>
      <c r="C44" s="1546" t="s">
        <v>56</v>
      </c>
      <c r="D44" s="752" t="s">
        <v>27</v>
      </c>
      <c r="E44" s="760">
        <v>0.88</v>
      </c>
      <c r="F44" s="760">
        <v>98.32</v>
      </c>
      <c r="G44" s="760">
        <v>571.20000000000005</v>
      </c>
      <c r="H44" s="760">
        <v>866.44</v>
      </c>
      <c r="I44" s="760">
        <v>831.83</v>
      </c>
      <c r="J44" s="760">
        <v>1003.71</v>
      </c>
      <c r="K44" s="760">
        <v>619.95000000000005</v>
      </c>
      <c r="L44" s="760">
        <v>826.45</v>
      </c>
      <c r="M44" s="760">
        <v>1689.14</v>
      </c>
      <c r="N44" s="760">
        <v>3791.19</v>
      </c>
      <c r="O44" s="760">
        <v>5472.08</v>
      </c>
      <c r="P44" s="760">
        <v>5291.07</v>
      </c>
      <c r="Q44" s="760">
        <v>3065.49</v>
      </c>
      <c r="R44" s="760">
        <v>1935.97</v>
      </c>
      <c r="S44" s="760">
        <v>1351.49</v>
      </c>
      <c r="T44" s="760">
        <v>794.55</v>
      </c>
      <c r="U44" s="760">
        <v>569.46</v>
      </c>
      <c r="V44" s="760">
        <v>523.12</v>
      </c>
      <c r="W44" s="760">
        <v>329.44</v>
      </c>
      <c r="X44" s="760">
        <v>296.97000000000003</v>
      </c>
      <c r="Y44" s="760">
        <v>2960.29</v>
      </c>
      <c r="Z44" s="761">
        <v>32889.040000000001</v>
      </c>
      <c r="AA44" s="750"/>
      <c r="AB44" s="750"/>
      <c r="AC44" s="750"/>
      <c r="AD44" s="750"/>
      <c r="AE44" s="750"/>
      <c r="AF44" s="750"/>
      <c r="AG44" s="750"/>
      <c r="AH44" s="750"/>
      <c r="AI44" s="750"/>
      <c r="AJ44" s="750"/>
      <c r="AK44" s="750"/>
      <c r="AL44" s="750"/>
      <c r="AM44" s="750"/>
      <c r="AN44" s="750"/>
      <c r="AO44" s="750"/>
      <c r="AP44" s="750"/>
      <c r="AQ44" s="750"/>
      <c r="AR44" s="750"/>
      <c r="AS44" s="750"/>
      <c r="AT44" s="750"/>
      <c r="AU44" s="750"/>
    </row>
    <row r="45" spans="1:47" ht="16.5" customHeight="1">
      <c r="A45" s="1542"/>
      <c r="B45" s="1543"/>
      <c r="C45" s="1546"/>
      <c r="D45" s="754" t="s">
        <v>28</v>
      </c>
      <c r="E45" s="762">
        <v>0</v>
      </c>
      <c r="F45" s="762">
        <v>1143</v>
      </c>
      <c r="G45" s="762">
        <v>16602</v>
      </c>
      <c r="H45" s="762">
        <v>45797</v>
      </c>
      <c r="I45" s="762">
        <v>59279</v>
      </c>
      <c r="J45" s="762">
        <v>83428</v>
      </c>
      <c r="K45" s="762">
        <v>52179</v>
      </c>
      <c r="L45" s="762">
        <v>83740</v>
      </c>
      <c r="M45" s="762">
        <v>196195</v>
      </c>
      <c r="N45" s="762">
        <v>382558</v>
      </c>
      <c r="O45" s="762">
        <v>531642</v>
      </c>
      <c r="P45" s="762">
        <v>514179</v>
      </c>
      <c r="Q45" s="762">
        <v>306068</v>
      </c>
      <c r="R45" s="762">
        <v>226033</v>
      </c>
      <c r="S45" s="762">
        <v>174272</v>
      </c>
      <c r="T45" s="762">
        <v>92716</v>
      </c>
      <c r="U45" s="762">
        <v>83484</v>
      </c>
      <c r="V45" s="762">
        <v>81092</v>
      </c>
      <c r="W45" s="762">
        <v>51830</v>
      </c>
      <c r="X45" s="762">
        <v>40341</v>
      </c>
      <c r="Y45" s="762">
        <v>492496</v>
      </c>
      <c r="Z45" s="763">
        <v>3515074</v>
      </c>
      <c r="AA45" s="750"/>
      <c r="AB45" s="750"/>
      <c r="AC45" s="750"/>
      <c r="AD45" s="750"/>
      <c r="AE45" s="750"/>
      <c r="AF45" s="750"/>
      <c r="AG45" s="750"/>
      <c r="AH45" s="750"/>
      <c r="AI45" s="750"/>
      <c r="AJ45" s="750"/>
      <c r="AK45" s="750"/>
      <c r="AL45" s="750"/>
      <c r="AM45" s="750"/>
      <c r="AN45" s="750"/>
      <c r="AO45" s="750"/>
      <c r="AP45" s="750"/>
      <c r="AQ45" s="750"/>
      <c r="AR45" s="750"/>
      <c r="AS45" s="750"/>
      <c r="AT45" s="750"/>
      <c r="AU45" s="750"/>
    </row>
    <row r="46" spans="1:47" ht="16.5" customHeight="1">
      <c r="A46" s="1542"/>
      <c r="B46" s="1543"/>
      <c r="C46" s="1546"/>
      <c r="D46" s="753" t="s">
        <v>26</v>
      </c>
      <c r="E46" s="764">
        <v>0</v>
      </c>
      <c r="F46" s="764">
        <v>268</v>
      </c>
      <c r="G46" s="764">
        <v>1950</v>
      </c>
      <c r="H46" s="764">
        <v>3756</v>
      </c>
      <c r="I46" s="764">
        <v>3096</v>
      </c>
      <c r="J46" s="764">
        <v>2880</v>
      </c>
      <c r="K46" s="764">
        <v>1122</v>
      </c>
      <c r="L46" s="764">
        <v>1350</v>
      </c>
      <c r="M46" s="764">
        <v>2650</v>
      </c>
      <c r="N46" s="764">
        <v>2750</v>
      </c>
      <c r="O46" s="764">
        <v>3122</v>
      </c>
      <c r="P46" s="764">
        <v>2457</v>
      </c>
      <c r="Q46" s="764">
        <v>1300</v>
      </c>
      <c r="R46" s="764">
        <v>1065</v>
      </c>
      <c r="S46" s="764">
        <v>557</v>
      </c>
      <c r="T46" s="764">
        <v>322</v>
      </c>
      <c r="U46" s="764">
        <v>298</v>
      </c>
      <c r="V46" s="764">
        <v>259</v>
      </c>
      <c r="W46" s="764">
        <v>193</v>
      </c>
      <c r="X46" s="764">
        <v>130</v>
      </c>
      <c r="Y46" s="764">
        <v>1694</v>
      </c>
      <c r="Z46" s="765">
        <v>31219</v>
      </c>
      <c r="AA46" s="750"/>
      <c r="AB46" s="750"/>
      <c r="AC46" s="750"/>
      <c r="AD46" s="750"/>
      <c r="AE46" s="750"/>
      <c r="AF46" s="750"/>
      <c r="AG46" s="750"/>
      <c r="AH46" s="750"/>
      <c r="AI46" s="750"/>
      <c r="AJ46" s="750"/>
      <c r="AK46" s="750"/>
      <c r="AL46" s="750"/>
      <c r="AM46" s="750"/>
      <c r="AN46" s="750"/>
      <c r="AO46" s="750"/>
      <c r="AP46" s="750"/>
      <c r="AQ46" s="750"/>
      <c r="AR46" s="750"/>
      <c r="AS46" s="750"/>
      <c r="AT46" s="750"/>
      <c r="AU46" s="750"/>
    </row>
    <row r="47" spans="1:47" ht="16.5" customHeight="1">
      <c r="A47" s="1542"/>
      <c r="B47" s="1543" t="s">
        <v>30</v>
      </c>
      <c r="C47" s="1543"/>
      <c r="D47" s="752" t="s">
        <v>27</v>
      </c>
      <c r="E47" s="760">
        <v>0.88</v>
      </c>
      <c r="F47" s="760">
        <v>98.32</v>
      </c>
      <c r="G47" s="760">
        <v>571.20000000000005</v>
      </c>
      <c r="H47" s="760">
        <v>866.7600000000001</v>
      </c>
      <c r="I47" s="760">
        <v>831.93000000000006</v>
      </c>
      <c r="J47" s="760">
        <v>1004.64</v>
      </c>
      <c r="K47" s="760">
        <v>619.95000000000005</v>
      </c>
      <c r="L47" s="760">
        <v>826.45</v>
      </c>
      <c r="M47" s="760">
        <v>1689.14</v>
      </c>
      <c r="N47" s="760">
        <v>3791.19</v>
      </c>
      <c r="O47" s="760">
        <v>5472.08</v>
      </c>
      <c r="P47" s="760">
        <v>5291.07</v>
      </c>
      <c r="Q47" s="760">
        <v>3065.49</v>
      </c>
      <c r="R47" s="760">
        <v>1935.97</v>
      </c>
      <c r="S47" s="760">
        <v>1351.49</v>
      </c>
      <c r="T47" s="760">
        <v>794.55</v>
      </c>
      <c r="U47" s="760">
        <v>569.46</v>
      </c>
      <c r="V47" s="760">
        <v>523.12</v>
      </c>
      <c r="W47" s="760">
        <v>329.44</v>
      </c>
      <c r="X47" s="760">
        <v>296.97000000000003</v>
      </c>
      <c r="Y47" s="760">
        <v>2960.29</v>
      </c>
      <c r="Z47" s="761">
        <v>32890.39</v>
      </c>
      <c r="AA47" s="750"/>
      <c r="AB47" s="750"/>
      <c r="AC47" s="750"/>
      <c r="AD47" s="750"/>
      <c r="AE47" s="750"/>
      <c r="AF47" s="750"/>
      <c r="AG47" s="750"/>
      <c r="AH47" s="750"/>
      <c r="AI47" s="750"/>
      <c r="AJ47" s="750"/>
      <c r="AK47" s="750"/>
      <c r="AL47" s="750"/>
      <c r="AM47" s="750"/>
      <c r="AN47" s="750"/>
      <c r="AO47" s="750"/>
      <c r="AP47" s="750"/>
      <c r="AQ47" s="750"/>
      <c r="AR47" s="750"/>
      <c r="AS47" s="750"/>
      <c r="AT47" s="750"/>
      <c r="AU47" s="750"/>
    </row>
    <row r="48" spans="1:47" ht="16.5" customHeight="1">
      <c r="A48" s="1542"/>
      <c r="B48" s="1543"/>
      <c r="C48" s="1543"/>
      <c r="D48" s="754" t="s">
        <v>28</v>
      </c>
      <c r="E48" s="762">
        <v>0</v>
      </c>
      <c r="F48" s="762">
        <v>1143</v>
      </c>
      <c r="G48" s="762">
        <v>16602</v>
      </c>
      <c r="H48" s="762">
        <v>45797</v>
      </c>
      <c r="I48" s="762">
        <v>59286</v>
      </c>
      <c r="J48" s="762">
        <v>83506</v>
      </c>
      <c r="K48" s="762">
        <v>52179</v>
      </c>
      <c r="L48" s="762">
        <v>83740</v>
      </c>
      <c r="M48" s="762">
        <v>196195</v>
      </c>
      <c r="N48" s="762">
        <v>382558</v>
      </c>
      <c r="O48" s="762">
        <v>531642</v>
      </c>
      <c r="P48" s="762">
        <v>514179</v>
      </c>
      <c r="Q48" s="762">
        <v>306068</v>
      </c>
      <c r="R48" s="762">
        <v>226033</v>
      </c>
      <c r="S48" s="762">
        <v>174272</v>
      </c>
      <c r="T48" s="762">
        <v>92716</v>
      </c>
      <c r="U48" s="762">
        <v>83484</v>
      </c>
      <c r="V48" s="762">
        <v>81092</v>
      </c>
      <c r="W48" s="762">
        <v>51830</v>
      </c>
      <c r="X48" s="762">
        <v>40341</v>
      </c>
      <c r="Y48" s="762">
        <v>492496</v>
      </c>
      <c r="Z48" s="763">
        <v>3515159</v>
      </c>
      <c r="AA48" s="750"/>
      <c r="AB48" s="750"/>
      <c r="AC48" s="750"/>
      <c r="AD48" s="750"/>
      <c r="AE48" s="750"/>
      <c r="AF48" s="750"/>
      <c r="AG48" s="750"/>
      <c r="AH48" s="750"/>
      <c r="AI48" s="750"/>
      <c r="AJ48" s="750"/>
      <c r="AK48" s="750"/>
      <c r="AL48" s="750"/>
      <c r="AM48" s="750"/>
      <c r="AN48" s="750"/>
      <c r="AO48" s="750"/>
      <c r="AP48" s="750"/>
      <c r="AQ48" s="750"/>
      <c r="AR48" s="750"/>
      <c r="AS48" s="750"/>
      <c r="AT48" s="750"/>
      <c r="AU48" s="750"/>
    </row>
    <row r="49" spans="1:47" ht="16.5" customHeight="1">
      <c r="A49" s="1542"/>
      <c r="B49" s="1543"/>
      <c r="C49" s="1543"/>
      <c r="D49" s="753" t="s">
        <v>26</v>
      </c>
      <c r="E49" s="767">
        <v>0</v>
      </c>
      <c r="F49" s="767">
        <v>268</v>
      </c>
      <c r="G49" s="767">
        <v>1950</v>
      </c>
      <c r="H49" s="767">
        <v>3756</v>
      </c>
      <c r="I49" s="767">
        <v>3096</v>
      </c>
      <c r="J49" s="767">
        <v>2882</v>
      </c>
      <c r="K49" s="767">
        <v>1122</v>
      </c>
      <c r="L49" s="767">
        <v>1350</v>
      </c>
      <c r="M49" s="767">
        <v>2650</v>
      </c>
      <c r="N49" s="767">
        <v>2750</v>
      </c>
      <c r="O49" s="767">
        <v>3122</v>
      </c>
      <c r="P49" s="767">
        <v>2457</v>
      </c>
      <c r="Q49" s="767">
        <v>1300</v>
      </c>
      <c r="R49" s="767">
        <v>1065</v>
      </c>
      <c r="S49" s="767">
        <v>557</v>
      </c>
      <c r="T49" s="767">
        <v>322</v>
      </c>
      <c r="U49" s="767">
        <v>298</v>
      </c>
      <c r="V49" s="767">
        <v>259</v>
      </c>
      <c r="W49" s="767">
        <v>193</v>
      </c>
      <c r="X49" s="767">
        <v>130</v>
      </c>
      <c r="Y49" s="767">
        <v>1694</v>
      </c>
      <c r="Z49" s="768">
        <v>31221</v>
      </c>
      <c r="AA49" s="750"/>
      <c r="AB49" s="750"/>
      <c r="AC49" s="750"/>
      <c r="AD49" s="750"/>
      <c r="AE49" s="750"/>
      <c r="AF49" s="750"/>
      <c r="AG49" s="750"/>
      <c r="AH49" s="750"/>
      <c r="AI49" s="750"/>
      <c r="AJ49" s="750"/>
      <c r="AK49" s="750"/>
      <c r="AL49" s="750"/>
      <c r="AM49" s="750"/>
      <c r="AN49" s="750"/>
      <c r="AO49" s="750"/>
      <c r="AP49" s="750"/>
      <c r="AQ49" s="750"/>
      <c r="AR49" s="750"/>
      <c r="AS49" s="750"/>
      <c r="AT49" s="750"/>
      <c r="AU49" s="750"/>
    </row>
    <row r="50" spans="1:47" ht="16.5" customHeight="1">
      <c r="A50" s="1542" t="s">
        <v>24</v>
      </c>
      <c r="B50" s="1543"/>
      <c r="C50" s="1543"/>
      <c r="D50" s="752" t="s">
        <v>27</v>
      </c>
      <c r="E50" s="760">
        <v>0.88</v>
      </c>
      <c r="F50" s="760">
        <v>104.61</v>
      </c>
      <c r="G50" s="760">
        <v>575.69000000000005</v>
      </c>
      <c r="H50" s="760">
        <v>866.7600000000001</v>
      </c>
      <c r="I50" s="760">
        <v>831.93000000000006</v>
      </c>
      <c r="J50" s="760">
        <v>1005.1600000000001</v>
      </c>
      <c r="K50" s="760">
        <v>619.95000000000005</v>
      </c>
      <c r="L50" s="760">
        <v>837.15000000000009</v>
      </c>
      <c r="M50" s="760">
        <v>1716.72</v>
      </c>
      <c r="N50" s="760">
        <v>3838.57</v>
      </c>
      <c r="O50" s="760">
        <v>5557.0599999999995</v>
      </c>
      <c r="P50" s="760">
        <v>5345.45</v>
      </c>
      <c r="Q50" s="760">
        <v>3142.72</v>
      </c>
      <c r="R50" s="760">
        <v>2020.6</v>
      </c>
      <c r="S50" s="760">
        <v>1404.65</v>
      </c>
      <c r="T50" s="760">
        <v>837.28</v>
      </c>
      <c r="U50" s="760">
        <v>625.13</v>
      </c>
      <c r="V50" s="760">
        <v>536.82000000000005</v>
      </c>
      <c r="W50" s="760">
        <v>387.76</v>
      </c>
      <c r="X50" s="760">
        <v>328.37</v>
      </c>
      <c r="Y50" s="760">
        <v>3293.83</v>
      </c>
      <c r="Z50" s="761">
        <v>33877.090000000004</v>
      </c>
      <c r="AA50" s="750"/>
      <c r="AB50" s="750"/>
      <c r="AC50" s="750"/>
      <c r="AD50" s="750"/>
      <c r="AE50" s="750"/>
      <c r="AF50" s="750"/>
      <c r="AG50" s="750"/>
      <c r="AH50" s="750"/>
      <c r="AI50" s="750"/>
      <c r="AJ50" s="750"/>
      <c r="AK50" s="750"/>
      <c r="AL50" s="750"/>
      <c r="AM50" s="750"/>
      <c r="AN50" s="750"/>
      <c r="AO50" s="750"/>
      <c r="AP50" s="750"/>
      <c r="AQ50" s="750"/>
      <c r="AR50" s="750"/>
      <c r="AS50" s="750"/>
      <c r="AT50" s="750"/>
      <c r="AU50" s="750"/>
    </row>
    <row r="51" spans="1:47" ht="16.5" customHeight="1">
      <c r="A51" s="1542"/>
      <c r="B51" s="1543"/>
      <c r="C51" s="1543"/>
      <c r="D51" s="754" t="s">
        <v>28</v>
      </c>
      <c r="E51" s="762">
        <v>0</v>
      </c>
      <c r="F51" s="762">
        <v>1143</v>
      </c>
      <c r="G51" s="762">
        <v>16782</v>
      </c>
      <c r="H51" s="762">
        <v>45797</v>
      </c>
      <c r="I51" s="762">
        <v>59286</v>
      </c>
      <c r="J51" s="762">
        <v>83570</v>
      </c>
      <c r="K51" s="762">
        <v>52179</v>
      </c>
      <c r="L51" s="762">
        <v>85365</v>
      </c>
      <c r="M51" s="762">
        <v>201305</v>
      </c>
      <c r="N51" s="762">
        <v>392353</v>
      </c>
      <c r="O51" s="762">
        <v>550588</v>
      </c>
      <c r="P51" s="762">
        <v>526307</v>
      </c>
      <c r="Q51" s="762">
        <v>324458</v>
      </c>
      <c r="R51" s="762">
        <v>247261</v>
      </c>
      <c r="S51" s="762">
        <v>187607</v>
      </c>
      <c r="T51" s="762">
        <v>103484</v>
      </c>
      <c r="U51" s="762">
        <v>96682</v>
      </c>
      <c r="V51" s="762">
        <v>84250</v>
      </c>
      <c r="W51" s="762">
        <v>65169</v>
      </c>
      <c r="X51" s="762">
        <v>47911</v>
      </c>
      <c r="Y51" s="762">
        <v>575692</v>
      </c>
      <c r="Z51" s="763">
        <v>3747189</v>
      </c>
      <c r="AA51" s="750"/>
      <c r="AB51" s="750"/>
      <c r="AC51" s="750"/>
      <c r="AD51" s="750"/>
      <c r="AE51" s="750"/>
      <c r="AF51" s="750"/>
      <c r="AG51" s="750"/>
      <c r="AH51" s="750"/>
      <c r="AI51" s="750"/>
      <c r="AJ51" s="750"/>
      <c r="AK51" s="750"/>
      <c r="AL51" s="750"/>
      <c r="AM51" s="750"/>
      <c r="AN51" s="750"/>
      <c r="AO51" s="750"/>
      <c r="AP51" s="750"/>
      <c r="AQ51" s="750"/>
      <c r="AR51" s="750"/>
      <c r="AS51" s="750"/>
      <c r="AT51" s="750"/>
      <c r="AU51" s="750"/>
    </row>
    <row r="52" spans="1:47" ht="16.5" customHeight="1">
      <c r="A52" s="1542"/>
      <c r="B52" s="1543"/>
      <c r="C52" s="1543"/>
      <c r="D52" s="753" t="s">
        <v>26</v>
      </c>
      <c r="E52" s="767">
        <v>0</v>
      </c>
      <c r="F52" s="767">
        <v>268</v>
      </c>
      <c r="G52" s="767">
        <v>1974</v>
      </c>
      <c r="H52" s="767">
        <v>3756</v>
      </c>
      <c r="I52" s="767">
        <v>3096</v>
      </c>
      <c r="J52" s="767">
        <v>2886</v>
      </c>
      <c r="K52" s="767">
        <v>1122</v>
      </c>
      <c r="L52" s="767">
        <v>1383</v>
      </c>
      <c r="M52" s="767">
        <v>2758</v>
      </c>
      <c r="N52" s="767">
        <v>2901</v>
      </c>
      <c r="O52" s="767">
        <v>3338</v>
      </c>
      <c r="P52" s="767">
        <v>2562</v>
      </c>
      <c r="Q52" s="767">
        <v>1466</v>
      </c>
      <c r="R52" s="767">
        <v>1205</v>
      </c>
      <c r="S52" s="767">
        <v>613</v>
      </c>
      <c r="T52" s="767">
        <v>376</v>
      </c>
      <c r="U52" s="767">
        <v>368</v>
      </c>
      <c r="V52" s="767">
        <v>276</v>
      </c>
      <c r="W52" s="767">
        <v>259</v>
      </c>
      <c r="X52" s="767">
        <v>166</v>
      </c>
      <c r="Y52" s="767">
        <v>2028</v>
      </c>
      <c r="Z52" s="768">
        <v>32801</v>
      </c>
      <c r="AA52" s="750"/>
      <c r="AB52" s="750"/>
      <c r="AC52" s="750"/>
      <c r="AD52" s="750"/>
      <c r="AE52" s="750"/>
      <c r="AF52" s="750"/>
      <c r="AG52" s="750"/>
      <c r="AH52" s="750"/>
      <c r="AI52" s="750"/>
      <c r="AJ52" s="750"/>
      <c r="AK52" s="750"/>
      <c r="AL52" s="750"/>
      <c r="AM52" s="750"/>
      <c r="AN52" s="750"/>
      <c r="AO52" s="750"/>
      <c r="AP52" s="750"/>
      <c r="AQ52" s="750"/>
      <c r="AR52" s="750"/>
      <c r="AS52" s="750"/>
      <c r="AT52" s="750"/>
      <c r="AU52" s="750"/>
    </row>
    <row r="53" spans="1:47" ht="16.5" customHeight="1">
      <c r="A53" s="1542" t="s">
        <v>33</v>
      </c>
      <c r="B53" s="1543"/>
      <c r="C53" s="1543"/>
      <c r="D53" s="752" t="s">
        <v>27</v>
      </c>
      <c r="E53" s="760">
        <v>79.659999999999982</v>
      </c>
      <c r="F53" s="760">
        <v>584.88000000000011</v>
      </c>
      <c r="G53" s="760">
        <v>1618.41</v>
      </c>
      <c r="H53" s="760">
        <v>2100.1499999999996</v>
      </c>
      <c r="I53" s="760">
        <v>2831.79</v>
      </c>
      <c r="J53" s="760">
        <v>3665.6799999999994</v>
      </c>
      <c r="K53" s="760">
        <v>7119.079999999999</v>
      </c>
      <c r="L53" s="760">
        <v>6654.5899999999992</v>
      </c>
      <c r="M53" s="760">
        <v>12760.88</v>
      </c>
      <c r="N53" s="760">
        <v>18916.099999999999</v>
      </c>
      <c r="O53" s="760">
        <v>20464.559999999998</v>
      </c>
      <c r="P53" s="760">
        <v>14360.899999999998</v>
      </c>
      <c r="Q53" s="760">
        <v>8069.1799999999994</v>
      </c>
      <c r="R53" s="760">
        <v>4844.53</v>
      </c>
      <c r="S53" s="760">
        <v>3505.71</v>
      </c>
      <c r="T53" s="760">
        <v>2563.87</v>
      </c>
      <c r="U53" s="760">
        <v>2227.2799999999997</v>
      </c>
      <c r="V53" s="760">
        <v>1760.8400000000001</v>
      </c>
      <c r="W53" s="760">
        <v>1093.47</v>
      </c>
      <c r="X53" s="760">
        <v>544.42000000000007</v>
      </c>
      <c r="Y53" s="760">
        <v>3519.45</v>
      </c>
      <c r="Z53" s="761">
        <v>119285.43000000002</v>
      </c>
      <c r="AA53" s="750"/>
      <c r="AB53" s="750"/>
      <c r="AC53" s="750"/>
      <c r="AD53" s="750"/>
      <c r="AE53" s="750"/>
      <c r="AF53" s="750"/>
      <c r="AG53" s="750"/>
      <c r="AH53" s="750"/>
      <c r="AI53" s="750"/>
      <c r="AJ53" s="750"/>
      <c r="AK53" s="750"/>
      <c r="AL53" s="750"/>
      <c r="AM53" s="750"/>
      <c r="AN53" s="750"/>
      <c r="AO53" s="750"/>
      <c r="AP53" s="750"/>
      <c r="AQ53" s="750"/>
      <c r="AR53" s="750"/>
      <c r="AS53" s="750"/>
      <c r="AT53" s="750"/>
      <c r="AU53" s="750"/>
    </row>
    <row r="54" spans="1:47" ht="16.5" customHeight="1">
      <c r="A54" s="1542"/>
      <c r="B54" s="1543"/>
      <c r="C54" s="1543"/>
      <c r="D54" s="754" t="s">
        <v>28</v>
      </c>
      <c r="E54" s="762">
        <v>1636</v>
      </c>
      <c r="F54" s="762">
        <v>29363</v>
      </c>
      <c r="G54" s="762">
        <v>140591</v>
      </c>
      <c r="H54" s="762">
        <v>270669</v>
      </c>
      <c r="I54" s="762">
        <v>510292</v>
      </c>
      <c r="J54" s="762">
        <v>835679</v>
      </c>
      <c r="K54" s="762">
        <v>2248891</v>
      </c>
      <c r="L54" s="762">
        <v>2467320</v>
      </c>
      <c r="M54" s="762">
        <v>5236688</v>
      </c>
      <c r="N54" s="762">
        <v>7844867</v>
      </c>
      <c r="O54" s="762">
        <v>8533006</v>
      </c>
      <c r="P54" s="762">
        <v>5587100</v>
      </c>
      <c r="Q54" s="762">
        <v>3279634</v>
      </c>
      <c r="R54" s="762">
        <v>2020337</v>
      </c>
      <c r="S54" s="762">
        <v>1559198</v>
      </c>
      <c r="T54" s="762">
        <v>1282513</v>
      </c>
      <c r="U54" s="762">
        <v>1196231</v>
      </c>
      <c r="V54" s="762">
        <v>952467</v>
      </c>
      <c r="W54" s="762">
        <v>569181</v>
      </c>
      <c r="X54" s="762">
        <v>204706</v>
      </c>
      <c r="Y54" s="762">
        <v>728389</v>
      </c>
      <c r="Z54" s="763">
        <v>45498758</v>
      </c>
      <c r="AA54" s="750"/>
      <c r="AB54" s="750"/>
      <c r="AC54" s="750"/>
      <c r="AD54" s="750"/>
      <c r="AE54" s="750"/>
      <c r="AF54" s="750"/>
      <c r="AG54" s="750"/>
      <c r="AH54" s="750"/>
      <c r="AI54" s="750"/>
      <c r="AJ54" s="750"/>
      <c r="AK54" s="750"/>
      <c r="AL54" s="750"/>
      <c r="AM54" s="750"/>
      <c r="AN54" s="750"/>
      <c r="AO54" s="750"/>
      <c r="AP54" s="750"/>
      <c r="AQ54" s="750"/>
      <c r="AR54" s="750"/>
      <c r="AS54" s="750"/>
      <c r="AT54" s="750"/>
      <c r="AU54" s="750"/>
    </row>
    <row r="55" spans="1:47" ht="16.5" customHeight="1" thickBot="1">
      <c r="A55" s="1544"/>
      <c r="B55" s="1545"/>
      <c r="C55" s="1545"/>
      <c r="D55" s="758" t="s">
        <v>26</v>
      </c>
      <c r="E55" s="769">
        <v>720</v>
      </c>
      <c r="F55" s="769">
        <v>8026</v>
      </c>
      <c r="G55" s="769">
        <v>18797</v>
      </c>
      <c r="H55" s="769">
        <v>20142</v>
      </c>
      <c r="I55" s="769">
        <v>25294</v>
      </c>
      <c r="J55" s="769">
        <v>29407</v>
      </c>
      <c r="K55" s="769">
        <v>59749</v>
      </c>
      <c r="L55" s="769">
        <v>48947</v>
      </c>
      <c r="M55" s="769">
        <v>85355</v>
      </c>
      <c r="N55" s="769">
        <v>100055</v>
      </c>
      <c r="O55" s="769">
        <v>86380</v>
      </c>
      <c r="P55" s="769">
        <v>44989</v>
      </c>
      <c r="Q55" s="769">
        <v>22455</v>
      </c>
      <c r="R55" s="769">
        <v>12197</v>
      </c>
      <c r="S55" s="769">
        <v>7957</v>
      </c>
      <c r="T55" s="769">
        <v>5395</v>
      </c>
      <c r="U55" s="769">
        <v>4542</v>
      </c>
      <c r="V55" s="769">
        <v>2844</v>
      </c>
      <c r="W55" s="769">
        <v>1614</v>
      </c>
      <c r="X55" s="769">
        <v>543</v>
      </c>
      <c r="Y55" s="769">
        <v>2411</v>
      </c>
      <c r="Z55" s="769">
        <v>587819</v>
      </c>
      <c r="AA55" s="750"/>
      <c r="AB55" s="750"/>
      <c r="AC55" s="750"/>
      <c r="AD55" s="750"/>
      <c r="AE55" s="750"/>
      <c r="AF55" s="750"/>
      <c r="AG55" s="750"/>
      <c r="AH55" s="750"/>
      <c r="AI55" s="750"/>
      <c r="AJ55" s="750"/>
      <c r="AK55" s="750"/>
      <c r="AL55" s="750"/>
      <c r="AM55" s="750"/>
      <c r="AN55" s="750"/>
      <c r="AO55" s="750"/>
      <c r="AP55" s="750"/>
      <c r="AQ55" s="750"/>
      <c r="AR55" s="750"/>
      <c r="AS55" s="750"/>
      <c r="AT55" s="750"/>
      <c r="AU55" s="750"/>
    </row>
    <row r="56" spans="1:47" ht="16.5" customHeight="1" thickBot="1">
      <c r="A56" s="749"/>
      <c r="B56" s="749"/>
      <c r="C56" s="749"/>
      <c r="D56" s="749"/>
      <c r="E56" s="749"/>
      <c r="F56" s="749"/>
      <c r="G56" s="749"/>
      <c r="H56" s="749"/>
      <c r="I56" s="749"/>
      <c r="J56" s="749"/>
      <c r="K56" s="749"/>
      <c r="L56" s="749"/>
      <c r="M56" s="749"/>
      <c r="N56" s="749"/>
      <c r="O56" s="749"/>
      <c r="P56" s="749"/>
      <c r="Q56" s="749"/>
      <c r="R56" s="749"/>
      <c r="S56" s="749"/>
      <c r="T56" s="749"/>
      <c r="U56" s="749"/>
      <c r="V56" s="749"/>
      <c r="W56" s="749"/>
      <c r="X56" s="749"/>
      <c r="Y56" s="749"/>
      <c r="Z56" s="749"/>
      <c r="AA56" s="749"/>
      <c r="AB56" s="749"/>
      <c r="AC56" s="749"/>
      <c r="AD56" s="749"/>
      <c r="AE56" s="749"/>
      <c r="AF56" s="749"/>
      <c r="AG56" s="749"/>
      <c r="AH56" s="749"/>
      <c r="AI56" s="749"/>
      <c r="AJ56" s="749"/>
      <c r="AK56" s="749"/>
      <c r="AL56" s="749"/>
      <c r="AM56" s="749"/>
      <c r="AN56" s="749"/>
      <c r="AO56" s="749"/>
      <c r="AP56" s="749"/>
      <c r="AQ56" s="749"/>
      <c r="AR56" s="749"/>
      <c r="AS56" s="749"/>
      <c r="AT56" s="749"/>
      <c r="AU56" s="749"/>
    </row>
    <row r="57" spans="1:47" ht="16.5" customHeight="1">
      <c r="A57" s="749"/>
      <c r="B57" s="749"/>
      <c r="C57" s="749"/>
      <c r="D57" s="749"/>
      <c r="E57" s="749"/>
      <c r="F57" s="749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749"/>
      <c r="AB57" s="749"/>
      <c r="AC57" s="749"/>
      <c r="AD57" s="749"/>
      <c r="AE57" s="749"/>
      <c r="AF57" s="749"/>
      <c r="AG57" s="749"/>
      <c r="AH57" s="749"/>
      <c r="AI57" s="749"/>
      <c r="AJ57" s="749"/>
      <c r="AK57" s="749"/>
      <c r="AL57" s="749"/>
      <c r="AM57" s="749"/>
      <c r="AN57" s="749"/>
      <c r="AO57" s="749"/>
      <c r="AP57" s="749"/>
      <c r="AQ57" s="749"/>
      <c r="AR57" s="749"/>
      <c r="AS57" s="749"/>
      <c r="AT57" s="749"/>
      <c r="AU57" s="749"/>
    </row>
    <row r="58" spans="1:47" ht="16.5" customHeight="1">
      <c r="A58" s="749"/>
      <c r="B58" s="749"/>
      <c r="C58" s="749"/>
      <c r="D58" s="749"/>
      <c r="E58" s="749"/>
      <c r="F58" s="749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749"/>
      <c r="AB58" s="749"/>
      <c r="AC58" s="749"/>
      <c r="AD58" s="749"/>
      <c r="AE58" s="749"/>
      <c r="AF58" s="749"/>
      <c r="AG58" s="749"/>
      <c r="AH58" s="749"/>
      <c r="AI58" s="749"/>
      <c r="AJ58" s="749"/>
      <c r="AK58" s="749"/>
      <c r="AL58" s="749"/>
      <c r="AM58" s="749"/>
      <c r="AN58" s="749"/>
      <c r="AO58" s="749"/>
      <c r="AP58" s="749"/>
      <c r="AQ58" s="749"/>
      <c r="AR58" s="749"/>
      <c r="AS58" s="749"/>
      <c r="AT58" s="749"/>
      <c r="AU58" s="749"/>
    </row>
    <row r="59" spans="1:47" ht="16.5" customHeight="1" thickBot="1">
      <c r="A59" s="749"/>
      <c r="B59" s="749"/>
      <c r="C59" s="749"/>
      <c r="D59" s="749"/>
      <c r="E59" s="749"/>
      <c r="F59" s="749"/>
      <c r="G59" s="1529">
        <v>1780.91</v>
      </c>
      <c r="H59" s="1530"/>
      <c r="I59" s="1530">
        <v>178091</v>
      </c>
      <c r="J59" s="1530"/>
      <c r="K59" s="1530">
        <v>213.26</v>
      </c>
      <c r="L59" s="1530"/>
      <c r="M59" s="1530">
        <v>803.62</v>
      </c>
      <c r="N59" s="1530"/>
      <c r="O59" s="1530">
        <v>41.91</v>
      </c>
      <c r="P59" s="1530"/>
      <c r="Q59" s="1530">
        <v>401.41</v>
      </c>
      <c r="R59" s="1530"/>
      <c r="S59" s="1537">
        <v>1246.94</v>
      </c>
      <c r="T59" s="1538"/>
      <c r="U59" s="1530">
        <v>122526.54000000002</v>
      </c>
      <c r="V59" s="1530"/>
      <c r="W59" s="1530">
        <v>45498758</v>
      </c>
      <c r="X59" s="1530"/>
      <c r="Y59" s="1530">
        <v>587819</v>
      </c>
      <c r="Z59" s="1536"/>
      <c r="AA59" s="749"/>
      <c r="AB59" s="749"/>
      <c r="AC59" s="749"/>
      <c r="AD59" s="749"/>
      <c r="AE59" s="749"/>
      <c r="AF59" s="749"/>
      <c r="AG59" s="749"/>
      <c r="AH59" s="749"/>
      <c r="AI59" s="749"/>
      <c r="AJ59" s="749"/>
      <c r="AK59" s="749"/>
      <c r="AL59" s="749"/>
      <c r="AM59" s="749"/>
      <c r="AN59" s="749"/>
      <c r="AO59" s="749"/>
      <c r="AP59" s="749"/>
      <c r="AQ59" s="749"/>
      <c r="AR59" s="749"/>
      <c r="AS59" s="749"/>
      <c r="AT59" s="749"/>
      <c r="AU59" s="749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595"/>
  </cols>
  <sheetData>
    <row r="1" spans="1:47" ht="18.75">
      <c r="A1" s="1547" t="s">
        <v>85</v>
      </c>
      <c r="B1" s="1548"/>
      <c r="C1" s="1548"/>
      <c r="D1" s="1548"/>
      <c r="E1" s="1548"/>
      <c r="F1" s="1548"/>
      <c r="G1" s="1548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82"/>
      <c r="Y1" s="682"/>
      <c r="Z1" s="682"/>
      <c r="AA1" s="682"/>
      <c r="AB1" s="682"/>
      <c r="AC1" s="682"/>
      <c r="AD1" s="682"/>
      <c r="AE1" s="682"/>
      <c r="AF1" s="682"/>
      <c r="AG1" s="682"/>
      <c r="AH1" s="682"/>
      <c r="AI1" s="682"/>
      <c r="AJ1" s="682"/>
      <c r="AK1" s="682"/>
      <c r="AL1" s="682"/>
      <c r="AM1" s="682"/>
      <c r="AN1" s="682"/>
      <c r="AO1" s="682"/>
      <c r="AP1" s="682"/>
      <c r="AQ1" s="682"/>
      <c r="AR1" s="682"/>
      <c r="AS1" s="682"/>
      <c r="AT1" s="682"/>
      <c r="AU1" s="682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661"/>
      <c r="AP2" s="661"/>
      <c r="AQ2" s="661"/>
      <c r="AR2" s="661"/>
      <c r="AS2" s="661"/>
      <c r="AT2" s="661"/>
      <c r="AU2" s="661"/>
    </row>
    <row r="3" spans="1:47" ht="14.25" thickBot="1">
      <c r="A3" s="661"/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1"/>
      <c r="X3" s="661"/>
      <c r="Y3" s="661"/>
      <c r="Z3" s="661"/>
      <c r="AA3" s="661"/>
      <c r="AB3" s="661"/>
      <c r="AC3" s="661"/>
      <c r="AD3" s="661"/>
      <c r="AE3" s="661"/>
      <c r="AF3" s="661"/>
      <c r="AG3" s="661"/>
      <c r="AH3" s="661"/>
      <c r="AI3" s="661"/>
      <c r="AJ3" s="661"/>
      <c r="AK3" s="661"/>
      <c r="AL3" s="661"/>
      <c r="AM3" s="661"/>
      <c r="AN3" s="661"/>
      <c r="AO3" s="661"/>
      <c r="AP3" s="661"/>
      <c r="AQ3" s="661"/>
      <c r="AR3" s="661"/>
      <c r="AS3" s="661"/>
      <c r="AT3" s="661"/>
      <c r="AU3" s="661"/>
    </row>
    <row r="4" spans="1:47" ht="16.5" customHeight="1">
      <c r="A4" s="667" t="s">
        <v>36</v>
      </c>
      <c r="B4" s="668" t="s">
        <v>35</v>
      </c>
      <c r="C4" s="668" t="s">
        <v>1</v>
      </c>
      <c r="D4" s="668" t="s">
        <v>2</v>
      </c>
      <c r="E4" s="668" t="s">
        <v>3</v>
      </c>
      <c r="F4" s="668" t="s">
        <v>4</v>
      </c>
      <c r="G4" s="668" t="s">
        <v>5</v>
      </c>
      <c r="H4" s="668" t="s">
        <v>6</v>
      </c>
      <c r="I4" s="668" t="s">
        <v>7</v>
      </c>
      <c r="J4" s="668" t="s">
        <v>8</v>
      </c>
      <c r="K4" s="668" t="s">
        <v>9</v>
      </c>
      <c r="L4" s="668" t="s">
        <v>10</v>
      </c>
      <c r="M4" s="668" t="s">
        <v>11</v>
      </c>
      <c r="N4" s="668" t="s">
        <v>12</v>
      </c>
      <c r="O4" s="668" t="s">
        <v>13</v>
      </c>
      <c r="P4" s="668" t="s">
        <v>14</v>
      </c>
      <c r="Q4" s="668" t="s">
        <v>15</v>
      </c>
      <c r="R4" s="668" t="s">
        <v>16</v>
      </c>
      <c r="S4" s="668" t="s">
        <v>17</v>
      </c>
      <c r="T4" s="668" t="s">
        <v>18</v>
      </c>
      <c r="U4" s="668" t="s">
        <v>19</v>
      </c>
      <c r="V4" s="668" t="s">
        <v>20</v>
      </c>
      <c r="W4" s="668" t="s">
        <v>21</v>
      </c>
      <c r="X4" s="668" t="s">
        <v>22</v>
      </c>
      <c r="Y4" s="668" t="s">
        <v>23</v>
      </c>
      <c r="Z4" s="669" t="s">
        <v>25</v>
      </c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</row>
    <row r="5" spans="1:47" ht="16.5" customHeight="1">
      <c r="A5" s="1542" t="s">
        <v>32</v>
      </c>
      <c r="B5" s="1543" t="s">
        <v>29</v>
      </c>
      <c r="C5" s="1543" t="s">
        <v>51</v>
      </c>
      <c r="D5" s="664" t="s">
        <v>27</v>
      </c>
      <c r="E5" s="671">
        <v>0.96</v>
      </c>
      <c r="F5" s="672">
        <v>5.34</v>
      </c>
      <c r="G5" s="672">
        <v>23.64</v>
      </c>
      <c r="H5" s="672">
        <v>53.6</v>
      </c>
      <c r="I5" s="672">
        <v>149.69</v>
      </c>
      <c r="J5" s="672">
        <v>255.49</v>
      </c>
      <c r="K5" s="672">
        <v>551.6</v>
      </c>
      <c r="L5" s="672">
        <v>849.2</v>
      </c>
      <c r="M5" s="672">
        <v>1654.58</v>
      </c>
      <c r="N5" s="672">
        <v>3437.48</v>
      </c>
      <c r="O5" s="672">
        <v>3312.85</v>
      </c>
      <c r="P5" s="672">
        <v>2574.3200000000002</v>
      </c>
      <c r="Q5" s="672">
        <v>1495.07</v>
      </c>
      <c r="R5" s="672">
        <v>935.29</v>
      </c>
      <c r="S5" s="672">
        <v>738.22</v>
      </c>
      <c r="T5" s="672">
        <v>776.8</v>
      </c>
      <c r="U5" s="672">
        <v>702.18</v>
      </c>
      <c r="V5" s="672">
        <v>486.48</v>
      </c>
      <c r="W5" s="672">
        <v>238.28</v>
      </c>
      <c r="X5" s="672">
        <v>198.45</v>
      </c>
      <c r="Y5" s="672">
        <v>99.47</v>
      </c>
      <c r="Z5" s="673">
        <v>18538.990000000002</v>
      </c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2"/>
      <c r="AO5" s="662"/>
      <c r="AP5" s="662"/>
      <c r="AQ5" s="662"/>
      <c r="AR5" s="662"/>
      <c r="AS5" s="662"/>
      <c r="AT5" s="662"/>
      <c r="AU5" s="662"/>
    </row>
    <row r="6" spans="1:47" ht="16.5" customHeight="1">
      <c r="A6" s="1542"/>
      <c r="B6" s="1543"/>
      <c r="C6" s="1543"/>
      <c r="D6" s="666" t="s">
        <v>28</v>
      </c>
      <c r="E6" s="674">
        <v>19</v>
      </c>
      <c r="F6" s="674">
        <v>458</v>
      </c>
      <c r="G6" s="674">
        <v>3502</v>
      </c>
      <c r="H6" s="674">
        <v>10061</v>
      </c>
      <c r="I6" s="674">
        <v>37563</v>
      </c>
      <c r="J6" s="674">
        <v>79266</v>
      </c>
      <c r="K6" s="674">
        <v>207062</v>
      </c>
      <c r="L6" s="674">
        <v>350930</v>
      </c>
      <c r="M6" s="674">
        <v>757702</v>
      </c>
      <c r="N6" s="674">
        <v>1723425</v>
      </c>
      <c r="O6" s="674">
        <v>1792398</v>
      </c>
      <c r="P6" s="674">
        <v>1470220</v>
      </c>
      <c r="Q6" s="674">
        <v>897007</v>
      </c>
      <c r="R6" s="674">
        <v>582629</v>
      </c>
      <c r="S6" s="674">
        <v>472244</v>
      </c>
      <c r="T6" s="674">
        <v>513900</v>
      </c>
      <c r="U6" s="674">
        <v>463937</v>
      </c>
      <c r="V6" s="674">
        <v>339740</v>
      </c>
      <c r="W6" s="674">
        <v>166448</v>
      </c>
      <c r="X6" s="674">
        <v>149225</v>
      </c>
      <c r="Y6" s="674">
        <v>70298</v>
      </c>
      <c r="Z6" s="675">
        <v>10088034</v>
      </c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2"/>
      <c r="AM6" s="662"/>
      <c r="AN6" s="662"/>
      <c r="AO6" s="662"/>
      <c r="AP6" s="662"/>
      <c r="AQ6" s="662"/>
      <c r="AR6" s="662"/>
      <c r="AS6" s="662"/>
      <c r="AT6" s="662"/>
      <c r="AU6" s="662"/>
    </row>
    <row r="7" spans="1:47" ht="16.5" customHeight="1">
      <c r="A7" s="1542"/>
      <c r="B7" s="1543"/>
      <c r="C7" s="1543"/>
      <c r="D7" s="665" t="s">
        <v>26</v>
      </c>
      <c r="E7" s="676">
        <v>7</v>
      </c>
      <c r="F7" s="676">
        <v>83</v>
      </c>
      <c r="G7" s="676">
        <v>371</v>
      </c>
      <c r="H7" s="676">
        <v>772</v>
      </c>
      <c r="I7" s="676">
        <v>1990</v>
      </c>
      <c r="J7" s="676">
        <v>2986</v>
      </c>
      <c r="K7" s="676">
        <v>5991</v>
      </c>
      <c r="L7" s="676">
        <v>7859</v>
      </c>
      <c r="M7" s="676">
        <v>13536</v>
      </c>
      <c r="N7" s="676">
        <v>25085</v>
      </c>
      <c r="O7" s="676">
        <v>21013</v>
      </c>
      <c r="P7" s="676">
        <v>14328</v>
      </c>
      <c r="Q7" s="676">
        <v>7175</v>
      </c>
      <c r="R7" s="676">
        <v>3920</v>
      </c>
      <c r="S7" s="676">
        <v>2675</v>
      </c>
      <c r="T7" s="676">
        <v>2396</v>
      </c>
      <c r="U7" s="676">
        <v>1840</v>
      </c>
      <c r="V7" s="676">
        <v>1200</v>
      </c>
      <c r="W7" s="676">
        <v>494</v>
      </c>
      <c r="X7" s="676">
        <v>375</v>
      </c>
      <c r="Y7" s="676">
        <v>179</v>
      </c>
      <c r="Z7" s="677">
        <v>114275</v>
      </c>
      <c r="AA7" s="662"/>
      <c r="AB7" s="662"/>
      <c r="AC7" s="662"/>
      <c r="AD7" s="662"/>
      <c r="AE7" s="662"/>
      <c r="AF7" s="662"/>
      <c r="AG7" s="662"/>
      <c r="AH7" s="662"/>
      <c r="AI7" s="662"/>
      <c r="AJ7" s="662"/>
      <c r="AK7" s="662"/>
      <c r="AL7" s="662"/>
      <c r="AM7" s="662"/>
      <c r="AN7" s="662"/>
      <c r="AO7" s="662"/>
      <c r="AP7" s="662"/>
      <c r="AQ7" s="662"/>
      <c r="AR7" s="662"/>
      <c r="AS7" s="662"/>
      <c r="AT7" s="662"/>
      <c r="AU7" s="662"/>
    </row>
    <row r="8" spans="1:47" ht="16.5" customHeight="1">
      <c r="A8" s="1542"/>
      <c r="B8" s="1543"/>
      <c r="C8" s="1543" t="s">
        <v>52</v>
      </c>
      <c r="D8" s="664" t="s">
        <v>27</v>
      </c>
      <c r="E8" s="672">
        <v>0.21</v>
      </c>
      <c r="F8" s="672">
        <v>10.54</v>
      </c>
      <c r="G8" s="672">
        <v>130.69</v>
      </c>
      <c r="H8" s="672">
        <v>372.73</v>
      </c>
      <c r="I8" s="672">
        <v>604.02</v>
      </c>
      <c r="J8" s="672">
        <v>675.12</v>
      </c>
      <c r="K8" s="672">
        <v>850.64</v>
      </c>
      <c r="L8" s="672">
        <v>640.51</v>
      </c>
      <c r="M8" s="672">
        <v>538.20000000000005</v>
      </c>
      <c r="N8" s="672">
        <v>794.55</v>
      </c>
      <c r="O8" s="672">
        <v>619.94000000000005</v>
      </c>
      <c r="P8" s="672">
        <v>439.89</v>
      </c>
      <c r="Q8" s="672">
        <v>207.89</v>
      </c>
      <c r="R8" s="672">
        <v>105.41</v>
      </c>
      <c r="S8" s="672">
        <v>88.16</v>
      </c>
      <c r="T8" s="672">
        <v>121.13</v>
      </c>
      <c r="U8" s="672">
        <v>83.99</v>
      </c>
      <c r="V8" s="672">
        <v>74.25</v>
      </c>
      <c r="W8" s="672">
        <v>31.5</v>
      </c>
      <c r="X8" s="672">
        <v>35.07</v>
      </c>
      <c r="Y8" s="672">
        <v>49.66</v>
      </c>
      <c r="Z8" s="673">
        <v>6474.1</v>
      </c>
      <c r="AA8" s="662"/>
      <c r="AB8" s="662"/>
      <c r="AC8" s="662"/>
      <c r="AD8" s="662"/>
      <c r="AE8" s="662"/>
      <c r="AF8" s="662"/>
      <c r="AG8" s="662"/>
      <c r="AH8" s="662"/>
      <c r="AI8" s="662"/>
      <c r="AJ8" s="662"/>
      <c r="AK8" s="662"/>
      <c r="AL8" s="662"/>
      <c r="AM8" s="662"/>
      <c r="AN8" s="662"/>
      <c r="AO8" s="662"/>
      <c r="AP8" s="662"/>
      <c r="AQ8" s="662"/>
      <c r="AR8" s="662"/>
      <c r="AS8" s="662"/>
      <c r="AT8" s="662"/>
      <c r="AU8" s="662"/>
    </row>
    <row r="9" spans="1:47" ht="16.5" customHeight="1">
      <c r="A9" s="1542"/>
      <c r="B9" s="1543"/>
      <c r="C9" s="1543"/>
      <c r="D9" s="666" t="s">
        <v>28</v>
      </c>
      <c r="E9" s="674">
        <v>2</v>
      </c>
      <c r="F9" s="674">
        <v>345</v>
      </c>
      <c r="G9" s="674">
        <v>8227</v>
      </c>
      <c r="H9" s="674">
        <v>37581</v>
      </c>
      <c r="I9" s="674">
        <v>80455</v>
      </c>
      <c r="J9" s="674">
        <v>105726</v>
      </c>
      <c r="K9" s="674">
        <v>154684</v>
      </c>
      <c r="L9" s="674">
        <v>143494</v>
      </c>
      <c r="M9" s="674">
        <v>136229</v>
      </c>
      <c r="N9" s="674">
        <v>220457</v>
      </c>
      <c r="O9" s="674">
        <v>174255</v>
      </c>
      <c r="P9" s="674">
        <v>141929</v>
      </c>
      <c r="Q9" s="674">
        <v>74972</v>
      </c>
      <c r="R9" s="674">
        <v>37027</v>
      </c>
      <c r="S9" s="674">
        <v>34031</v>
      </c>
      <c r="T9" s="674">
        <v>46607</v>
      </c>
      <c r="U9" s="674">
        <v>35283</v>
      </c>
      <c r="V9" s="674">
        <v>29004</v>
      </c>
      <c r="W9" s="674">
        <v>13029</v>
      </c>
      <c r="X9" s="674">
        <v>15919</v>
      </c>
      <c r="Y9" s="674">
        <v>19257</v>
      </c>
      <c r="Z9" s="675">
        <v>1508513</v>
      </c>
      <c r="AA9" s="662"/>
      <c r="AB9" s="662"/>
      <c r="AC9" s="662"/>
      <c r="AD9" s="662"/>
      <c r="AE9" s="662"/>
      <c r="AF9" s="662"/>
      <c r="AG9" s="662"/>
      <c r="AH9" s="662"/>
      <c r="AI9" s="662"/>
      <c r="AJ9" s="662"/>
      <c r="AK9" s="662"/>
      <c r="AL9" s="662"/>
      <c r="AM9" s="662"/>
      <c r="AN9" s="662"/>
      <c r="AO9" s="662"/>
      <c r="AP9" s="662"/>
      <c r="AQ9" s="662"/>
      <c r="AR9" s="662"/>
      <c r="AS9" s="662"/>
      <c r="AT9" s="662"/>
      <c r="AU9" s="662"/>
    </row>
    <row r="10" spans="1:47" ht="16.5" customHeight="1">
      <c r="A10" s="1542"/>
      <c r="B10" s="1543"/>
      <c r="C10" s="1543"/>
      <c r="D10" s="665" t="s">
        <v>26</v>
      </c>
      <c r="E10" s="676">
        <v>1</v>
      </c>
      <c r="F10" s="676">
        <v>69</v>
      </c>
      <c r="G10" s="676">
        <v>953</v>
      </c>
      <c r="H10" s="676">
        <v>3005</v>
      </c>
      <c r="I10" s="676">
        <v>4330</v>
      </c>
      <c r="J10" s="676">
        <v>4177</v>
      </c>
      <c r="K10" s="676">
        <v>4713</v>
      </c>
      <c r="L10" s="676">
        <v>3386</v>
      </c>
      <c r="M10" s="676">
        <v>2530</v>
      </c>
      <c r="N10" s="676">
        <v>3290</v>
      </c>
      <c r="O10" s="676">
        <v>2109</v>
      </c>
      <c r="P10" s="676">
        <v>1422</v>
      </c>
      <c r="Q10" s="676">
        <v>592</v>
      </c>
      <c r="R10" s="676">
        <v>250</v>
      </c>
      <c r="S10" s="676">
        <v>188</v>
      </c>
      <c r="T10" s="676">
        <v>225</v>
      </c>
      <c r="U10" s="676">
        <v>137</v>
      </c>
      <c r="V10" s="676">
        <v>93</v>
      </c>
      <c r="W10" s="676">
        <v>35</v>
      </c>
      <c r="X10" s="676">
        <v>31</v>
      </c>
      <c r="Y10" s="676">
        <v>44</v>
      </c>
      <c r="Z10" s="677">
        <v>31580</v>
      </c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62"/>
      <c r="AN10" s="662"/>
      <c r="AO10" s="662"/>
      <c r="AP10" s="662"/>
      <c r="AQ10" s="662"/>
      <c r="AR10" s="662"/>
      <c r="AS10" s="662"/>
      <c r="AT10" s="662"/>
      <c r="AU10" s="662"/>
    </row>
    <row r="11" spans="1:47" ht="16.5" customHeight="1">
      <c r="A11" s="1542"/>
      <c r="B11" s="1543"/>
      <c r="C11" s="1543" t="s">
        <v>53</v>
      </c>
      <c r="D11" s="664" t="s">
        <v>27</v>
      </c>
      <c r="E11" s="672">
        <v>0</v>
      </c>
      <c r="F11" s="672">
        <v>0</v>
      </c>
      <c r="G11" s="672">
        <v>0.16</v>
      </c>
      <c r="H11" s="672">
        <v>0.08</v>
      </c>
      <c r="I11" s="672">
        <v>17.25</v>
      </c>
      <c r="J11" s="672">
        <v>8.0399999999999991</v>
      </c>
      <c r="K11" s="672">
        <v>38.979999999999997</v>
      </c>
      <c r="L11" s="672">
        <v>36.700000000000003</v>
      </c>
      <c r="M11" s="672">
        <v>296</v>
      </c>
      <c r="N11" s="672">
        <v>503.5</v>
      </c>
      <c r="O11" s="672">
        <v>596.04</v>
      </c>
      <c r="P11" s="672">
        <v>530.80999999999995</v>
      </c>
      <c r="Q11" s="672">
        <v>480.91</v>
      </c>
      <c r="R11" s="672">
        <v>67.31</v>
      </c>
      <c r="S11" s="672">
        <v>31.67</v>
      </c>
      <c r="T11" s="672">
        <v>27.05</v>
      </c>
      <c r="U11" s="672">
        <v>11.49</v>
      </c>
      <c r="V11" s="672">
        <v>20.100000000000001</v>
      </c>
      <c r="W11" s="672">
        <v>3.58</v>
      </c>
      <c r="X11" s="672">
        <v>3.7</v>
      </c>
      <c r="Y11" s="672">
        <v>1.73</v>
      </c>
      <c r="Z11" s="673">
        <v>2675.1</v>
      </c>
      <c r="AA11" s="662"/>
      <c r="AB11" s="662"/>
      <c r="AC11" s="662"/>
      <c r="AD11" s="662"/>
      <c r="AE11" s="662"/>
      <c r="AF11" s="662"/>
      <c r="AG11" s="662"/>
      <c r="AH11" s="662"/>
      <c r="AI11" s="662"/>
      <c r="AJ11" s="662"/>
      <c r="AK11" s="662"/>
      <c r="AL11" s="662"/>
      <c r="AM11" s="662"/>
      <c r="AN11" s="662"/>
      <c r="AO11" s="662"/>
      <c r="AP11" s="662"/>
      <c r="AQ11" s="662"/>
      <c r="AR11" s="662"/>
      <c r="AS11" s="662"/>
      <c r="AT11" s="662"/>
      <c r="AU11" s="662"/>
    </row>
    <row r="12" spans="1:47" ht="16.5" customHeight="1">
      <c r="A12" s="1542"/>
      <c r="B12" s="1543"/>
      <c r="C12" s="1543"/>
      <c r="D12" s="666" t="s">
        <v>28</v>
      </c>
      <c r="E12" s="674">
        <v>0</v>
      </c>
      <c r="F12" s="674">
        <v>0</v>
      </c>
      <c r="G12" s="674">
        <v>7</v>
      </c>
      <c r="H12" s="674">
        <v>6</v>
      </c>
      <c r="I12" s="674">
        <v>1380</v>
      </c>
      <c r="J12" s="674">
        <v>598</v>
      </c>
      <c r="K12" s="674">
        <v>5768</v>
      </c>
      <c r="L12" s="674">
        <v>5884</v>
      </c>
      <c r="M12" s="674">
        <v>48128</v>
      </c>
      <c r="N12" s="674">
        <v>95781</v>
      </c>
      <c r="O12" s="674">
        <v>120398</v>
      </c>
      <c r="P12" s="674">
        <v>115977</v>
      </c>
      <c r="Q12" s="674">
        <v>108337</v>
      </c>
      <c r="R12" s="674">
        <v>15153</v>
      </c>
      <c r="S12" s="674">
        <v>7293</v>
      </c>
      <c r="T12" s="674">
        <v>6978</v>
      </c>
      <c r="U12" s="674">
        <v>2814</v>
      </c>
      <c r="V12" s="674">
        <v>5706</v>
      </c>
      <c r="W12" s="674">
        <v>1021</v>
      </c>
      <c r="X12" s="674">
        <v>1007</v>
      </c>
      <c r="Y12" s="674">
        <v>520</v>
      </c>
      <c r="Z12" s="675">
        <v>542756</v>
      </c>
      <c r="AA12" s="662"/>
      <c r="AB12" s="662"/>
      <c r="AC12" s="662"/>
      <c r="AD12" s="662"/>
      <c r="AE12" s="662"/>
      <c r="AF12" s="662"/>
      <c r="AG12" s="662"/>
      <c r="AH12" s="662"/>
      <c r="AI12" s="662"/>
      <c r="AJ12" s="662"/>
      <c r="AK12" s="662"/>
      <c r="AL12" s="662"/>
      <c r="AM12" s="662"/>
      <c r="AN12" s="662"/>
      <c r="AO12" s="662"/>
      <c r="AP12" s="662"/>
      <c r="AQ12" s="662"/>
      <c r="AR12" s="662"/>
      <c r="AS12" s="662"/>
      <c r="AT12" s="662"/>
      <c r="AU12" s="662"/>
    </row>
    <row r="13" spans="1:47" ht="16.5" customHeight="1">
      <c r="A13" s="1542"/>
      <c r="B13" s="1543"/>
      <c r="C13" s="1543"/>
      <c r="D13" s="665" t="s">
        <v>26</v>
      </c>
      <c r="E13" s="676">
        <v>0</v>
      </c>
      <c r="F13" s="676">
        <v>0</v>
      </c>
      <c r="G13" s="676">
        <v>1</v>
      </c>
      <c r="H13" s="676">
        <v>1</v>
      </c>
      <c r="I13" s="676">
        <v>84</v>
      </c>
      <c r="J13" s="676">
        <v>36</v>
      </c>
      <c r="K13" s="676">
        <v>245</v>
      </c>
      <c r="L13" s="676">
        <v>193</v>
      </c>
      <c r="M13" s="676">
        <v>1232</v>
      </c>
      <c r="N13" s="676">
        <v>1698</v>
      </c>
      <c r="O13" s="676">
        <v>1661</v>
      </c>
      <c r="P13" s="676">
        <v>1183</v>
      </c>
      <c r="Q13" s="676">
        <v>885</v>
      </c>
      <c r="R13" s="676">
        <v>86</v>
      </c>
      <c r="S13" s="676">
        <v>38</v>
      </c>
      <c r="T13" s="676">
        <v>35</v>
      </c>
      <c r="U13" s="676">
        <v>13</v>
      </c>
      <c r="V13" s="676">
        <v>27</v>
      </c>
      <c r="W13" s="676">
        <v>6</v>
      </c>
      <c r="X13" s="676">
        <v>4</v>
      </c>
      <c r="Y13" s="676">
        <v>2</v>
      </c>
      <c r="Z13" s="677">
        <v>7430</v>
      </c>
      <c r="AA13" s="662"/>
      <c r="AB13" s="662"/>
      <c r="AC13" s="662"/>
      <c r="AD13" s="662"/>
      <c r="AE13" s="662"/>
      <c r="AF13" s="662"/>
      <c r="AG13" s="662"/>
      <c r="AH13" s="662"/>
      <c r="AI13" s="662"/>
      <c r="AJ13" s="662"/>
      <c r="AK13" s="662"/>
      <c r="AL13" s="662"/>
      <c r="AM13" s="662"/>
      <c r="AN13" s="662"/>
      <c r="AO13" s="662"/>
      <c r="AP13" s="662"/>
      <c r="AQ13" s="662"/>
      <c r="AR13" s="662"/>
      <c r="AS13" s="662"/>
      <c r="AT13" s="662"/>
      <c r="AU13" s="662"/>
    </row>
    <row r="14" spans="1:47" ht="16.5" customHeight="1">
      <c r="A14" s="1542"/>
      <c r="B14" s="1543"/>
      <c r="C14" s="1546" t="s">
        <v>54</v>
      </c>
      <c r="D14" s="664" t="s">
        <v>27</v>
      </c>
      <c r="E14" s="672">
        <v>0</v>
      </c>
      <c r="F14" s="672">
        <v>0</v>
      </c>
      <c r="G14" s="672">
        <v>0</v>
      </c>
      <c r="H14" s="672">
        <v>0.03</v>
      </c>
      <c r="I14" s="672">
        <v>0</v>
      </c>
      <c r="J14" s="672">
        <v>8.66</v>
      </c>
      <c r="K14" s="672">
        <v>2.7</v>
      </c>
      <c r="L14" s="672">
        <v>19.62</v>
      </c>
      <c r="M14" s="672">
        <v>50.55</v>
      </c>
      <c r="N14" s="672">
        <v>264.8</v>
      </c>
      <c r="O14" s="672">
        <v>121.83</v>
      </c>
      <c r="P14" s="672">
        <v>3.78</v>
      </c>
      <c r="Q14" s="672">
        <v>1.63</v>
      </c>
      <c r="R14" s="672">
        <v>0.16</v>
      </c>
      <c r="S14" s="672">
        <v>0</v>
      </c>
      <c r="T14" s="672">
        <v>4.62</v>
      </c>
      <c r="U14" s="672">
        <v>5.84</v>
      </c>
      <c r="V14" s="672">
        <v>1.52</v>
      </c>
      <c r="W14" s="672">
        <v>0</v>
      </c>
      <c r="X14" s="672">
        <v>0.63</v>
      </c>
      <c r="Y14" s="672">
        <v>0</v>
      </c>
      <c r="Z14" s="673">
        <v>486.37</v>
      </c>
      <c r="AA14" s="662"/>
      <c r="AB14" s="662"/>
      <c r="AC14" s="662"/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  <c r="AN14" s="662"/>
      <c r="AO14" s="662"/>
      <c r="AP14" s="662"/>
      <c r="AQ14" s="662"/>
      <c r="AR14" s="662"/>
      <c r="AS14" s="662"/>
      <c r="AT14" s="662"/>
      <c r="AU14" s="662"/>
    </row>
    <row r="15" spans="1:47" ht="16.5" customHeight="1">
      <c r="A15" s="1542"/>
      <c r="B15" s="1543"/>
      <c r="C15" s="1546"/>
      <c r="D15" s="666" t="s">
        <v>28</v>
      </c>
      <c r="E15" s="674">
        <v>0</v>
      </c>
      <c r="F15" s="674">
        <v>0</v>
      </c>
      <c r="G15" s="674">
        <v>0</v>
      </c>
      <c r="H15" s="674">
        <v>2</v>
      </c>
      <c r="I15" s="674">
        <v>0</v>
      </c>
      <c r="J15" s="674">
        <v>970</v>
      </c>
      <c r="K15" s="674">
        <v>437</v>
      </c>
      <c r="L15" s="674">
        <v>2986</v>
      </c>
      <c r="M15" s="674">
        <v>6835</v>
      </c>
      <c r="N15" s="674">
        <v>55092</v>
      </c>
      <c r="O15" s="674">
        <v>26152</v>
      </c>
      <c r="P15" s="674">
        <v>772</v>
      </c>
      <c r="Q15" s="674">
        <v>305</v>
      </c>
      <c r="R15" s="674">
        <v>44</v>
      </c>
      <c r="S15" s="674">
        <v>0</v>
      </c>
      <c r="T15" s="674">
        <v>979</v>
      </c>
      <c r="U15" s="674">
        <v>1191</v>
      </c>
      <c r="V15" s="674">
        <v>310</v>
      </c>
      <c r="W15" s="674">
        <v>0</v>
      </c>
      <c r="X15" s="674">
        <v>129</v>
      </c>
      <c r="Y15" s="674">
        <v>0</v>
      </c>
      <c r="Z15" s="675">
        <v>96204</v>
      </c>
      <c r="AA15" s="662"/>
      <c r="AB15" s="662"/>
      <c r="AC15" s="662"/>
      <c r="AD15" s="662"/>
      <c r="AE15" s="662"/>
      <c r="AF15" s="662"/>
      <c r="AG15" s="662"/>
      <c r="AH15" s="662"/>
      <c r="AI15" s="662"/>
      <c r="AJ15" s="662"/>
      <c r="AK15" s="662"/>
      <c r="AL15" s="662"/>
      <c r="AM15" s="662"/>
      <c r="AN15" s="662"/>
      <c r="AO15" s="662"/>
      <c r="AP15" s="662"/>
      <c r="AQ15" s="662"/>
      <c r="AR15" s="662"/>
      <c r="AS15" s="662"/>
      <c r="AT15" s="662"/>
      <c r="AU15" s="662"/>
    </row>
    <row r="16" spans="1:47" ht="16.5" customHeight="1">
      <c r="A16" s="1542"/>
      <c r="B16" s="1543"/>
      <c r="C16" s="1546"/>
      <c r="D16" s="665" t="s">
        <v>26</v>
      </c>
      <c r="E16" s="676">
        <v>0</v>
      </c>
      <c r="F16" s="676">
        <v>0</v>
      </c>
      <c r="G16" s="676">
        <v>0</v>
      </c>
      <c r="H16" s="676">
        <v>0</v>
      </c>
      <c r="I16" s="676">
        <v>0</v>
      </c>
      <c r="J16" s="676">
        <v>52</v>
      </c>
      <c r="K16" s="676">
        <v>18</v>
      </c>
      <c r="L16" s="676">
        <v>100</v>
      </c>
      <c r="M16" s="676">
        <v>196</v>
      </c>
      <c r="N16" s="676">
        <v>915</v>
      </c>
      <c r="O16" s="676">
        <v>347</v>
      </c>
      <c r="P16" s="676">
        <v>9</v>
      </c>
      <c r="Q16" s="676">
        <v>3</v>
      </c>
      <c r="R16" s="676">
        <v>0</v>
      </c>
      <c r="S16" s="676">
        <v>0</v>
      </c>
      <c r="T16" s="676">
        <v>6</v>
      </c>
      <c r="U16" s="676">
        <v>7</v>
      </c>
      <c r="V16" s="676">
        <v>2</v>
      </c>
      <c r="W16" s="676">
        <v>0</v>
      </c>
      <c r="X16" s="676">
        <v>1</v>
      </c>
      <c r="Y16" s="676">
        <v>0</v>
      </c>
      <c r="Z16" s="678">
        <v>1656</v>
      </c>
      <c r="AA16" s="662"/>
      <c r="AB16" s="662"/>
      <c r="AC16" s="662"/>
      <c r="AD16" s="662"/>
      <c r="AE16" s="662"/>
      <c r="AF16" s="662"/>
      <c r="AG16" s="662"/>
      <c r="AH16" s="662"/>
      <c r="AI16" s="662"/>
      <c r="AJ16" s="662"/>
      <c r="AK16" s="662"/>
      <c r="AL16" s="662"/>
      <c r="AM16" s="662"/>
      <c r="AN16" s="662"/>
      <c r="AO16" s="662"/>
      <c r="AP16" s="662"/>
      <c r="AQ16" s="662"/>
      <c r="AR16" s="662"/>
      <c r="AS16" s="662"/>
      <c r="AT16" s="662"/>
      <c r="AU16" s="662"/>
    </row>
    <row r="17" spans="1:47" ht="16.5" customHeight="1">
      <c r="A17" s="1542"/>
      <c r="B17" s="1543" t="s">
        <v>30</v>
      </c>
      <c r="C17" s="1543"/>
      <c r="D17" s="664" t="s">
        <v>27</v>
      </c>
      <c r="E17" s="672">
        <v>1.17</v>
      </c>
      <c r="F17" s="672">
        <v>15.879999999999999</v>
      </c>
      <c r="G17" s="672">
        <v>154.48999999999998</v>
      </c>
      <c r="H17" s="672">
        <v>426.44</v>
      </c>
      <c r="I17" s="672">
        <v>770.96</v>
      </c>
      <c r="J17" s="672">
        <v>947.31</v>
      </c>
      <c r="K17" s="672">
        <v>1443.92</v>
      </c>
      <c r="L17" s="672">
        <v>1546.03</v>
      </c>
      <c r="M17" s="672">
        <v>2539.33</v>
      </c>
      <c r="N17" s="672">
        <v>5000.33</v>
      </c>
      <c r="O17" s="672">
        <v>4650.66</v>
      </c>
      <c r="P17" s="672">
        <v>3548.8</v>
      </c>
      <c r="Q17" s="672">
        <v>2185.5</v>
      </c>
      <c r="R17" s="672">
        <v>1108.17</v>
      </c>
      <c r="S17" s="672">
        <v>858.05</v>
      </c>
      <c r="T17" s="672">
        <v>929.59999999999991</v>
      </c>
      <c r="U17" s="672">
        <v>803.5</v>
      </c>
      <c r="V17" s="672">
        <v>582.35</v>
      </c>
      <c r="W17" s="672">
        <v>273.35999999999996</v>
      </c>
      <c r="X17" s="672">
        <v>237.84999999999997</v>
      </c>
      <c r="Y17" s="672">
        <v>150.85999999999999</v>
      </c>
      <c r="Z17" s="673">
        <v>28174.560000000001</v>
      </c>
      <c r="AA17" s="662"/>
      <c r="AB17" s="662"/>
      <c r="AC17" s="662"/>
      <c r="AD17" s="662"/>
      <c r="AE17" s="662"/>
      <c r="AF17" s="662"/>
      <c r="AG17" s="662"/>
      <c r="AH17" s="662"/>
      <c r="AI17" s="662"/>
      <c r="AJ17" s="662"/>
      <c r="AK17" s="662"/>
      <c r="AL17" s="662"/>
      <c r="AM17" s="662"/>
      <c r="AN17" s="662"/>
      <c r="AO17" s="662"/>
      <c r="AP17" s="662"/>
      <c r="AQ17" s="662"/>
      <c r="AR17" s="662"/>
      <c r="AS17" s="662"/>
      <c r="AT17" s="662"/>
      <c r="AU17" s="662"/>
    </row>
    <row r="18" spans="1:47" ht="16.5" customHeight="1">
      <c r="A18" s="1542"/>
      <c r="B18" s="1543"/>
      <c r="C18" s="1543"/>
      <c r="D18" s="666" t="s">
        <v>28</v>
      </c>
      <c r="E18" s="674">
        <v>21</v>
      </c>
      <c r="F18" s="674">
        <v>803</v>
      </c>
      <c r="G18" s="674">
        <v>11736</v>
      </c>
      <c r="H18" s="674">
        <v>47650</v>
      </c>
      <c r="I18" s="674">
        <v>119398</v>
      </c>
      <c r="J18" s="674">
        <v>186560</v>
      </c>
      <c r="K18" s="674">
        <v>367951</v>
      </c>
      <c r="L18" s="674">
        <v>503294</v>
      </c>
      <c r="M18" s="674">
        <v>948894</v>
      </c>
      <c r="N18" s="674">
        <v>2094755</v>
      </c>
      <c r="O18" s="674">
        <v>2113203</v>
      </c>
      <c r="P18" s="674">
        <v>1728898</v>
      </c>
      <c r="Q18" s="674">
        <v>1080621</v>
      </c>
      <c r="R18" s="674">
        <v>634853</v>
      </c>
      <c r="S18" s="674">
        <v>513568</v>
      </c>
      <c r="T18" s="674">
        <v>568464</v>
      </c>
      <c r="U18" s="674">
        <v>503225</v>
      </c>
      <c r="V18" s="674">
        <v>374760</v>
      </c>
      <c r="W18" s="674">
        <v>180498</v>
      </c>
      <c r="X18" s="674">
        <v>166280</v>
      </c>
      <c r="Y18" s="674">
        <v>90075</v>
      </c>
      <c r="Z18" s="675">
        <v>12235507</v>
      </c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2"/>
    </row>
    <row r="19" spans="1:47" ht="16.5" customHeight="1">
      <c r="A19" s="1542"/>
      <c r="B19" s="1543"/>
      <c r="C19" s="1543"/>
      <c r="D19" s="665" t="s">
        <v>26</v>
      </c>
      <c r="E19" s="679">
        <v>8</v>
      </c>
      <c r="F19" s="679">
        <v>152</v>
      </c>
      <c r="G19" s="679">
        <v>1325</v>
      </c>
      <c r="H19" s="679">
        <v>3778</v>
      </c>
      <c r="I19" s="679">
        <v>6404</v>
      </c>
      <c r="J19" s="679">
        <v>7251</v>
      </c>
      <c r="K19" s="679">
        <v>10967</v>
      </c>
      <c r="L19" s="679">
        <v>11538</v>
      </c>
      <c r="M19" s="679">
        <v>17494</v>
      </c>
      <c r="N19" s="679">
        <v>30988</v>
      </c>
      <c r="O19" s="679">
        <v>25130</v>
      </c>
      <c r="P19" s="679">
        <v>16942</v>
      </c>
      <c r="Q19" s="679">
        <v>8655</v>
      </c>
      <c r="R19" s="679">
        <v>4256</v>
      </c>
      <c r="S19" s="679">
        <v>2901</v>
      </c>
      <c r="T19" s="679">
        <v>2662</v>
      </c>
      <c r="U19" s="679">
        <v>1997</v>
      </c>
      <c r="V19" s="679">
        <v>1322</v>
      </c>
      <c r="W19" s="679">
        <v>535</v>
      </c>
      <c r="X19" s="679">
        <v>411</v>
      </c>
      <c r="Y19" s="679">
        <v>225</v>
      </c>
      <c r="Z19" s="680">
        <v>154941</v>
      </c>
      <c r="AA19" s="662"/>
      <c r="AB19" s="662"/>
      <c r="AC19" s="662"/>
      <c r="AD19" s="662"/>
      <c r="AE19" s="662"/>
      <c r="AF19" s="662"/>
      <c r="AG19" s="662"/>
      <c r="AH19" s="662"/>
      <c r="AI19" s="662"/>
      <c r="AJ19" s="662"/>
      <c r="AK19" s="662"/>
      <c r="AL19" s="662"/>
      <c r="AM19" s="662"/>
      <c r="AN19" s="662"/>
      <c r="AO19" s="662"/>
      <c r="AP19" s="662"/>
      <c r="AQ19" s="662"/>
      <c r="AR19" s="662"/>
      <c r="AS19" s="662"/>
      <c r="AT19" s="662"/>
      <c r="AU19" s="662"/>
    </row>
    <row r="20" spans="1:47" ht="16.5" customHeight="1">
      <c r="A20" s="1542"/>
      <c r="B20" s="1543" t="s">
        <v>31</v>
      </c>
      <c r="C20" s="1546" t="s">
        <v>55</v>
      </c>
      <c r="D20" s="664" t="s">
        <v>27</v>
      </c>
      <c r="E20" s="672">
        <v>0</v>
      </c>
      <c r="F20" s="672">
        <v>0</v>
      </c>
      <c r="G20" s="672">
        <v>0.22</v>
      </c>
      <c r="H20" s="672">
        <v>14.76</v>
      </c>
      <c r="I20" s="672">
        <v>47.38</v>
      </c>
      <c r="J20" s="672">
        <v>82.66</v>
      </c>
      <c r="K20" s="672">
        <v>32.630000000000003</v>
      </c>
      <c r="L20" s="672">
        <v>21.13</v>
      </c>
      <c r="M20" s="672">
        <v>3.08</v>
      </c>
      <c r="N20" s="672">
        <v>37.159999999999997</v>
      </c>
      <c r="O20" s="672">
        <v>57.59</v>
      </c>
      <c r="P20" s="672">
        <v>17.62</v>
      </c>
      <c r="Q20" s="672">
        <v>1.8</v>
      </c>
      <c r="R20" s="672">
        <v>0.1</v>
      </c>
      <c r="S20" s="672">
        <v>0.44</v>
      </c>
      <c r="T20" s="672">
        <v>0</v>
      </c>
      <c r="U20" s="672">
        <v>0</v>
      </c>
      <c r="V20" s="672">
        <v>0.14000000000000001</v>
      </c>
      <c r="W20" s="672">
        <v>0</v>
      </c>
      <c r="X20" s="672">
        <v>0</v>
      </c>
      <c r="Y20" s="672">
        <v>0</v>
      </c>
      <c r="Z20" s="673">
        <v>316.70999999999998</v>
      </c>
      <c r="AA20" s="662"/>
      <c r="AB20" s="662"/>
      <c r="AC20" s="662"/>
      <c r="AD20" s="662"/>
      <c r="AE20" s="662"/>
      <c r="AF20" s="662"/>
      <c r="AG20" s="662"/>
      <c r="AH20" s="662"/>
      <c r="AI20" s="662"/>
      <c r="AJ20" s="662"/>
      <c r="AK20" s="662"/>
      <c r="AL20" s="662"/>
      <c r="AM20" s="662"/>
      <c r="AN20" s="662"/>
      <c r="AO20" s="662"/>
      <c r="AP20" s="662"/>
      <c r="AQ20" s="662"/>
      <c r="AR20" s="662"/>
      <c r="AS20" s="662"/>
      <c r="AT20" s="662"/>
      <c r="AU20" s="662"/>
    </row>
    <row r="21" spans="1:47" ht="16.5" customHeight="1">
      <c r="A21" s="1542"/>
      <c r="B21" s="1543"/>
      <c r="C21" s="1546"/>
      <c r="D21" s="666" t="s">
        <v>28</v>
      </c>
      <c r="E21" s="674">
        <v>0</v>
      </c>
      <c r="F21" s="674">
        <v>0</v>
      </c>
      <c r="G21" s="674">
        <v>5</v>
      </c>
      <c r="H21" s="674">
        <v>491</v>
      </c>
      <c r="I21" s="674">
        <v>2390</v>
      </c>
      <c r="J21" s="674">
        <v>4826</v>
      </c>
      <c r="K21" s="674">
        <v>2178</v>
      </c>
      <c r="L21" s="674">
        <v>1780</v>
      </c>
      <c r="M21" s="674">
        <v>330</v>
      </c>
      <c r="N21" s="674">
        <v>2828</v>
      </c>
      <c r="O21" s="674">
        <v>4493</v>
      </c>
      <c r="P21" s="674">
        <v>1251</v>
      </c>
      <c r="Q21" s="674">
        <v>171</v>
      </c>
      <c r="R21" s="674">
        <v>7</v>
      </c>
      <c r="S21" s="674">
        <v>63</v>
      </c>
      <c r="T21" s="674">
        <v>0</v>
      </c>
      <c r="U21" s="674">
        <v>0</v>
      </c>
      <c r="V21" s="674">
        <v>15</v>
      </c>
      <c r="W21" s="674">
        <v>0</v>
      </c>
      <c r="X21" s="674">
        <v>0</v>
      </c>
      <c r="Y21" s="674">
        <v>0</v>
      </c>
      <c r="Z21" s="675">
        <v>20828</v>
      </c>
      <c r="AA21" s="662"/>
      <c r="AB21" s="662"/>
      <c r="AC21" s="662"/>
      <c r="AD21" s="662"/>
      <c r="AE21" s="662"/>
      <c r="AF21" s="662"/>
      <c r="AG21" s="662"/>
      <c r="AH21" s="662"/>
      <c r="AI21" s="662"/>
      <c r="AJ21" s="662"/>
      <c r="AK21" s="662"/>
      <c r="AL21" s="662"/>
      <c r="AM21" s="662"/>
      <c r="AN21" s="662"/>
      <c r="AO21" s="662"/>
      <c r="AP21" s="662"/>
      <c r="AQ21" s="662"/>
      <c r="AR21" s="662"/>
      <c r="AS21" s="662"/>
      <c r="AT21" s="662"/>
      <c r="AU21" s="662"/>
    </row>
    <row r="22" spans="1:47" ht="16.5" customHeight="1">
      <c r="A22" s="1542"/>
      <c r="B22" s="1543"/>
      <c r="C22" s="1546"/>
      <c r="D22" s="665" t="s">
        <v>26</v>
      </c>
      <c r="E22" s="676">
        <v>0</v>
      </c>
      <c r="F22" s="676">
        <v>0</v>
      </c>
      <c r="G22" s="676">
        <v>1</v>
      </c>
      <c r="H22" s="676">
        <v>41</v>
      </c>
      <c r="I22" s="676">
        <v>135</v>
      </c>
      <c r="J22" s="676">
        <v>196</v>
      </c>
      <c r="K22" s="676">
        <v>66</v>
      </c>
      <c r="L22" s="676">
        <v>34</v>
      </c>
      <c r="M22" s="676">
        <v>5</v>
      </c>
      <c r="N22" s="676">
        <v>51</v>
      </c>
      <c r="O22" s="676">
        <v>74</v>
      </c>
      <c r="P22" s="676">
        <v>21</v>
      </c>
      <c r="Q22" s="676">
        <v>3</v>
      </c>
      <c r="R22" s="676">
        <v>0</v>
      </c>
      <c r="S22" s="676">
        <v>1</v>
      </c>
      <c r="T22" s="676">
        <v>0</v>
      </c>
      <c r="U22" s="676">
        <v>0</v>
      </c>
      <c r="V22" s="676">
        <v>0</v>
      </c>
      <c r="W22" s="676">
        <v>0</v>
      </c>
      <c r="X22" s="676">
        <v>0</v>
      </c>
      <c r="Y22" s="676">
        <v>0</v>
      </c>
      <c r="Z22" s="677">
        <v>628</v>
      </c>
      <c r="AA22" s="662"/>
      <c r="AB22" s="662"/>
      <c r="AC22" s="662"/>
      <c r="AD22" s="662"/>
      <c r="AE22" s="662"/>
      <c r="AF22" s="662"/>
      <c r="AG22" s="662"/>
      <c r="AH22" s="662"/>
      <c r="AI22" s="662"/>
      <c r="AJ22" s="662"/>
      <c r="AK22" s="662"/>
      <c r="AL22" s="662"/>
      <c r="AM22" s="662"/>
      <c r="AN22" s="662"/>
      <c r="AO22" s="662"/>
      <c r="AP22" s="662"/>
      <c r="AQ22" s="662"/>
      <c r="AR22" s="662"/>
      <c r="AS22" s="662"/>
      <c r="AT22" s="662"/>
      <c r="AU22" s="662"/>
    </row>
    <row r="23" spans="1:47" ht="16.5" customHeight="1">
      <c r="A23" s="1542"/>
      <c r="B23" s="1543"/>
      <c r="C23" s="1546" t="s">
        <v>56</v>
      </c>
      <c r="D23" s="664" t="s">
        <v>27</v>
      </c>
      <c r="E23" s="672">
        <v>23.14</v>
      </c>
      <c r="F23" s="672">
        <v>6.8</v>
      </c>
      <c r="G23" s="672">
        <v>5.46</v>
      </c>
      <c r="H23" s="672">
        <v>40.47</v>
      </c>
      <c r="I23" s="672">
        <v>5.4</v>
      </c>
      <c r="J23" s="672">
        <v>5.46</v>
      </c>
      <c r="K23" s="672">
        <v>4.16</v>
      </c>
      <c r="L23" s="672">
        <v>0.52</v>
      </c>
      <c r="M23" s="672">
        <v>4.4800000000000004</v>
      </c>
      <c r="N23" s="672">
        <v>3.41</v>
      </c>
      <c r="O23" s="672">
        <v>1.8</v>
      </c>
      <c r="P23" s="672">
        <v>4.12</v>
      </c>
      <c r="Q23" s="672">
        <v>0.52</v>
      </c>
      <c r="R23" s="672">
        <v>0</v>
      </c>
      <c r="S23" s="672">
        <v>0</v>
      </c>
      <c r="T23" s="672">
        <v>0.44</v>
      </c>
      <c r="U23" s="672">
        <v>0</v>
      </c>
      <c r="V23" s="672">
        <v>1.02</v>
      </c>
      <c r="W23" s="672">
        <v>0</v>
      </c>
      <c r="X23" s="672">
        <v>0</v>
      </c>
      <c r="Y23" s="672">
        <v>0</v>
      </c>
      <c r="Z23" s="673">
        <v>107.2</v>
      </c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662"/>
      <c r="AN23" s="662"/>
      <c r="AO23" s="662"/>
      <c r="AP23" s="662"/>
      <c r="AQ23" s="662"/>
      <c r="AR23" s="662"/>
      <c r="AS23" s="662"/>
      <c r="AT23" s="662"/>
      <c r="AU23" s="662"/>
    </row>
    <row r="24" spans="1:47" ht="16.5" customHeight="1">
      <c r="A24" s="1542"/>
      <c r="B24" s="1543"/>
      <c r="C24" s="1546"/>
      <c r="D24" s="666" t="s">
        <v>28</v>
      </c>
      <c r="E24" s="674">
        <v>0</v>
      </c>
      <c r="F24" s="674">
        <v>55</v>
      </c>
      <c r="G24" s="674">
        <v>114</v>
      </c>
      <c r="H24" s="674">
        <v>1094</v>
      </c>
      <c r="I24" s="674">
        <v>209</v>
      </c>
      <c r="J24" s="674">
        <v>326</v>
      </c>
      <c r="K24" s="674">
        <v>279</v>
      </c>
      <c r="L24" s="674">
        <v>33</v>
      </c>
      <c r="M24" s="674">
        <v>317</v>
      </c>
      <c r="N24" s="674">
        <v>289</v>
      </c>
      <c r="O24" s="674">
        <v>183</v>
      </c>
      <c r="P24" s="674">
        <v>292</v>
      </c>
      <c r="Q24" s="674">
        <v>56</v>
      </c>
      <c r="R24" s="674">
        <v>0</v>
      </c>
      <c r="S24" s="674">
        <v>0</v>
      </c>
      <c r="T24" s="674">
        <v>48</v>
      </c>
      <c r="U24" s="674">
        <v>0</v>
      </c>
      <c r="V24" s="674">
        <v>72</v>
      </c>
      <c r="W24" s="674">
        <v>0</v>
      </c>
      <c r="X24" s="674">
        <v>0</v>
      </c>
      <c r="Y24" s="674">
        <v>0</v>
      </c>
      <c r="Z24" s="675">
        <v>3367</v>
      </c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</row>
    <row r="25" spans="1:47" ht="16.5" customHeight="1">
      <c r="A25" s="1542"/>
      <c r="B25" s="1543"/>
      <c r="C25" s="1546"/>
      <c r="D25" s="665" t="s">
        <v>26</v>
      </c>
      <c r="E25" s="676">
        <v>0</v>
      </c>
      <c r="F25" s="676">
        <v>10</v>
      </c>
      <c r="G25" s="676">
        <v>15</v>
      </c>
      <c r="H25" s="676">
        <v>97</v>
      </c>
      <c r="I25" s="676">
        <v>11</v>
      </c>
      <c r="J25" s="676">
        <v>14</v>
      </c>
      <c r="K25" s="676">
        <v>7</v>
      </c>
      <c r="L25" s="676">
        <v>1</v>
      </c>
      <c r="M25" s="676">
        <v>3</v>
      </c>
      <c r="N25" s="676">
        <v>5</v>
      </c>
      <c r="O25" s="676">
        <v>3</v>
      </c>
      <c r="P25" s="676">
        <v>6</v>
      </c>
      <c r="Q25" s="676">
        <v>1</v>
      </c>
      <c r="R25" s="676">
        <v>0</v>
      </c>
      <c r="S25" s="676">
        <v>0</v>
      </c>
      <c r="T25" s="676">
        <v>1</v>
      </c>
      <c r="U25" s="676">
        <v>0</v>
      </c>
      <c r="V25" s="676">
        <v>1</v>
      </c>
      <c r="W25" s="676">
        <v>0</v>
      </c>
      <c r="X25" s="676">
        <v>0</v>
      </c>
      <c r="Y25" s="676">
        <v>0</v>
      </c>
      <c r="Z25" s="678">
        <v>175</v>
      </c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</row>
    <row r="26" spans="1:47" ht="16.5" customHeight="1">
      <c r="A26" s="1542"/>
      <c r="B26" s="1543" t="s">
        <v>30</v>
      </c>
      <c r="C26" s="1543"/>
      <c r="D26" s="664" t="s">
        <v>27</v>
      </c>
      <c r="E26" s="672">
        <v>23.14</v>
      </c>
      <c r="F26" s="672">
        <v>6.8</v>
      </c>
      <c r="G26" s="672">
        <v>5.68</v>
      </c>
      <c r="H26" s="672">
        <v>55.23</v>
      </c>
      <c r="I26" s="672">
        <v>52.78</v>
      </c>
      <c r="J26" s="672">
        <v>88.11999999999999</v>
      </c>
      <c r="K26" s="672">
        <v>36.790000000000006</v>
      </c>
      <c r="L26" s="672">
        <v>21.65</v>
      </c>
      <c r="M26" s="672">
        <v>7.5600000000000005</v>
      </c>
      <c r="N26" s="672">
        <v>40.569999999999993</v>
      </c>
      <c r="O26" s="672">
        <v>59.39</v>
      </c>
      <c r="P26" s="672">
        <v>21.740000000000002</v>
      </c>
      <c r="Q26" s="672">
        <v>2.3200000000000003</v>
      </c>
      <c r="R26" s="672">
        <v>0.1</v>
      </c>
      <c r="S26" s="672">
        <v>0.44</v>
      </c>
      <c r="T26" s="672">
        <v>0.44</v>
      </c>
      <c r="U26" s="672">
        <v>0</v>
      </c>
      <c r="V26" s="672">
        <v>1.1600000000000001</v>
      </c>
      <c r="W26" s="672">
        <v>0</v>
      </c>
      <c r="X26" s="672">
        <v>0</v>
      </c>
      <c r="Y26" s="672">
        <v>0</v>
      </c>
      <c r="Z26" s="673">
        <v>423.90999999999997</v>
      </c>
      <c r="AA26" s="662"/>
      <c r="AB26" s="662"/>
      <c r="AC26" s="662"/>
      <c r="AD26" s="662"/>
      <c r="AE26" s="662"/>
      <c r="AF26" s="662"/>
      <c r="AG26" s="662"/>
      <c r="AH26" s="662"/>
      <c r="AI26" s="662"/>
      <c r="AJ26" s="662"/>
      <c r="AK26" s="662"/>
      <c r="AL26" s="662"/>
      <c r="AM26" s="662"/>
      <c r="AN26" s="662"/>
      <c r="AO26" s="662"/>
      <c r="AP26" s="662"/>
      <c r="AQ26" s="662"/>
      <c r="AR26" s="662"/>
      <c r="AS26" s="662"/>
      <c r="AT26" s="662"/>
      <c r="AU26" s="662"/>
    </row>
    <row r="27" spans="1:47" ht="16.5" customHeight="1">
      <c r="A27" s="1542"/>
      <c r="B27" s="1543"/>
      <c r="C27" s="1543"/>
      <c r="D27" s="666" t="s">
        <v>28</v>
      </c>
      <c r="E27" s="674">
        <v>0</v>
      </c>
      <c r="F27" s="674">
        <v>55</v>
      </c>
      <c r="G27" s="674">
        <v>119</v>
      </c>
      <c r="H27" s="674">
        <v>1585</v>
      </c>
      <c r="I27" s="674">
        <v>2599</v>
      </c>
      <c r="J27" s="674">
        <v>5152</v>
      </c>
      <c r="K27" s="674">
        <v>2457</v>
      </c>
      <c r="L27" s="674">
        <v>1813</v>
      </c>
      <c r="M27" s="674">
        <v>647</v>
      </c>
      <c r="N27" s="674">
        <v>3117</v>
      </c>
      <c r="O27" s="674">
        <v>4676</v>
      </c>
      <c r="P27" s="674">
        <v>1543</v>
      </c>
      <c r="Q27" s="674">
        <v>227</v>
      </c>
      <c r="R27" s="674">
        <v>7</v>
      </c>
      <c r="S27" s="674">
        <v>63</v>
      </c>
      <c r="T27" s="674">
        <v>48</v>
      </c>
      <c r="U27" s="674">
        <v>0</v>
      </c>
      <c r="V27" s="674">
        <v>87</v>
      </c>
      <c r="W27" s="674">
        <v>0</v>
      </c>
      <c r="X27" s="674">
        <v>0</v>
      </c>
      <c r="Y27" s="674">
        <v>0</v>
      </c>
      <c r="Z27" s="675">
        <v>24195</v>
      </c>
      <c r="AA27" s="662"/>
      <c r="AB27" s="662"/>
      <c r="AC27" s="662"/>
      <c r="AD27" s="662"/>
      <c r="AE27" s="662"/>
      <c r="AF27" s="662"/>
      <c r="AG27" s="662"/>
      <c r="AH27" s="662"/>
      <c r="AI27" s="662"/>
      <c r="AJ27" s="662"/>
      <c r="AK27" s="662"/>
      <c r="AL27" s="662"/>
      <c r="AM27" s="662"/>
      <c r="AN27" s="662"/>
      <c r="AO27" s="662"/>
      <c r="AP27" s="662"/>
      <c r="AQ27" s="662"/>
      <c r="AR27" s="662"/>
      <c r="AS27" s="662"/>
      <c r="AT27" s="662"/>
      <c r="AU27" s="662"/>
    </row>
    <row r="28" spans="1:47" ht="16.5" customHeight="1">
      <c r="A28" s="1542"/>
      <c r="B28" s="1543"/>
      <c r="C28" s="1543"/>
      <c r="D28" s="665" t="s">
        <v>26</v>
      </c>
      <c r="E28" s="679">
        <v>0</v>
      </c>
      <c r="F28" s="679">
        <v>10</v>
      </c>
      <c r="G28" s="679">
        <v>16</v>
      </c>
      <c r="H28" s="679">
        <v>138</v>
      </c>
      <c r="I28" s="679">
        <v>146</v>
      </c>
      <c r="J28" s="679">
        <v>210</v>
      </c>
      <c r="K28" s="679">
        <v>73</v>
      </c>
      <c r="L28" s="679">
        <v>35</v>
      </c>
      <c r="M28" s="679">
        <v>8</v>
      </c>
      <c r="N28" s="679">
        <v>56</v>
      </c>
      <c r="O28" s="679">
        <v>77</v>
      </c>
      <c r="P28" s="679">
        <v>27</v>
      </c>
      <c r="Q28" s="679">
        <v>4</v>
      </c>
      <c r="R28" s="679">
        <v>0</v>
      </c>
      <c r="S28" s="679">
        <v>1</v>
      </c>
      <c r="T28" s="679">
        <v>1</v>
      </c>
      <c r="U28" s="679">
        <v>0</v>
      </c>
      <c r="V28" s="679">
        <v>1</v>
      </c>
      <c r="W28" s="679">
        <v>0</v>
      </c>
      <c r="X28" s="679">
        <v>0</v>
      </c>
      <c r="Y28" s="679">
        <v>0</v>
      </c>
      <c r="Z28" s="680">
        <v>803</v>
      </c>
      <c r="AA28" s="662"/>
      <c r="AB28" s="662"/>
      <c r="AC28" s="662"/>
      <c r="AD28" s="662"/>
      <c r="AE28" s="662"/>
      <c r="AF28" s="662"/>
      <c r="AG28" s="662"/>
      <c r="AH28" s="662"/>
      <c r="AI28" s="662"/>
      <c r="AJ28" s="662"/>
      <c r="AK28" s="662"/>
      <c r="AL28" s="662"/>
      <c r="AM28" s="662"/>
      <c r="AN28" s="662"/>
      <c r="AO28" s="662"/>
      <c r="AP28" s="662"/>
      <c r="AQ28" s="662"/>
      <c r="AR28" s="662"/>
      <c r="AS28" s="662"/>
      <c r="AT28" s="662"/>
      <c r="AU28" s="662"/>
    </row>
    <row r="29" spans="1:47" ht="16.5" customHeight="1">
      <c r="A29" s="1542" t="s">
        <v>24</v>
      </c>
      <c r="B29" s="1543"/>
      <c r="C29" s="1543"/>
      <c r="D29" s="664" t="s">
        <v>27</v>
      </c>
      <c r="E29" s="672">
        <v>24.310000000000002</v>
      </c>
      <c r="F29" s="672">
        <v>22.68</v>
      </c>
      <c r="G29" s="672">
        <v>160.16999999999999</v>
      </c>
      <c r="H29" s="672">
        <v>481.66999999999996</v>
      </c>
      <c r="I29" s="672">
        <v>823.74</v>
      </c>
      <c r="J29" s="672">
        <v>1035.43</v>
      </c>
      <c r="K29" s="672">
        <v>1480.7100000000003</v>
      </c>
      <c r="L29" s="672">
        <v>1567.68</v>
      </c>
      <c r="M29" s="672">
        <v>2546.89</v>
      </c>
      <c r="N29" s="672">
        <v>5040.8999999999996</v>
      </c>
      <c r="O29" s="672">
        <v>4710.05</v>
      </c>
      <c r="P29" s="672">
        <v>3570.54</v>
      </c>
      <c r="Q29" s="672">
        <v>2187.8200000000002</v>
      </c>
      <c r="R29" s="672">
        <v>1108.27</v>
      </c>
      <c r="S29" s="672">
        <v>858.49</v>
      </c>
      <c r="T29" s="672">
        <v>930.04</v>
      </c>
      <c r="U29" s="672">
        <v>803.5</v>
      </c>
      <c r="V29" s="672">
        <v>583.51</v>
      </c>
      <c r="W29" s="672">
        <v>273.35999999999996</v>
      </c>
      <c r="X29" s="672">
        <v>237.84999999999997</v>
      </c>
      <c r="Y29" s="672">
        <v>150.85999999999999</v>
      </c>
      <c r="Z29" s="673">
        <v>28598.47</v>
      </c>
      <c r="AA29" s="662"/>
      <c r="AB29" s="662"/>
      <c r="AC29" s="662"/>
      <c r="AD29" s="662"/>
      <c r="AE29" s="662"/>
      <c r="AF29" s="662"/>
      <c r="AG29" s="662"/>
      <c r="AH29" s="662"/>
      <c r="AI29" s="662"/>
      <c r="AJ29" s="662"/>
      <c r="AK29" s="662"/>
      <c r="AL29" s="662"/>
      <c r="AM29" s="662"/>
      <c r="AN29" s="662"/>
      <c r="AO29" s="662"/>
      <c r="AP29" s="662"/>
      <c r="AQ29" s="662"/>
      <c r="AR29" s="662"/>
      <c r="AS29" s="662"/>
      <c r="AT29" s="662"/>
      <c r="AU29" s="662"/>
    </row>
    <row r="30" spans="1:47" ht="16.5" customHeight="1">
      <c r="A30" s="1542"/>
      <c r="B30" s="1543"/>
      <c r="C30" s="1543"/>
      <c r="D30" s="666" t="s">
        <v>28</v>
      </c>
      <c r="E30" s="674">
        <v>21</v>
      </c>
      <c r="F30" s="674">
        <v>858</v>
      </c>
      <c r="G30" s="674">
        <v>11855</v>
      </c>
      <c r="H30" s="674">
        <v>49235</v>
      </c>
      <c r="I30" s="674">
        <v>121997</v>
      </c>
      <c r="J30" s="674">
        <v>191712</v>
      </c>
      <c r="K30" s="674">
        <v>370408</v>
      </c>
      <c r="L30" s="674">
        <v>505107</v>
      </c>
      <c r="M30" s="674">
        <v>949541</v>
      </c>
      <c r="N30" s="674">
        <v>2097872</v>
      </c>
      <c r="O30" s="674">
        <v>2117879</v>
      </c>
      <c r="P30" s="674">
        <v>1730441</v>
      </c>
      <c r="Q30" s="674">
        <v>1080848</v>
      </c>
      <c r="R30" s="674">
        <v>634860</v>
      </c>
      <c r="S30" s="674">
        <v>513631</v>
      </c>
      <c r="T30" s="674">
        <v>568512</v>
      </c>
      <c r="U30" s="674">
        <v>503225</v>
      </c>
      <c r="V30" s="674">
        <v>374847</v>
      </c>
      <c r="W30" s="674">
        <v>180498</v>
      </c>
      <c r="X30" s="674">
        <v>166280</v>
      </c>
      <c r="Y30" s="674">
        <v>90075</v>
      </c>
      <c r="Z30" s="675">
        <v>12259702</v>
      </c>
      <c r="AA30" s="662"/>
      <c r="AB30" s="662"/>
      <c r="AC30" s="662"/>
      <c r="AD30" s="662"/>
      <c r="AE30" s="662"/>
      <c r="AF30" s="662"/>
      <c r="AG30" s="662"/>
      <c r="AH30" s="662"/>
      <c r="AI30" s="662"/>
      <c r="AJ30" s="662"/>
      <c r="AK30" s="662"/>
      <c r="AL30" s="662"/>
      <c r="AM30" s="662"/>
      <c r="AN30" s="662"/>
      <c r="AO30" s="662"/>
      <c r="AP30" s="662"/>
      <c r="AQ30" s="662"/>
      <c r="AR30" s="662"/>
      <c r="AS30" s="662"/>
      <c r="AT30" s="662"/>
      <c r="AU30" s="662"/>
    </row>
    <row r="31" spans="1:47" ht="16.5" customHeight="1">
      <c r="A31" s="1542"/>
      <c r="B31" s="1543"/>
      <c r="C31" s="1543"/>
      <c r="D31" s="665" t="s">
        <v>26</v>
      </c>
      <c r="E31" s="679">
        <v>8</v>
      </c>
      <c r="F31" s="679">
        <v>162</v>
      </c>
      <c r="G31" s="679">
        <v>1341</v>
      </c>
      <c r="H31" s="679">
        <v>3916</v>
      </c>
      <c r="I31" s="679">
        <v>6550</v>
      </c>
      <c r="J31" s="679">
        <v>7461</v>
      </c>
      <c r="K31" s="679">
        <v>11040</v>
      </c>
      <c r="L31" s="679">
        <v>11573</v>
      </c>
      <c r="M31" s="679">
        <v>17502</v>
      </c>
      <c r="N31" s="679">
        <v>31044</v>
      </c>
      <c r="O31" s="679">
        <v>25207</v>
      </c>
      <c r="P31" s="679">
        <v>16969</v>
      </c>
      <c r="Q31" s="679">
        <v>8659</v>
      </c>
      <c r="R31" s="679">
        <v>4256</v>
      </c>
      <c r="S31" s="679">
        <v>2902</v>
      </c>
      <c r="T31" s="679">
        <v>2663</v>
      </c>
      <c r="U31" s="679">
        <v>1997</v>
      </c>
      <c r="V31" s="679">
        <v>1323</v>
      </c>
      <c r="W31" s="679">
        <v>535</v>
      </c>
      <c r="X31" s="679">
        <v>411</v>
      </c>
      <c r="Y31" s="679">
        <v>225</v>
      </c>
      <c r="Z31" s="680">
        <v>155744</v>
      </c>
      <c r="AA31" s="662"/>
      <c r="AB31" s="662"/>
      <c r="AC31" s="662"/>
      <c r="AD31" s="662"/>
      <c r="AE31" s="662"/>
      <c r="AF31" s="662"/>
      <c r="AG31" s="662"/>
      <c r="AH31" s="662"/>
      <c r="AI31" s="662"/>
      <c r="AJ31" s="662"/>
      <c r="AK31" s="662"/>
      <c r="AL31" s="662"/>
      <c r="AM31" s="662"/>
      <c r="AN31" s="662"/>
      <c r="AO31" s="662"/>
      <c r="AP31" s="662"/>
      <c r="AQ31" s="662"/>
      <c r="AR31" s="662"/>
      <c r="AS31" s="662"/>
      <c r="AT31" s="662"/>
      <c r="AU31" s="662"/>
    </row>
    <row r="32" spans="1:47" ht="16.5" customHeight="1">
      <c r="A32" s="1542" t="s">
        <v>34</v>
      </c>
      <c r="B32" s="1543" t="s">
        <v>29</v>
      </c>
      <c r="C32" s="1546" t="s">
        <v>53</v>
      </c>
      <c r="D32" s="664" t="s">
        <v>27</v>
      </c>
      <c r="E32" s="672">
        <v>0</v>
      </c>
      <c r="F32" s="672">
        <v>0</v>
      </c>
      <c r="G32" s="672">
        <v>0</v>
      </c>
      <c r="H32" s="672">
        <v>0.1</v>
      </c>
      <c r="I32" s="672">
        <v>2.33</v>
      </c>
      <c r="J32" s="672">
        <v>2.2999999999999998</v>
      </c>
      <c r="K32" s="672">
        <v>11.22</v>
      </c>
      <c r="L32" s="672">
        <v>34.17</v>
      </c>
      <c r="M32" s="672">
        <v>118.91</v>
      </c>
      <c r="N32" s="672">
        <v>246.99</v>
      </c>
      <c r="O32" s="672">
        <v>264.5</v>
      </c>
      <c r="P32" s="672">
        <v>251.21</v>
      </c>
      <c r="Q32" s="672">
        <v>429.6</v>
      </c>
      <c r="R32" s="672">
        <v>705.45</v>
      </c>
      <c r="S32" s="672">
        <v>479.09</v>
      </c>
      <c r="T32" s="672">
        <v>437.82</v>
      </c>
      <c r="U32" s="672">
        <v>257.64999999999998</v>
      </c>
      <c r="V32" s="672">
        <v>218.64</v>
      </c>
      <c r="W32" s="672">
        <v>108.11</v>
      </c>
      <c r="X32" s="672">
        <v>90.76</v>
      </c>
      <c r="Y32" s="672">
        <v>97.6</v>
      </c>
      <c r="Z32" s="673">
        <v>3756.45</v>
      </c>
      <c r="AA32" s="662"/>
      <c r="AB32" s="662"/>
      <c r="AC32" s="662"/>
      <c r="AD32" s="662"/>
      <c r="AE32" s="662"/>
      <c r="AF32" s="662"/>
      <c r="AG32" s="662"/>
      <c r="AH32" s="662"/>
      <c r="AI32" s="662"/>
      <c r="AJ32" s="662"/>
      <c r="AK32" s="662"/>
      <c r="AL32" s="662"/>
      <c r="AM32" s="662"/>
      <c r="AN32" s="662"/>
      <c r="AO32" s="662"/>
      <c r="AP32" s="662"/>
      <c r="AQ32" s="662"/>
      <c r="AR32" s="662"/>
      <c r="AS32" s="662"/>
      <c r="AT32" s="662"/>
      <c r="AU32" s="662"/>
    </row>
    <row r="33" spans="1:47" ht="16.5" customHeight="1">
      <c r="A33" s="1542"/>
      <c r="B33" s="1543"/>
      <c r="C33" s="1546"/>
      <c r="D33" s="666" t="s">
        <v>28</v>
      </c>
      <c r="E33" s="674">
        <v>0</v>
      </c>
      <c r="F33" s="674">
        <v>0</v>
      </c>
      <c r="G33" s="674">
        <v>0</v>
      </c>
      <c r="H33" s="674">
        <v>3</v>
      </c>
      <c r="I33" s="674">
        <v>186</v>
      </c>
      <c r="J33" s="674">
        <v>166</v>
      </c>
      <c r="K33" s="674">
        <v>1219</v>
      </c>
      <c r="L33" s="674">
        <v>4948</v>
      </c>
      <c r="M33" s="674">
        <v>18535</v>
      </c>
      <c r="N33" s="674">
        <v>45563</v>
      </c>
      <c r="O33" s="674">
        <v>53505</v>
      </c>
      <c r="P33" s="674">
        <v>56105</v>
      </c>
      <c r="Q33" s="674">
        <v>99612</v>
      </c>
      <c r="R33" s="674">
        <v>165800</v>
      </c>
      <c r="S33" s="674">
        <v>116912</v>
      </c>
      <c r="T33" s="674">
        <v>109330</v>
      </c>
      <c r="U33" s="674">
        <v>65500</v>
      </c>
      <c r="V33" s="674">
        <v>56836</v>
      </c>
      <c r="W33" s="674">
        <v>25439</v>
      </c>
      <c r="X33" s="674">
        <v>23495</v>
      </c>
      <c r="Y33" s="674">
        <v>24843</v>
      </c>
      <c r="Z33" s="675">
        <v>867997</v>
      </c>
      <c r="AA33" s="662"/>
      <c r="AB33" s="662"/>
      <c r="AC33" s="662"/>
      <c r="AD33" s="662"/>
      <c r="AE33" s="662"/>
      <c r="AF33" s="662"/>
      <c r="AG33" s="662"/>
      <c r="AH33" s="662"/>
      <c r="AI33" s="662"/>
      <c r="AJ33" s="662"/>
      <c r="AK33" s="662"/>
      <c r="AL33" s="662"/>
      <c r="AM33" s="662"/>
      <c r="AN33" s="662"/>
      <c r="AO33" s="662"/>
      <c r="AP33" s="662"/>
      <c r="AQ33" s="662"/>
      <c r="AR33" s="662"/>
      <c r="AS33" s="662"/>
      <c r="AT33" s="662"/>
      <c r="AU33" s="662"/>
    </row>
    <row r="34" spans="1:47" ht="16.5" customHeight="1">
      <c r="A34" s="1542"/>
      <c r="B34" s="1543"/>
      <c r="C34" s="1546"/>
      <c r="D34" s="665" t="s">
        <v>26</v>
      </c>
      <c r="E34" s="676">
        <v>0</v>
      </c>
      <c r="F34" s="676">
        <v>0</v>
      </c>
      <c r="G34" s="676">
        <v>0</v>
      </c>
      <c r="H34" s="676">
        <v>0</v>
      </c>
      <c r="I34" s="676">
        <v>11</v>
      </c>
      <c r="J34" s="676">
        <v>10</v>
      </c>
      <c r="K34" s="676">
        <v>60</v>
      </c>
      <c r="L34" s="676">
        <v>178</v>
      </c>
      <c r="M34" s="676">
        <v>462</v>
      </c>
      <c r="N34" s="676">
        <v>823</v>
      </c>
      <c r="O34" s="676">
        <v>730</v>
      </c>
      <c r="P34" s="676">
        <v>553</v>
      </c>
      <c r="Q34" s="676">
        <v>771</v>
      </c>
      <c r="R34" s="676">
        <v>890</v>
      </c>
      <c r="S34" s="676">
        <v>503</v>
      </c>
      <c r="T34" s="676">
        <v>453</v>
      </c>
      <c r="U34" s="676">
        <v>254</v>
      </c>
      <c r="V34" s="676">
        <v>253</v>
      </c>
      <c r="W34" s="676">
        <v>103</v>
      </c>
      <c r="X34" s="676">
        <v>108</v>
      </c>
      <c r="Y34" s="676">
        <v>107</v>
      </c>
      <c r="Z34" s="677">
        <v>6269</v>
      </c>
      <c r="AA34" s="662"/>
      <c r="AB34" s="662"/>
      <c r="AC34" s="662"/>
      <c r="AD34" s="662"/>
      <c r="AE34" s="662"/>
      <c r="AF34" s="662"/>
      <c r="AG34" s="662"/>
      <c r="AH34" s="662"/>
      <c r="AI34" s="662"/>
      <c r="AJ34" s="662"/>
      <c r="AK34" s="662"/>
      <c r="AL34" s="662"/>
      <c r="AM34" s="662"/>
      <c r="AN34" s="662"/>
      <c r="AO34" s="662"/>
      <c r="AP34" s="662"/>
      <c r="AQ34" s="662"/>
      <c r="AR34" s="662"/>
      <c r="AS34" s="662"/>
      <c r="AT34" s="662"/>
      <c r="AU34" s="662"/>
    </row>
    <row r="35" spans="1:47" ht="16.5" customHeight="1">
      <c r="A35" s="1542"/>
      <c r="B35" s="1543"/>
      <c r="C35" s="1546" t="s">
        <v>54</v>
      </c>
      <c r="D35" s="664" t="s">
        <v>27</v>
      </c>
      <c r="E35" s="672">
        <v>0</v>
      </c>
      <c r="F35" s="672">
        <v>0</v>
      </c>
      <c r="G35" s="672">
        <v>0</v>
      </c>
      <c r="H35" s="672">
        <v>0</v>
      </c>
      <c r="I35" s="672">
        <v>0</v>
      </c>
      <c r="J35" s="672">
        <v>0</v>
      </c>
      <c r="K35" s="672">
        <v>0</v>
      </c>
      <c r="L35" s="672">
        <v>0</v>
      </c>
      <c r="M35" s="672">
        <v>0</v>
      </c>
      <c r="N35" s="672">
        <v>0</v>
      </c>
      <c r="O35" s="672">
        <v>0.13</v>
      </c>
      <c r="P35" s="672">
        <v>0</v>
      </c>
      <c r="Q35" s="672">
        <v>0</v>
      </c>
      <c r="R35" s="672">
        <v>0</v>
      </c>
      <c r="S35" s="672">
        <v>0</v>
      </c>
      <c r="T35" s="672">
        <v>4.97</v>
      </c>
      <c r="U35" s="672">
        <v>1.81</v>
      </c>
      <c r="V35" s="672">
        <v>2.29</v>
      </c>
      <c r="W35" s="672">
        <v>15.65</v>
      </c>
      <c r="X35" s="672">
        <v>6.09</v>
      </c>
      <c r="Y35" s="672">
        <v>9.0399999999999991</v>
      </c>
      <c r="Z35" s="673">
        <v>39.979999999999997</v>
      </c>
      <c r="AA35" s="662"/>
      <c r="AB35" s="662"/>
      <c r="AC35" s="662"/>
      <c r="AD35" s="662"/>
      <c r="AE35" s="662"/>
      <c r="AF35" s="662"/>
      <c r="AG35" s="662"/>
      <c r="AH35" s="662"/>
      <c r="AI35" s="662"/>
      <c r="AJ35" s="662"/>
      <c r="AK35" s="662"/>
      <c r="AL35" s="662"/>
      <c r="AM35" s="662"/>
      <c r="AN35" s="662"/>
      <c r="AO35" s="662"/>
      <c r="AP35" s="662"/>
      <c r="AQ35" s="662"/>
      <c r="AR35" s="662"/>
      <c r="AS35" s="662"/>
      <c r="AT35" s="662"/>
      <c r="AU35" s="662"/>
    </row>
    <row r="36" spans="1:47" ht="16.5" customHeight="1">
      <c r="A36" s="1542"/>
      <c r="B36" s="1543"/>
      <c r="C36" s="1546"/>
      <c r="D36" s="666" t="s">
        <v>28</v>
      </c>
      <c r="E36" s="674">
        <v>0</v>
      </c>
      <c r="F36" s="674">
        <v>0</v>
      </c>
      <c r="G36" s="674">
        <v>0</v>
      </c>
      <c r="H36" s="674">
        <v>0</v>
      </c>
      <c r="I36" s="674">
        <v>0</v>
      </c>
      <c r="J36" s="674">
        <v>0</v>
      </c>
      <c r="K36" s="674">
        <v>0</v>
      </c>
      <c r="L36" s="674">
        <v>0</v>
      </c>
      <c r="M36" s="674">
        <v>0</v>
      </c>
      <c r="N36" s="674">
        <v>0</v>
      </c>
      <c r="O36" s="674">
        <v>39</v>
      </c>
      <c r="P36" s="674">
        <v>0</v>
      </c>
      <c r="Q36" s="674">
        <v>0</v>
      </c>
      <c r="R36" s="674">
        <v>0</v>
      </c>
      <c r="S36" s="674">
        <v>0</v>
      </c>
      <c r="T36" s="674">
        <v>1205</v>
      </c>
      <c r="U36" s="674">
        <v>509</v>
      </c>
      <c r="V36" s="674">
        <v>703</v>
      </c>
      <c r="W36" s="674">
        <v>3900</v>
      </c>
      <c r="X36" s="674">
        <v>1737</v>
      </c>
      <c r="Y36" s="674">
        <v>2794</v>
      </c>
      <c r="Z36" s="675">
        <v>10887</v>
      </c>
      <c r="AA36" s="662"/>
      <c r="AB36" s="662"/>
      <c r="AC36" s="662"/>
      <c r="AD36" s="662"/>
      <c r="AE36" s="662"/>
      <c r="AF36" s="662"/>
      <c r="AG36" s="662"/>
      <c r="AH36" s="662"/>
      <c r="AI36" s="662"/>
      <c r="AJ36" s="662"/>
      <c r="AK36" s="662"/>
      <c r="AL36" s="662"/>
      <c r="AM36" s="662"/>
      <c r="AN36" s="662"/>
      <c r="AO36" s="662"/>
      <c r="AP36" s="662"/>
      <c r="AQ36" s="662"/>
      <c r="AR36" s="662"/>
      <c r="AS36" s="662"/>
      <c r="AT36" s="662"/>
      <c r="AU36" s="662"/>
    </row>
    <row r="37" spans="1:47" ht="16.5" customHeight="1">
      <c r="A37" s="1542"/>
      <c r="B37" s="1543"/>
      <c r="C37" s="1546"/>
      <c r="D37" s="665" t="s">
        <v>26</v>
      </c>
      <c r="E37" s="676">
        <v>0</v>
      </c>
      <c r="F37" s="676">
        <v>0</v>
      </c>
      <c r="G37" s="676">
        <v>0</v>
      </c>
      <c r="H37" s="676">
        <v>0</v>
      </c>
      <c r="I37" s="676">
        <v>0</v>
      </c>
      <c r="J37" s="676">
        <v>0</v>
      </c>
      <c r="K37" s="676">
        <v>0</v>
      </c>
      <c r="L37" s="676">
        <v>0</v>
      </c>
      <c r="M37" s="676">
        <v>0</v>
      </c>
      <c r="N37" s="676">
        <v>0</v>
      </c>
      <c r="O37" s="676">
        <v>0</v>
      </c>
      <c r="P37" s="676">
        <v>0</v>
      </c>
      <c r="Q37" s="676">
        <v>0</v>
      </c>
      <c r="R37" s="676">
        <v>0</v>
      </c>
      <c r="S37" s="676">
        <v>0</v>
      </c>
      <c r="T37" s="676">
        <v>7</v>
      </c>
      <c r="U37" s="676">
        <v>3</v>
      </c>
      <c r="V37" s="676">
        <v>3</v>
      </c>
      <c r="W37" s="676">
        <v>20</v>
      </c>
      <c r="X37" s="676">
        <v>9</v>
      </c>
      <c r="Y37" s="676">
        <v>13</v>
      </c>
      <c r="Z37" s="677">
        <v>55</v>
      </c>
      <c r="AA37" s="662"/>
      <c r="AB37" s="662"/>
      <c r="AC37" s="662"/>
      <c r="AD37" s="662"/>
      <c r="AE37" s="662"/>
      <c r="AF37" s="662"/>
      <c r="AG37" s="662"/>
      <c r="AH37" s="662"/>
      <c r="AI37" s="662"/>
      <c r="AJ37" s="662"/>
      <c r="AK37" s="662"/>
      <c r="AL37" s="662"/>
      <c r="AM37" s="662"/>
      <c r="AN37" s="662"/>
      <c r="AO37" s="662"/>
      <c r="AP37" s="662"/>
      <c r="AQ37" s="662"/>
      <c r="AR37" s="662"/>
      <c r="AS37" s="662"/>
      <c r="AT37" s="662"/>
      <c r="AU37" s="662"/>
    </row>
    <row r="38" spans="1:47" ht="16.5" customHeight="1">
      <c r="A38" s="1542"/>
      <c r="B38" s="1543" t="s">
        <v>30</v>
      </c>
      <c r="C38" s="1543"/>
      <c r="D38" s="664" t="s">
        <v>27</v>
      </c>
      <c r="E38" s="672">
        <v>0</v>
      </c>
      <c r="F38" s="672">
        <v>0</v>
      </c>
      <c r="G38" s="672">
        <v>0</v>
      </c>
      <c r="H38" s="672">
        <v>0.1</v>
      </c>
      <c r="I38" s="672">
        <v>2.33</v>
      </c>
      <c r="J38" s="672">
        <v>2.2999999999999998</v>
      </c>
      <c r="K38" s="672">
        <v>11.22</v>
      </c>
      <c r="L38" s="672">
        <v>34.17</v>
      </c>
      <c r="M38" s="672">
        <v>118.91</v>
      </c>
      <c r="N38" s="672">
        <v>246.99</v>
      </c>
      <c r="O38" s="672">
        <v>264.63</v>
      </c>
      <c r="P38" s="672">
        <v>251.21</v>
      </c>
      <c r="Q38" s="672">
        <v>429.6</v>
      </c>
      <c r="R38" s="672">
        <v>705.45</v>
      </c>
      <c r="S38" s="672">
        <v>479.09</v>
      </c>
      <c r="T38" s="672">
        <v>442.79</v>
      </c>
      <c r="U38" s="672">
        <v>259.45999999999998</v>
      </c>
      <c r="V38" s="672">
        <v>220.92999999999998</v>
      </c>
      <c r="W38" s="672">
        <v>123.76</v>
      </c>
      <c r="X38" s="672">
        <v>96.850000000000009</v>
      </c>
      <c r="Y38" s="672">
        <v>106.63999999999999</v>
      </c>
      <c r="Z38" s="673">
        <v>3796.43</v>
      </c>
      <c r="AA38" s="662"/>
      <c r="AB38" s="662"/>
      <c r="AC38" s="662"/>
      <c r="AD38" s="662"/>
      <c r="AE38" s="662"/>
      <c r="AF38" s="662"/>
      <c r="AG38" s="662"/>
      <c r="AH38" s="662"/>
      <c r="AI38" s="662"/>
      <c r="AJ38" s="662"/>
      <c r="AK38" s="662"/>
      <c r="AL38" s="662"/>
      <c r="AM38" s="662"/>
      <c r="AN38" s="662"/>
      <c r="AO38" s="662"/>
      <c r="AP38" s="662"/>
      <c r="AQ38" s="662"/>
      <c r="AR38" s="662"/>
      <c r="AS38" s="662"/>
      <c r="AT38" s="662"/>
      <c r="AU38" s="662"/>
    </row>
    <row r="39" spans="1:47" ht="16.5" customHeight="1">
      <c r="A39" s="1542"/>
      <c r="B39" s="1543"/>
      <c r="C39" s="1543"/>
      <c r="D39" s="666" t="s">
        <v>28</v>
      </c>
      <c r="E39" s="674">
        <v>0</v>
      </c>
      <c r="F39" s="674">
        <v>0</v>
      </c>
      <c r="G39" s="674">
        <v>0</v>
      </c>
      <c r="H39" s="674">
        <v>3</v>
      </c>
      <c r="I39" s="674">
        <v>186</v>
      </c>
      <c r="J39" s="674">
        <v>166</v>
      </c>
      <c r="K39" s="674">
        <v>1219</v>
      </c>
      <c r="L39" s="674">
        <v>4948</v>
      </c>
      <c r="M39" s="674">
        <v>18535</v>
      </c>
      <c r="N39" s="674">
        <v>45563</v>
      </c>
      <c r="O39" s="674">
        <v>53544</v>
      </c>
      <c r="P39" s="674">
        <v>56105</v>
      </c>
      <c r="Q39" s="674">
        <v>99612</v>
      </c>
      <c r="R39" s="674">
        <v>165800</v>
      </c>
      <c r="S39" s="674">
        <v>116912</v>
      </c>
      <c r="T39" s="674">
        <v>110535</v>
      </c>
      <c r="U39" s="674">
        <v>66009</v>
      </c>
      <c r="V39" s="674">
        <v>57539</v>
      </c>
      <c r="W39" s="674">
        <v>29339</v>
      </c>
      <c r="X39" s="674">
        <v>25232</v>
      </c>
      <c r="Y39" s="674">
        <v>27637</v>
      </c>
      <c r="Z39" s="675">
        <v>878884</v>
      </c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662"/>
      <c r="AT39" s="662"/>
      <c r="AU39" s="662"/>
    </row>
    <row r="40" spans="1:47" ht="16.5" customHeight="1">
      <c r="A40" s="1542"/>
      <c r="B40" s="1543"/>
      <c r="C40" s="1543"/>
      <c r="D40" s="665" t="s">
        <v>26</v>
      </c>
      <c r="E40" s="679">
        <v>0</v>
      </c>
      <c r="F40" s="679">
        <v>0</v>
      </c>
      <c r="G40" s="679">
        <v>0</v>
      </c>
      <c r="H40" s="679">
        <v>0</v>
      </c>
      <c r="I40" s="679">
        <v>11</v>
      </c>
      <c r="J40" s="679">
        <v>10</v>
      </c>
      <c r="K40" s="679">
        <v>60</v>
      </c>
      <c r="L40" s="679">
        <v>178</v>
      </c>
      <c r="M40" s="679">
        <v>462</v>
      </c>
      <c r="N40" s="679">
        <v>823</v>
      </c>
      <c r="O40" s="679">
        <v>730</v>
      </c>
      <c r="P40" s="679">
        <v>553</v>
      </c>
      <c r="Q40" s="679">
        <v>771</v>
      </c>
      <c r="R40" s="679">
        <v>890</v>
      </c>
      <c r="S40" s="679">
        <v>503</v>
      </c>
      <c r="T40" s="679">
        <v>460</v>
      </c>
      <c r="U40" s="679">
        <v>257</v>
      </c>
      <c r="V40" s="679">
        <v>256</v>
      </c>
      <c r="W40" s="679">
        <v>123</v>
      </c>
      <c r="X40" s="679">
        <v>117</v>
      </c>
      <c r="Y40" s="679">
        <v>120</v>
      </c>
      <c r="Z40" s="680">
        <v>6324</v>
      </c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2"/>
      <c r="AO40" s="662"/>
      <c r="AP40" s="662"/>
      <c r="AQ40" s="662"/>
      <c r="AR40" s="662"/>
      <c r="AS40" s="662"/>
      <c r="AT40" s="662"/>
      <c r="AU40" s="662"/>
    </row>
    <row r="41" spans="1:47" ht="16.5" customHeight="1">
      <c r="A41" s="1542"/>
      <c r="B41" s="1543" t="s">
        <v>31</v>
      </c>
      <c r="C41" s="1546" t="s">
        <v>55</v>
      </c>
      <c r="D41" s="664" t="s">
        <v>27</v>
      </c>
      <c r="E41" s="672">
        <v>0</v>
      </c>
      <c r="F41" s="672">
        <v>0</v>
      </c>
      <c r="G41" s="672">
        <v>0</v>
      </c>
      <c r="H41" s="672">
        <v>0</v>
      </c>
      <c r="I41" s="672">
        <v>17.47</v>
      </c>
      <c r="J41" s="672">
        <v>2.58</v>
      </c>
      <c r="K41" s="672">
        <v>0.22</v>
      </c>
      <c r="L41" s="672">
        <v>6.02</v>
      </c>
      <c r="M41" s="672">
        <v>40.409999999999997</v>
      </c>
      <c r="N41" s="672">
        <v>51.71</v>
      </c>
      <c r="O41" s="672">
        <v>88.02</v>
      </c>
      <c r="P41" s="672">
        <v>121.99</v>
      </c>
      <c r="Q41" s="672">
        <v>31.66</v>
      </c>
      <c r="R41" s="672">
        <v>4.1100000000000003</v>
      </c>
      <c r="S41" s="672">
        <v>0.88</v>
      </c>
      <c r="T41" s="672">
        <v>0.19</v>
      </c>
      <c r="U41" s="672">
        <v>0</v>
      </c>
      <c r="V41" s="672">
        <v>0.26</v>
      </c>
      <c r="W41" s="672">
        <v>0</v>
      </c>
      <c r="X41" s="672">
        <v>0</v>
      </c>
      <c r="Y41" s="672">
        <v>0</v>
      </c>
      <c r="Z41" s="673">
        <v>365.52</v>
      </c>
      <c r="AA41" s="662"/>
      <c r="AB41" s="662"/>
      <c r="AC41" s="662"/>
      <c r="AD41" s="662"/>
      <c r="AE41" s="662"/>
      <c r="AF41" s="662"/>
      <c r="AG41" s="662"/>
      <c r="AH41" s="662"/>
      <c r="AI41" s="662"/>
      <c r="AJ41" s="662"/>
      <c r="AK41" s="662"/>
      <c r="AL41" s="662"/>
      <c r="AM41" s="662"/>
      <c r="AN41" s="662"/>
      <c r="AO41" s="662"/>
      <c r="AP41" s="662"/>
      <c r="AQ41" s="662"/>
      <c r="AR41" s="662"/>
      <c r="AS41" s="662"/>
      <c r="AT41" s="662"/>
      <c r="AU41" s="662"/>
    </row>
    <row r="42" spans="1:47" ht="16.5" customHeight="1">
      <c r="A42" s="1542"/>
      <c r="B42" s="1543"/>
      <c r="C42" s="1546"/>
      <c r="D42" s="666" t="s">
        <v>28</v>
      </c>
      <c r="E42" s="674">
        <v>0</v>
      </c>
      <c r="F42" s="674">
        <v>0</v>
      </c>
      <c r="G42" s="674">
        <v>0</v>
      </c>
      <c r="H42" s="674">
        <v>0</v>
      </c>
      <c r="I42" s="674">
        <v>1039</v>
      </c>
      <c r="J42" s="674">
        <v>160</v>
      </c>
      <c r="K42" s="674">
        <v>12</v>
      </c>
      <c r="L42" s="674">
        <v>547</v>
      </c>
      <c r="M42" s="674">
        <v>3915</v>
      </c>
      <c r="N42" s="674">
        <v>4315</v>
      </c>
      <c r="O42" s="674">
        <v>7365</v>
      </c>
      <c r="P42" s="674">
        <v>11542</v>
      </c>
      <c r="Q42" s="674">
        <v>3078</v>
      </c>
      <c r="R42" s="674">
        <v>411</v>
      </c>
      <c r="S42" s="674">
        <v>68</v>
      </c>
      <c r="T42" s="674">
        <v>13</v>
      </c>
      <c r="U42" s="674">
        <v>0</v>
      </c>
      <c r="V42" s="674">
        <v>37</v>
      </c>
      <c r="W42" s="674">
        <v>0</v>
      </c>
      <c r="X42" s="674">
        <v>0</v>
      </c>
      <c r="Y42" s="674">
        <v>0</v>
      </c>
      <c r="Z42" s="675">
        <v>32502</v>
      </c>
      <c r="AA42" s="662"/>
      <c r="AB42" s="662"/>
      <c r="AC42" s="662"/>
      <c r="AD42" s="662"/>
      <c r="AE42" s="662"/>
      <c r="AF42" s="662"/>
      <c r="AG42" s="662"/>
      <c r="AH42" s="662"/>
      <c r="AI42" s="662"/>
      <c r="AJ42" s="662"/>
      <c r="AK42" s="662"/>
      <c r="AL42" s="662"/>
      <c r="AM42" s="662"/>
      <c r="AN42" s="662"/>
      <c r="AO42" s="662"/>
      <c r="AP42" s="662"/>
      <c r="AQ42" s="662"/>
      <c r="AR42" s="662"/>
      <c r="AS42" s="662"/>
      <c r="AT42" s="662"/>
      <c r="AU42" s="662"/>
    </row>
    <row r="43" spans="1:47" ht="16.5" customHeight="1">
      <c r="A43" s="1542"/>
      <c r="B43" s="1543"/>
      <c r="C43" s="1546"/>
      <c r="D43" s="665" t="s">
        <v>26</v>
      </c>
      <c r="E43" s="676">
        <v>0</v>
      </c>
      <c r="F43" s="676">
        <v>0</v>
      </c>
      <c r="G43" s="676">
        <v>0</v>
      </c>
      <c r="H43" s="676">
        <v>0</v>
      </c>
      <c r="I43" s="676">
        <v>58</v>
      </c>
      <c r="J43" s="676">
        <v>7</v>
      </c>
      <c r="K43" s="676">
        <v>0</v>
      </c>
      <c r="L43" s="676">
        <v>11</v>
      </c>
      <c r="M43" s="676">
        <v>52</v>
      </c>
      <c r="N43" s="676">
        <v>62</v>
      </c>
      <c r="O43" s="676">
        <v>106</v>
      </c>
      <c r="P43" s="676">
        <v>139</v>
      </c>
      <c r="Q43" s="676">
        <v>40</v>
      </c>
      <c r="R43" s="676">
        <v>5</v>
      </c>
      <c r="S43" s="676">
        <v>0</v>
      </c>
      <c r="T43" s="676">
        <v>0</v>
      </c>
      <c r="U43" s="676">
        <v>0</v>
      </c>
      <c r="V43" s="676">
        <v>0</v>
      </c>
      <c r="W43" s="676">
        <v>0</v>
      </c>
      <c r="X43" s="676">
        <v>0</v>
      </c>
      <c r="Y43" s="676">
        <v>0</v>
      </c>
      <c r="Z43" s="677">
        <v>480</v>
      </c>
      <c r="AA43" s="662"/>
      <c r="AB43" s="662"/>
      <c r="AC43" s="662"/>
      <c r="AD43" s="662"/>
      <c r="AE43" s="662"/>
      <c r="AF43" s="662"/>
      <c r="AG43" s="662"/>
      <c r="AH43" s="662"/>
      <c r="AI43" s="662"/>
      <c r="AJ43" s="662"/>
      <c r="AK43" s="662"/>
      <c r="AL43" s="662"/>
      <c r="AM43" s="662"/>
      <c r="AN43" s="662"/>
      <c r="AO43" s="662"/>
      <c r="AP43" s="662"/>
      <c r="AQ43" s="662"/>
      <c r="AR43" s="662"/>
      <c r="AS43" s="662"/>
      <c r="AT43" s="662"/>
      <c r="AU43" s="662"/>
    </row>
    <row r="44" spans="1:47" ht="16.5" customHeight="1">
      <c r="A44" s="1542"/>
      <c r="B44" s="1543"/>
      <c r="C44" s="1546" t="s">
        <v>56</v>
      </c>
      <c r="D44" s="664" t="s">
        <v>27</v>
      </c>
      <c r="E44" s="672">
        <v>0</v>
      </c>
      <c r="F44" s="672">
        <v>44.08</v>
      </c>
      <c r="G44" s="672">
        <v>89.28</v>
      </c>
      <c r="H44" s="672">
        <v>132.66</v>
      </c>
      <c r="I44" s="672">
        <v>732.2</v>
      </c>
      <c r="J44" s="672">
        <v>441.17</v>
      </c>
      <c r="K44" s="672">
        <v>1497.74</v>
      </c>
      <c r="L44" s="672">
        <v>1834.58</v>
      </c>
      <c r="M44" s="672">
        <v>2677.95</v>
      </c>
      <c r="N44" s="672">
        <v>3644.25</v>
      </c>
      <c r="O44" s="672">
        <v>4237.9799999999996</v>
      </c>
      <c r="P44" s="672">
        <v>4070.36</v>
      </c>
      <c r="Q44" s="672">
        <v>2392.0100000000002</v>
      </c>
      <c r="R44" s="672">
        <v>685.84</v>
      </c>
      <c r="S44" s="672">
        <v>270.33</v>
      </c>
      <c r="T44" s="672">
        <v>220.53</v>
      </c>
      <c r="U44" s="672">
        <v>144.16</v>
      </c>
      <c r="V44" s="672">
        <v>51.05</v>
      </c>
      <c r="W44" s="672">
        <v>34.340000000000003</v>
      </c>
      <c r="X44" s="672">
        <v>35.51</v>
      </c>
      <c r="Y44" s="672">
        <v>72.06</v>
      </c>
      <c r="Z44" s="673">
        <v>23308.080000000002</v>
      </c>
      <c r="AA44" s="662"/>
      <c r="AB44" s="662"/>
      <c r="AC44" s="662"/>
      <c r="AD44" s="662"/>
      <c r="AE44" s="662"/>
      <c r="AF44" s="662"/>
      <c r="AG44" s="662"/>
      <c r="AH44" s="662"/>
      <c r="AI44" s="662"/>
      <c r="AJ44" s="662"/>
      <c r="AK44" s="662"/>
      <c r="AL44" s="662"/>
      <c r="AM44" s="662"/>
      <c r="AN44" s="662"/>
      <c r="AO44" s="662"/>
      <c r="AP44" s="662"/>
      <c r="AQ44" s="662"/>
      <c r="AR44" s="662"/>
      <c r="AS44" s="662"/>
      <c r="AT44" s="662"/>
      <c r="AU44" s="662"/>
    </row>
    <row r="45" spans="1:47" ht="16.5" customHeight="1">
      <c r="A45" s="1542"/>
      <c r="B45" s="1543"/>
      <c r="C45" s="1546"/>
      <c r="D45" s="666" t="s">
        <v>28</v>
      </c>
      <c r="E45" s="674">
        <v>0</v>
      </c>
      <c r="F45" s="674">
        <v>409</v>
      </c>
      <c r="G45" s="674">
        <v>1511</v>
      </c>
      <c r="H45" s="674">
        <v>4402</v>
      </c>
      <c r="I45" s="674">
        <v>40657</v>
      </c>
      <c r="J45" s="674">
        <v>24773</v>
      </c>
      <c r="K45" s="674">
        <v>94484</v>
      </c>
      <c r="L45" s="674">
        <v>131273</v>
      </c>
      <c r="M45" s="674">
        <v>213136</v>
      </c>
      <c r="N45" s="674">
        <v>317547</v>
      </c>
      <c r="O45" s="674">
        <v>384309</v>
      </c>
      <c r="P45" s="674">
        <v>384810</v>
      </c>
      <c r="Q45" s="674">
        <v>230769</v>
      </c>
      <c r="R45" s="674">
        <v>68685</v>
      </c>
      <c r="S45" s="674">
        <v>26943</v>
      </c>
      <c r="T45" s="674">
        <v>21457</v>
      </c>
      <c r="U45" s="674">
        <v>14380</v>
      </c>
      <c r="V45" s="674">
        <v>4614</v>
      </c>
      <c r="W45" s="674">
        <v>3022</v>
      </c>
      <c r="X45" s="674">
        <v>3607</v>
      </c>
      <c r="Y45" s="674">
        <v>8137</v>
      </c>
      <c r="Z45" s="675">
        <v>1978925</v>
      </c>
      <c r="AA45" s="662"/>
      <c r="AB45" s="662"/>
      <c r="AC45" s="662"/>
      <c r="AD45" s="662"/>
      <c r="AE45" s="662"/>
      <c r="AF45" s="662"/>
      <c r="AG45" s="662"/>
      <c r="AH45" s="662"/>
      <c r="AI45" s="662"/>
      <c r="AJ45" s="662"/>
      <c r="AK45" s="662"/>
      <c r="AL45" s="662"/>
      <c r="AM45" s="662"/>
      <c r="AN45" s="662"/>
      <c r="AO45" s="662"/>
      <c r="AP45" s="662"/>
      <c r="AQ45" s="662"/>
      <c r="AR45" s="662"/>
      <c r="AS45" s="662"/>
      <c r="AT45" s="662"/>
      <c r="AU45" s="662"/>
    </row>
    <row r="46" spans="1:47" ht="16.5" customHeight="1">
      <c r="A46" s="1542"/>
      <c r="B46" s="1543"/>
      <c r="C46" s="1546"/>
      <c r="D46" s="665" t="s">
        <v>26</v>
      </c>
      <c r="E46" s="676">
        <v>0</v>
      </c>
      <c r="F46" s="676">
        <v>68</v>
      </c>
      <c r="G46" s="676">
        <v>190</v>
      </c>
      <c r="H46" s="676">
        <v>403</v>
      </c>
      <c r="I46" s="676">
        <v>2296</v>
      </c>
      <c r="J46" s="676">
        <v>1047</v>
      </c>
      <c r="K46" s="676">
        <v>2901</v>
      </c>
      <c r="L46" s="676">
        <v>2392</v>
      </c>
      <c r="M46" s="676">
        <v>3085</v>
      </c>
      <c r="N46" s="676">
        <v>4476</v>
      </c>
      <c r="O46" s="676">
        <v>5354</v>
      </c>
      <c r="P46" s="676">
        <v>5248</v>
      </c>
      <c r="Q46" s="676">
        <v>3126</v>
      </c>
      <c r="R46" s="676">
        <v>901</v>
      </c>
      <c r="S46" s="676">
        <v>369</v>
      </c>
      <c r="T46" s="676">
        <v>298</v>
      </c>
      <c r="U46" s="676">
        <v>198</v>
      </c>
      <c r="V46" s="676">
        <v>67</v>
      </c>
      <c r="W46" s="676">
        <v>47</v>
      </c>
      <c r="X46" s="676">
        <v>52</v>
      </c>
      <c r="Y46" s="676">
        <v>110</v>
      </c>
      <c r="Z46" s="677">
        <v>32628</v>
      </c>
      <c r="AA46" s="662"/>
      <c r="AB46" s="662"/>
      <c r="AC46" s="662"/>
      <c r="AD46" s="662"/>
      <c r="AE46" s="662"/>
      <c r="AF46" s="662"/>
      <c r="AG46" s="662"/>
      <c r="AH46" s="662"/>
      <c r="AI46" s="662"/>
      <c r="AJ46" s="662"/>
      <c r="AK46" s="662"/>
      <c r="AL46" s="662"/>
      <c r="AM46" s="662"/>
      <c r="AN46" s="662"/>
      <c r="AO46" s="662"/>
      <c r="AP46" s="662"/>
      <c r="AQ46" s="662"/>
      <c r="AR46" s="662"/>
      <c r="AS46" s="662"/>
      <c r="AT46" s="662"/>
      <c r="AU46" s="662"/>
    </row>
    <row r="47" spans="1:47" ht="16.5" customHeight="1">
      <c r="A47" s="1542"/>
      <c r="B47" s="1543" t="s">
        <v>30</v>
      </c>
      <c r="C47" s="1543"/>
      <c r="D47" s="664" t="s">
        <v>27</v>
      </c>
      <c r="E47" s="672">
        <v>0</v>
      </c>
      <c r="F47" s="672">
        <v>44.08</v>
      </c>
      <c r="G47" s="672">
        <v>89.28</v>
      </c>
      <c r="H47" s="672">
        <v>132.66</v>
      </c>
      <c r="I47" s="672">
        <v>749.67000000000007</v>
      </c>
      <c r="J47" s="672">
        <v>443.75</v>
      </c>
      <c r="K47" s="672">
        <v>1497.96</v>
      </c>
      <c r="L47" s="672">
        <v>1840.6</v>
      </c>
      <c r="M47" s="672">
        <v>2718.3599999999997</v>
      </c>
      <c r="N47" s="672">
        <v>3695.96</v>
      </c>
      <c r="O47" s="672">
        <v>4326</v>
      </c>
      <c r="P47" s="672">
        <v>4192.3500000000004</v>
      </c>
      <c r="Q47" s="672">
        <v>2423.67</v>
      </c>
      <c r="R47" s="672">
        <v>689.95</v>
      </c>
      <c r="S47" s="672">
        <v>271.20999999999998</v>
      </c>
      <c r="T47" s="672">
        <v>220.72</v>
      </c>
      <c r="U47" s="672">
        <v>144.16</v>
      </c>
      <c r="V47" s="672">
        <v>51.309999999999995</v>
      </c>
      <c r="W47" s="672">
        <v>34.340000000000003</v>
      </c>
      <c r="X47" s="672">
        <v>35.51</v>
      </c>
      <c r="Y47" s="672">
        <v>72.06</v>
      </c>
      <c r="Z47" s="673">
        <v>23673.600000000002</v>
      </c>
      <c r="AA47" s="662"/>
      <c r="AB47" s="662"/>
      <c r="AC47" s="662"/>
      <c r="AD47" s="662"/>
      <c r="AE47" s="662"/>
      <c r="AF47" s="662"/>
      <c r="AG47" s="662"/>
      <c r="AH47" s="662"/>
      <c r="AI47" s="662"/>
      <c r="AJ47" s="662"/>
      <c r="AK47" s="662"/>
      <c r="AL47" s="662"/>
      <c r="AM47" s="662"/>
      <c r="AN47" s="662"/>
      <c r="AO47" s="662"/>
      <c r="AP47" s="662"/>
      <c r="AQ47" s="662"/>
      <c r="AR47" s="662"/>
      <c r="AS47" s="662"/>
      <c r="AT47" s="662"/>
      <c r="AU47" s="662"/>
    </row>
    <row r="48" spans="1:47" ht="16.5" customHeight="1">
      <c r="A48" s="1542"/>
      <c r="B48" s="1543"/>
      <c r="C48" s="1543"/>
      <c r="D48" s="666" t="s">
        <v>28</v>
      </c>
      <c r="E48" s="674">
        <v>0</v>
      </c>
      <c r="F48" s="674">
        <v>409</v>
      </c>
      <c r="G48" s="674">
        <v>1511</v>
      </c>
      <c r="H48" s="674">
        <v>4402</v>
      </c>
      <c r="I48" s="674">
        <v>41696</v>
      </c>
      <c r="J48" s="674">
        <v>24933</v>
      </c>
      <c r="K48" s="674">
        <v>94496</v>
      </c>
      <c r="L48" s="674">
        <v>131820</v>
      </c>
      <c r="M48" s="674">
        <v>217051</v>
      </c>
      <c r="N48" s="674">
        <v>321862</v>
      </c>
      <c r="O48" s="674">
        <v>391674</v>
      </c>
      <c r="P48" s="674">
        <v>396352</v>
      </c>
      <c r="Q48" s="674">
        <v>233847</v>
      </c>
      <c r="R48" s="674">
        <v>69096</v>
      </c>
      <c r="S48" s="674">
        <v>27011</v>
      </c>
      <c r="T48" s="674">
        <v>21470</v>
      </c>
      <c r="U48" s="674">
        <v>14380</v>
      </c>
      <c r="V48" s="674">
        <v>4651</v>
      </c>
      <c r="W48" s="674">
        <v>3022</v>
      </c>
      <c r="X48" s="674">
        <v>3607</v>
      </c>
      <c r="Y48" s="674">
        <v>8137</v>
      </c>
      <c r="Z48" s="675">
        <v>2011427</v>
      </c>
      <c r="AA48" s="662"/>
      <c r="AB48" s="662"/>
      <c r="AC48" s="662"/>
      <c r="AD48" s="662"/>
      <c r="AE48" s="662"/>
      <c r="AF48" s="662"/>
      <c r="AG48" s="662"/>
      <c r="AH48" s="662"/>
      <c r="AI48" s="662"/>
      <c r="AJ48" s="662"/>
      <c r="AK48" s="662"/>
      <c r="AL48" s="662"/>
      <c r="AM48" s="662"/>
      <c r="AN48" s="662"/>
      <c r="AO48" s="662"/>
      <c r="AP48" s="662"/>
      <c r="AQ48" s="662"/>
      <c r="AR48" s="662"/>
      <c r="AS48" s="662"/>
      <c r="AT48" s="662"/>
      <c r="AU48" s="662"/>
    </row>
    <row r="49" spans="1:47" ht="16.5" customHeight="1">
      <c r="A49" s="1542"/>
      <c r="B49" s="1543"/>
      <c r="C49" s="1543"/>
      <c r="D49" s="665" t="s">
        <v>26</v>
      </c>
      <c r="E49" s="679">
        <v>0</v>
      </c>
      <c r="F49" s="679">
        <v>68</v>
      </c>
      <c r="G49" s="679">
        <v>190</v>
      </c>
      <c r="H49" s="679">
        <v>403</v>
      </c>
      <c r="I49" s="679">
        <v>2354</v>
      </c>
      <c r="J49" s="679">
        <v>1054</v>
      </c>
      <c r="K49" s="679">
        <v>2901</v>
      </c>
      <c r="L49" s="679">
        <v>2403</v>
      </c>
      <c r="M49" s="679">
        <v>3137</v>
      </c>
      <c r="N49" s="679">
        <v>4538</v>
      </c>
      <c r="O49" s="679">
        <v>5460</v>
      </c>
      <c r="P49" s="679">
        <v>5387</v>
      </c>
      <c r="Q49" s="679">
        <v>3166</v>
      </c>
      <c r="R49" s="679">
        <v>906</v>
      </c>
      <c r="S49" s="679">
        <v>369</v>
      </c>
      <c r="T49" s="679">
        <v>298</v>
      </c>
      <c r="U49" s="679">
        <v>198</v>
      </c>
      <c r="V49" s="679">
        <v>67</v>
      </c>
      <c r="W49" s="679">
        <v>47</v>
      </c>
      <c r="X49" s="679">
        <v>52</v>
      </c>
      <c r="Y49" s="679">
        <v>110</v>
      </c>
      <c r="Z49" s="680">
        <v>33108</v>
      </c>
      <c r="AA49" s="662"/>
      <c r="AB49" s="662"/>
      <c r="AC49" s="662"/>
      <c r="AD49" s="662"/>
      <c r="AE49" s="662"/>
      <c r="AF49" s="662"/>
      <c r="AG49" s="662"/>
      <c r="AH49" s="662"/>
      <c r="AI49" s="662"/>
      <c r="AJ49" s="662"/>
      <c r="AK49" s="662"/>
      <c r="AL49" s="662"/>
      <c r="AM49" s="662"/>
      <c r="AN49" s="662"/>
      <c r="AO49" s="662"/>
      <c r="AP49" s="662"/>
      <c r="AQ49" s="662"/>
      <c r="AR49" s="662"/>
      <c r="AS49" s="662"/>
      <c r="AT49" s="662"/>
      <c r="AU49" s="662"/>
    </row>
    <row r="50" spans="1:47" ht="16.5" customHeight="1">
      <c r="A50" s="1542" t="s">
        <v>24</v>
      </c>
      <c r="B50" s="1543"/>
      <c r="C50" s="1543"/>
      <c r="D50" s="664" t="s">
        <v>27</v>
      </c>
      <c r="E50" s="672">
        <v>0</v>
      </c>
      <c r="F50" s="672">
        <v>44.08</v>
      </c>
      <c r="G50" s="672">
        <v>89.28</v>
      </c>
      <c r="H50" s="672">
        <v>132.76</v>
      </c>
      <c r="I50" s="672">
        <v>752</v>
      </c>
      <c r="J50" s="672">
        <v>446.05</v>
      </c>
      <c r="K50" s="672">
        <v>1509.18</v>
      </c>
      <c r="L50" s="672">
        <v>1874.77</v>
      </c>
      <c r="M50" s="672">
        <v>2837.27</v>
      </c>
      <c r="N50" s="672">
        <v>3942.95</v>
      </c>
      <c r="O50" s="672">
        <v>4590.6299999999992</v>
      </c>
      <c r="P50" s="672">
        <v>4443.5600000000004</v>
      </c>
      <c r="Q50" s="672">
        <v>2853.2700000000004</v>
      </c>
      <c r="R50" s="672">
        <v>1395.4</v>
      </c>
      <c r="S50" s="672">
        <v>750.3</v>
      </c>
      <c r="T50" s="672">
        <v>663.51</v>
      </c>
      <c r="U50" s="672">
        <v>403.62</v>
      </c>
      <c r="V50" s="672">
        <v>272.23999999999995</v>
      </c>
      <c r="W50" s="672">
        <v>158.10000000000002</v>
      </c>
      <c r="X50" s="672">
        <v>132.36000000000001</v>
      </c>
      <c r="Y50" s="672">
        <v>178.7</v>
      </c>
      <c r="Z50" s="673">
        <v>27470.030000000002</v>
      </c>
      <c r="AA50" s="662"/>
      <c r="AB50" s="662"/>
      <c r="AC50" s="662"/>
      <c r="AD50" s="662"/>
      <c r="AE50" s="662"/>
      <c r="AF50" s="662"/>
      <c r="AG50" s="662"/>
      <c r="AH50" s="662"/>
      <c r="AI50" s="662"/>
      <c r="AJ50" s="662"/>
      <c r="AK50" s="662"/>
      <c r="AL50" s="662"/>
      <c r="AM50" s="662"/>
      <c r="AN50" s="662"/>
      <c r="AO50" s="662"/>
      <c r="AP50" s="662"/>
      <c r="AQ50" s="662"/>
      <c r="AR50" s="662"/>
      <c r="AS50" s="662"/>
      <c r="AT50" s="662"/>
      <c r="AU50" s="662"/>
    </row>
    <row r="51" spans="1:47" ht="16.5" customHeight="1">
      <c r="A51" s="1542"/>
      <c r="B51" s="1543"/>
      <c r="C51" s="1543"/>
      <c r="D51" s="666" t="s">
        <v>28</v>
      </c>
      <c r="E51" s="674">
        <v>0</v>
      </c>
      <c r="F51" s="674">
        <v>409</v>
      </c>
      <c r="G51" s="674">
        <v>1511</v>
      </c>
      <c r="H51" s="674">
        <v>4405</v>
      </c>
      <c r="I51" s="674">
        <v>41882</v>
      </c>
      <c r="J51" s="674">
        <v>25099</v>
      </c>
      <c r="K51" s="674">
        <v>95715</v>
      </c>
      <c r="L51" s="674">
        <v>136768</v>
      </c>
      <c r="M51" s="674">
        <v>235586</v>
      </c>
      <c r="N51" s="674">
        <v>367425</v>
      </c>
      <c r="O51" s="674">
        <v>445218</v>
      </c>
      <c r="P51" s="674">
        <v>452457</v>
      </c>
      <c r="Q51" s="674">
        <v>333459</v>
      </c>
      <c r="R51" s="674">
        <v>234896</v>
      </c>
      <c r="S51" s="674">
        <v>143923</v>
      </c>
      <c r="T51" s="674">
        <v>132005</v>
      </c>
      <c r="U51" s="674">
        <v>80389</v>
      </c>
      <c r="V51" s="674">
        <v>62190</v>
      </c>
      <c r="W51" s="674">
        <v>32361</v>
      </c>
      <c r="X51" s="674">
        <v>28839</v>
      </c>
      <c r="Y51" s="674">
        <v>35774</v>
      </c>
      <c r="Z51" s="675">
        <v>2890311</v>
      </c>
      <c r="AA51" s="662"/>
      <c r="AB51" s="662"/>
      <c r="AC51" s="662"/>
      <c r="AD51" s="662"/>
      <c r="AE51" s="662"/>
      <c r="AF51" s="662"/>
      <c r="AG51" s="662"/>
      <c r="AH51" s="662"/>
      <c r="AI51" s="662"/>
      <c r="AJ51" s="662"/>
      <c r="AK51" s="662"/>
      <c r="AL51" s="662"/>
      <c r="AM51" s="662"/>
      <c r="AN51" s="662"/>
      <c r="AO51" s="662"/>
      <c r="AP51" s="662"/>
      <c r="AQ51" s="662"/>
      <c r="AR51" s="662"/>
      <c r="AS51" s="662"/>
      <c r="AT51" s="662"/>
      <c r="AU51" s="662"/>
    </row>
    <row r="52" spans="1:47" ht="16.5" customHeight="1">
      <c r="A52" s="1542"/>
      <c r="B52" s="1543"/>
      <c r="C52" s="1543"/>
      <c r="D52" s="665" t="s">
        <v>26</v>
      </c>
      <c r="E52" s="679">
        <v>0</v>
      </c>
      <c r="F52" s="679">
        <v>68</v>
      </c>
      <c r="G52" s="679">
        <v>190</v>
      </c>
      <c r="H52" s="679">
        <v>403</v>
      </c>
      <c r="I52" s="679">
        <v>2365</v>
      </c>
      <c r="J52" s="679">
        <v>1064</v>
      </c>
      <c r="K52" s="679">
        <v>2961</v>
      </c>
      <c r="L52" s="679">
        <v>2581</v>
      </c>
      <c r="M52" s="679">
        <v>3599</v>
      </c>
      <c r="N52" s="679">
        <v>5361</v>
      </c>
      <c r="O52" s="679">
        <v>6190</v>
      </c>
      <c r="P52" s="679">
        <v>5940</v>
      </c>
      <c r="Q52" s="679">
        <v>3937</v>
      </c>
      <c r="R52" s="679">
        <v>1796</v>
      </c>
      <c r="S52" s="679">
        <v>872</v>
      </c>
      <c r="T52" s="679">
        <v>758</v>
      </c>
      <c r="U52" s="679">
        <v>455</v>
      </c>
      <c r="V52" s="679">
        <v>323</v>
      </c>
      <c r="W52" s="679">
        <v>170</v>
      </c>
      <c r="X52" s="679">
        <v>169</v>
      </c>
      <c r="Y52" s="679">
        <v>230</v>
      </c>
      <c r="Z52" s="680">
        <v>39432</v>
      </c>
      <c r="AA52" s="662"/>
      <c r="AB52" s="662"/>
      <c r="AC52" s="662"/>
      <c r="AD52" s="662"/>
      <c r="AE52" s="662"/>
      <c r="AF52" s="662"/>
      <c r="AG52" s="662"/>
      <c r="AH52" s="662"/>
      <c r="AI52" s="662"/>
      <c r="AJ52" s="662"/>
      <c r="AK52" s="662"/>
      <c r="AL52" s="662"/>
      <c r="AM52" s="662"/>
      <c r="AN52" s="662"/>
      <c r="AO52" s="662"/>
      <c r="AP52" s="662"/>
      <c r="AQ52" s="662"/>
      <c r="AR52" s="662"/>
      <c r="AS52" s="662"/>
      <c r="AT52" s="662"/>
      <c r="AU52" s="662"/>
    </row>
    <row r="53" spans="1:47" ht="16.5" customHeight="1">
      <c r="A53" s="1542" t="s">
        <v>33</v>
      </c>
      <c r="B53" s="1543"/>
      <c r="C53" s="1543"/>
      <c r="D53" s="664" t="s">
        <v>27</v>
      </c>
      <c r="E53" s="672">
        <v>24.310000000000002</v>
      </c>
      <c r="F53" s="672">
        <v>66.759999999999991</v>
      </c>
      <c r="G53" s="672">
        <v>249.45</v>
      </c>
      <c r="H53" s="672">
        <v>614.42999999999995</v>
      </c>
      <c r="I53" s="672">
        <v>1575.7400000000002</v>
      </c>
      <c r="J53" s="672">
        <v>1481.48</v>
      </c>
      <c r="K53" s="672">
        <v>2989.8900000000003</v>
      </c>
      <c r="L53" s="672">
        <v>3442.45</v>
      </c>
      <c r="M53" s="672">
        <v>5384.16</v>
      </c>
      <c r="N53" s="672">
        <v>8983.8499999999985</v>
      </c>
      <c r="O53" s="672">
        <v>9300.68</v>
      </c>
      <c r="P53" s="672">
        <v>8014.1</v>
      </c>
      <c r="Q53" s="672">
        <v>5041.09</v>
      </c>
      <c r="R53" s="672">
        <v>2503.67</v>
      </c>
      <c r="S53" s="672">
        <v>1608.79</v>
      </c>
      <c r="T53" s="672">
        <v>1593.55</v>
      </c>
      <c r="U53" s="672">
        <v>1207.1200000000001</v>
      </c>
      <c r="V53" s="672">
        <v>855.74999999999989</v>
      </c>
      <c r="W53" s="672">
        <v>431.45999999999992</v>
      </c>
      <c r="X53" s="672">
        <v>370.20999999999992</v>
      </c>
      <c r="Y53" s="672">
        <v>329.56</v>
      </c>
      <c r="Z53" s="673">
        <v>56068.5</v>
      </c>
      <c r="AA53" s="662"/>
      <c r="AB53" s="662"/>
      <c r="AC53" s="662"/>
      <c r="AD53" s="662"/>
      <c r="AE53" s="662"/>
      <c r="AF53" s="662"/>
      <c r="AG53" s="662"/>
      <c r="AH53" s="662"/>
      <c r="AI53" s="662"/>
      <c r="AJ53" s="662"/>
      <c r="AK53" s="662"/>
      <c r="AL53" s="662"/>
      <c r="AM53" s="662"/>
      <c r="AN53" s="662"/>
      <c r="AO53" s="662"/>
      <c r="AP53" s="662"/>
      <c r="AQ53" s="662"/>
      <c r="AR53" s="662"/>
      <c r="AS53" s="662"/>
      <c r="AT53" s="662"/>
      <c r="AU53" s="662"/>
    </row>
    <row r="54" spans="1:47" ht="16.5" customHeight="1">
      <c r="A54" s="1542"/>
      <c r="B54" s="1543"/>
      <c r="C54" s="1543"/>
      <c r="D54" s="666" t="s">
        <v>28</v>
      </c>
      <c r="E54" s="674">
        <v>21</v>
      </c>
      <c r="F54" s="674">
        <v>1267</v>
      </c>
      <c r="G54" s="674">
        <v>13366</v>
      </c>
      <c r="H54" s="674">
        <v>53640</v>
      </c>
      <c r="I54" s="674">
        <v>163879</v>
      </c>
      <c r="J54" s="674">
        <v>216811</v>
      </c>
      <c r="K54" s="674">
        <v>466123</v>
      </c>
      <c r="L54" s="674">
        <v>641875</v>
      </c>
      <c r="M54" s="674">
        <v>1185127</v>
      </c>
      <c r="N54" s="674">
        <v>2465297</v>
      </c>
      <c r="O54" s="674">
        <v>2563097</v>
      </c>
      <c r="P54" s="674">
        <v>2182898</v>
      </c>
      <c r="Q54" s="674">
        <v>1414307</v>
      </c>
      <c r="R54" s="674">
        <v>869756</v>
      </c>
      <c r="S54" s="674">
        <v>657554</v>
      </c>
      <c r="T54" s="674">
        <v>700517</v>
      </c>
      <c r="U54" s="674">
        <v>583614</v>
      </c>
      <c r="V54" s="674">
        <v>437037</v>
      </c>
      <c r="W54" s="674">
        <v>212859</v>
      </c>
      <c r="X54" s="674">
        <v>195119</v>
      </c>
      <c r="Y54" s="674">
        <v>125849</v>
      </c>
      <c r="Z54" s="675">
        <v>15150013</v>
      </c>
      <c r="AA54" s="662"/>
      <c r="AB54" s="662"/>
      <c r="AC54" s="662"/>
      <c r="AD54" s="662"/>
      <c r="AE54" s="662"/>
      <c r="AF54" s="662"/>
      <c r="AG54" s="662"/>
      <c r="AH54" s="662"/>
      <c r="AI54" s="662"/>
      <c r="AJ54" s="662"/>
      <c r="AK54" s="662"/>
      <c r="AL54" s="662"/>
      <c r="AM54" s="662"/>
      <c r="AN54" s="662"/>
      <c r="AO54" s="662"/>
      <c r="AP54" s="662"/>
      <c r="AQ54" s="662"/>
      <c r="AR54" s="662"/>
      <c r="AS54" s="662"/>
      <c r="AT54" s="662"/>
      <c r="AU54" s="662"/>
    </row>
    <row r="55" spans="1:47" ht="16.5" customHeight="1" thickBot="1">
      <c r="A55" s="1544"/>
      <c r="B55" s="1545"/>
      <c r="C55" s="1545"/>
      <c r="D55" s="670" t="s">
        <v>26</v>
      </c>
      <c r="E55" s="681">
        <v>8</v>
      </c>
      <c r="F55" s="681">
        <v>230</v>
      </c>
      <c r="G55" s="681">
        <v>1531</v>
      </c>
      <c r="H55" s="681">
        <v>4319</v>
      </c>
      <c r="I55" s="681">
        <v>8915</v>
      </c>
      <c r="J55" s="681">
        <v>8525</v>
      </c>
      <c r="K55" s="681">
        <v>14001</v>
      </c>
      <c r="L55" s="681">
        <v>14154</v>
      </c>
      <c r="M55" s="681">
        <v>21101</v>
      </c>
      <c r="N55" s="681">
        <v>36405</v>
      </c>
      <c r="O55" s="681">
        <v>31397</v>
      </c>
      <c r="P55" s="681">
        <v>22909</v>
      </c>
      <c r="Q55" s="681">
        <v>12596</v>
      </c>
      <c r="R55" s="681">
        <v>6052</v>
      </c>
      <c r="S55" s="681">
        <v>3774</v>
      </c>
      <c r="T55" s="681">
        <v>3421</v>
      </c>
      <c r="U55" s="681">
        <v>2452</v>
      </c>
      <c r="V55" s="681">
        <v>1646</v>
      </c>
      <c r="W55" s="681">
        <v>705</v>
      </c>
      <c r="X55" s="681">
        <v>580</v>
      </c>
      <c r="Y55" s="681">
        <v>455</v>
      </c>
      <c r="Z55" s="681">
        <v>195176</v>
      </c>
      <c r="AA55" s="662"/>
      <c r="AB55" s="662"/>
      <c r="AC55" s="662"/>
      <c r="AD55" s="662"/>
      <c r="AE55" s="662"/>
      <c r="AF55" s="662"/>
      <c r="AG55" s="662"/>
      <c r="AH55" s="662"/>
      <c r="AI55" s="662"/>
      <c r="AJ55" s="662"/>
      <c r="AK55" s="662"/>
      <c r="AL55" s="662"/>
      <c r="AM55" s="662"/>
      <c r="AN55" s="662"/>
      <c r="AO55" s="662"/>
      <c r="AP55" s="662"/>
      <c r="AQ55" s="662"/>
      <c r="AR55" s="662"/>
      <c r="AS55" s="662"/>
      <c r="AT55" s="662"/>
      <c r="AU55" s="662"/>
    </row>
    <row r="56" spans="1:47" ht="16.5" customHeight="1" thickBot="1">
      <c r="A56" s="661"/>
      <c r="B56" s="661"/>
      <c r="C56" s="661"/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661"/>
      <c r="X56" s="661"/>
      <c r="Y56" s="661"/>
      <c r="Z56" s="661"/>
      <c r="AA56" s="661"/>
      <c r="AB56" s="661"/>
      <c r="AC56" s="661"/>
      <c r="AD56" s="661"/>
      <c r="AE56" s="661"/>
      <c r="AF56" s="661"/>
      <c r="AG56" s="661"/>
      <c r="AH56" s="661"/>
      <c r="AI56" s="661"/>
      <c r="AJ56" s="661"/>
      <c r="AK56" s="661"/>
      <c r="AL56" s="661"/>
      <c r="AM56" s="661"/>
      <c r="AN56" s="661"/>
      <c r="AO56" s="661"/>
      <c r="AP56" s="661"/>
      <c r="AQ56" s="661"/>
      <c r="AR56" s="661"/>
      <c r="AS56" s="661"/>
      <c r="AT56" s="661"/>
      <c r="AU56" s="661"/>
    </row>
    <row r="57" spans="1:47" ht="16.5" customHeight="1">
      <c r="A57" s="661"/>
      <c r="B57" s="661"/>
      <c r="C57" s="661"/>
      <c r="D57" s="661"/>
      <c r="E57" s="661"/>
      <c r="F57" s="661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661"/>
      <c r="AB57" s="661"/>
      <c r="AC57" s="661"/>
      <c r="AD57" s="661"/>
      <c r="AE57" s="661"/>
      <c r="AF57" s="661"/>
      <c r="AG57" s="661"/>
      <c r="AH57" s="661"/>
      <c r="AI57" s="661"/>
      <c r="AJ57" s="661"/>
      <c r="AK57" s="661"/>
      <c r="AL57" s="661"/>
      <c r="AM57" s="661"/>
      <c r="AN57" s="661"/>
      <c r="AO57" s="661"/>
      <c r="AP57" s="661"/>
      <c r="AQ57" s="661"/>
      <c r="AR57" s="661"/>
      <c r="AS57" s="661"/>
      <c r="AT57" s="661"/>
      <c r="AU57" s="661"/>
    </row>
    <row r="58" spans="1:47" ht="16.5" customHeight="1">
      <c r="A58" s="661"/>
      <c r="B58" s="661"/>
      <c r="C58" s="661"/>
      <c r="D58" s="661"/>
      <c r="E58" s="661"/>
      <c r="F58" s="661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661"/>
      <c r="AB58" s="661"/>
      <c r="AC58" s="661"/>
      <c r="AD58" s="661"/>
      <c r="AE58" s="661"/>
      <c r="AF58" s="661"/>
      <c r="AG58" s="661"/>
      <c r="AH58" s="661"/>
      <c r="AI58" s="661"/>
      <c r="AJ58" s="661"/>
      <c r="AK58" s="661"/>
      <c r="AL58" s="661"/>
      <c r="AM58" s="661"/>
      <c r="AN58" s="661"/>
      <c r="AO58" s="661"/>
      <c r="AP58" s="661"/>
      <c r="AQ58" s="661"/>
      <c r="AR58" s="661"/>
      <c r="AS58" s="661"/>
      <c r="AT58" s="661"/>
      <c r="AU58" s="661"/>
    </row>
    <row r="59" spans="1:47" ht="16.5" customHeight="1" thickBot="1">
      <c r="A59" s="661"/>
      <c r="B59" s="661"/>
      <c r="C59" s="661"/>
      <c r="D59" s="661"/>
      <c r="E59" s="661"/>
      <c r="F59" s="661"/>
      <c r="G59" s="1529">
        <v>770.42</v>
      </c>
      <c r="H59" s="1530"/>
      <c r="I59" s="1530">
        <v>77042</v>
      </c>
      <c r="J59" s="1530"/>
      <c r="K59" s="1530">
        <v>26.37</v>
      </c>
      <c r="L59" s="1530"/>
      <c r="M59" s="1530">
        <v>134.84</v>
      </c>
      <c r="N59" s="1530"/>
      <c r="O59" s="1530">
        <v>25.78</v>
      </c>
      <c r="P59" s="1530"/>
      <c r="Q59" s="1530">
        <v>578.08000000000004</v>
      </c>
      <c r="R59" s="1530"/>
      <c r="S59" s="1537">
        <v>738.7</v>
      </c>
      <c r="T59" s="1538"/>
      <c r="U59" s="1530">
        <v>57603.99</v>
      </c>
      <c r="V59" s="1530"/>
      <c r="W59" s="1530">
        <v>15150013</v>
      </c>
      <c r="X59" s="1530"/>
      <c r="Y59" s="1530">
        <v>195176</v>
      </c>
      <c r="Z59" s="1536"/>
      <c r="AA59" s="661"/>
      <c r="AB59" s="661"/>
      <c r="AC59" s="661"/>
      <c r="AD59" s="661"/>
      <c r="AE59" s="661"/>
      <c r="AF59" s="661"/>
      <c r="AG59" s="661"/>
      <c r="AH59" s="661"/>
      <c r="AI59" s="661"/>
      <c r="AJ59" s="661"/>
      <c r="AK59" s="661"/>
      <c r="AL59" s="661"/>
      <c r="AM59" s="661"/>
      <c r="AN59" s="661"/>
      <c r="AO59" s="661"/>
      <c r="AP59" s="661"/>
      <c r="AQ59" s="661"/>
      <c r="AR59" s="661"/>
      <c r="AS59" s="661"/>
      <c r="AT59" s="661"/>
      <c r="AU59" s="661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595"/>
  </cols>
  <sheetData>
    <row r="1" spans="1:47" ht="18.75">
      <c r="A1" s="1547" t="s">
        <v>86</v>
      </c>
      <c r="B1" s="1548"/>
      <c r="C1" s="1548"/>
      <c r="D1" s="1548"/>
      <c r="E1" s="1548"/>
      <c r="F1" s="1548"/>
      <c r="G1" s="1548"/>
      <c r="H1" s="704"/>
      <c r="I1" s="704"/>
      <c r="J1" s="704"/>
      <c r="K1" s="704"/>
      <c r="L1" s="704"/>
      <c r="M1" s="704"/>
      <c r="N1" s="704"/>
      <c r="O1" s="704"/>
      <c r="P1" s="704"/>
      <c r="Q1" s="704"/>
      <c r="R1" s="704"/>
      <c r="S1" s="704"/>
      <c r="T1" s="704"/>
      <c r="U1" s="704"/>
      <c r="V1" s="704"/>
      <c r="W1" s="704"/>
      <c r="X1" s="704"/>
      <c r="Y1" s="704"/>
      <c r="Z1" s="704"/>
      <c r="AA1" s="704"/>
      <c r="AB1" s="704"/>
      <c r="AC1" s="704"/>
      <c r="AD1" s="704"/>
      <c r="AE1" s="704"/>
      <c r="AF1" s="704"/>
      <c r="AG1" s="704"/>
      <c r="AH1" s="704"/>
      <c r="AI1" s="704"/>
      <c r="AJ1" s="704"/>
      <c r="AK1" s="704"/>
      <c r="AL1" s="704"/>
      <c r="AM1" s="704"/>
      <c r="AN1" s="704"/>
      <c r="AO1" s="704"/>
      <c r="AP1" s="704"/>
      <c r="AQ1" s="704"/>
      <c r="AR1" s="704"/>
      <c r="AS1" s="704"/>
      <c r="AT1" s="704"/>
      <c r="AU1" s="704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/>
      <c r="AS2" s="683"/>
      <c r="AT2" s="683"/>
      <c r="AU2" s="683"/>
    </row>
    <row r="3" spans="1:47" ht="14.25" thickBot="1">
      <c r="A3" s="683"/>
      <c r="B3" s="683"/>
      <c r="C3" s="683"/>
      <c r="D3" s="683"/>
      <c r="E3" s="683"/>
      <c r="F3" s="683"/>
      <c r="G3" s="683"/>
      <c r="H3" s="683"/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  <c r="W3" s="683"/>
      <c r="X3" s="683"/>
      <c r="Y3" s="683"/>
      <c r="Z3" s="683"/>
      <c r="AA3" s="683"/>
      <c r="AB3" s="683"/>
      <c r="AC3" s="683"/>
      <c r="AD3" s="683"/>
      <c r="AE3" s="683"/>
      <c r="AF3" s="683"/>
      <c r="AG3" s="683"/>
      <c r="AH3" s="683"/>
      <c r="AI3" s="683"/>
      <c r="AJ3" s="683"/>
      <c r="AK3" s="683"/>
      <c r="AL3" s="683"/>
      <c r="AM3" s="683"/>
      <c r="AN3" s="683"/>
      <c r="AO3" s="683"/>
      <c r="AP3" s="683"/>
      <c r="AQ3" s="683"/>
      <c r="AR3" s="683"/>
      <c r="AS3" s="683"/>
      <c r="AT3" s="683"/>
      <c r="AU3" s="683"/>
    </row>
    <row r="4" spans="1:47" ht="16.5" customHeight="1">
      <c r="A4" s="689" t="s">
        <v>36</v>
      </c>
      <c r="B4" s="690" t="s">
        <v>35</v>
      </c>
      <c r="C4" s="690" t="s">
        <v>1</v>
      </c>
      <c r="D4" s="690" t="s">
        <v>2</v>
      </c>
      <c r="E4" s="690" t="s">
        <v>3</v>
      </c>
      <c r="F4" s="690" t="s">
        <v>4</v>
      </c>
      <c r="G4" s="690" t="s">
        <v>5</v>
      </c>
      <c r="H4" s="690" t="s">
        <v>6</v>
      </c>
      <c r="I4" s="690" t="s">
        <v>7</v>
      </c>
      <c r="J4" s="690" t="s">
        <v>8</v>
      </c>
      <c r="K4" s="690" t="s">
        <v>9</v>
      </c>
      <c r="L4" s="690" t="s">
        <v>10</v>
      </c>
      <c r="M4" s="690" t="s">
        <v>11</v>
      </c>
      <c r="N4" s="690" t="s">
        <v>12</v>
      </c>
      <c r="O4" s="690" t="s">
        <v>13</v>
      </c>
      <c r="P4" s="690" t="s">
        <v>14</v>
      </c>
      <c r="Q4" s="690" t="s">
        <v>15</v>
      </c>
      <c r="R4" s="690" t="s">
        <v>16</v>
      </c>
      <c r="S4" s="690" t="s">
        <v>17</v>
      </c>
      <c r="T4" s="690" t="s">
        <v>18</v>
      </c>
      <c r="U4" s="690" t="s">
        <v>19</v>
      </c>
      <c r="V4" s="690" t="s">
        <v>20</v>
      </c>
      <c r="W4" s="690" t="s">
        <v>21</v>
      </c>
      <c r="X4" s="690" t="s">
        <v>22</v>
      </c>
      <c r="Y4" s="690" t="s">
        <v>23</v>
      </c>
      <c r="Z4" s="691" t="s">
        <v>25</v>
      </c>
      <c r="AA4" s="685"/>
      <c r="AB4" s="685"/>
      <c r="AC4" s="685"/>
      <c r="AD4" s="685"/>
      <c r="AE4" s="685"/>
      <c r="AF4" s="685"/>
      <c r="AG4" s="685"/>
      <c r="AH4" s="685"/>
      <c r="AI4" s="685"/>
      <c r="AJ4" s="685"/>
      <c r="AK4" s="685"/>
      <c r="AL4" s="685"/>
      <c r="AM4" s="685"/>
      <c r="AN4" s="685"/>
      <c r="AO4" s="685"/>
      <c r="AP4" s="685"/>
      <c r="AQ4" s="685"/>
      <c r="AR4" s="685"/>
      <c r="AS4" s="685"/>
      <c r="AT4" s="685"/>
      <c r="AU4" s="685"/>
    </row>
    <row r="5" spans="1:47" ht="16.5" customHeight="1">
      <c r="A5" s="1542" t="s">
        <v>32</v>
      </c>
      <c r="B5" s="1543" t="s">
        <v>29</v>
      </c>
      <c r="C5" s="1543" t="s">
        <v>51</v>
      </c>
      <c r="D5" s="686" t="s">
        <v>27</v>
      </c>
      <c r="E5" s="693">
        <v>16.87</v>
      </c>
      <c r="F5" s="694">
        <v>34.57</v>
      </c>
      <c r="G5" s="694">
        <v>21.61</v>
      </c>
      <c r="H5" s="694">
        <v>101.2</v>
      </c>
      <c r="I5" s="694">
        <v>131.84</v>
      </c>
      <c r="J5" s="694">
        <v>560.36</v>
      </c>
      <c r="K5" s="694">
        <v>1161.44</v>
      </c>
      <c r="L5" s="694">
        <v>1646.38</v>
      </c>
      <c r="M5" s="694">
        <v>3087.22</v>
      </c>
      <c r="N5" s="694">
        <v>4228.08</v>
      </c>
      <c r="O5" s="694">
        <v>3867.16</v>
      </c>
      <c r="P5" s="694">
        <v>2425.5700000000002</v>
      </c>
      <c r="Q5" s="694">
        <v>1265.08</v>
      </c>
      <c r="R5" s="694">
        <v>614.34</v>
      </c>
      <c r="S5" s="694">
        <v>377.17</v>
      </c>
      <c r="T5" s="694">
        <v>239.83</v>
      </c>
      <c r="U5" s="694">
        <v>202.51</v>
      </c>
      <c r="V5" s="694">
        <v>109.3</v>
      </c>
      <c r="W5" s="694">
        <v>69.02</v>
      </c>
      <c r="X5" s="694">
        <v>30.66</v>
      </c>
      <c r="Y5" s="694">
        <v>28.73</v>
      </c>
      <c r="Z5" s="695">
        <v>20218.939999999999</v>
      </c>
      <c r="AA5" s="684"/>
      <c r="AB5" s="684"/>
      <c r="AC5" s="684"/>
      <c r="AD5" s="684"/>
      <c r="AE5" s="684"/>
      <c r="AF5" s="684"/>
      <c r="AG5" s="684"/>
      <c r="AH5" s="684"/>
      <c r="AI5" s="684"/>
      <c r="AJ5" s="684"/>
      <c r="AK5" s="684"/>
      <c r="AL5" s="684"/>
      <c r="AM5" s="684"/>
      <c r="AN5" s="684"/>
      <c r="AO5" s="684"/>
      <c r="AP5" s="684"/>
      <c r="AQ5" s="684"/>
      <c r="AR5" s="684"/>
      <c r="AS5" s="684"/>
      <c r="AT5" s="684"/>
      <c r="AU5" s="684"/>
    </row>
    <row r="6" spans="1:47" ht="16.5" customHeight="1">
      <c r="A6" s="1542"/>
      <c r="B6" s="1543"/>
      <c r="C6" s="1543"/>
      <c r="D6" s="688" t="s">
        <v>28</v>
      </c>
      <c r="E6" s="696">
        <v>237</v>
      </c>
      <c r="F6" s="696">
        <v>2605</v>
      </c>
      <c r="G6" s="696">
        <v>2786</v>
      </c>
      <c r="H6" s="696">
        <v>16609</v>
      </c>
      <c r="I6" s="696">
        <v>30077</v>
      </c>
      <c r="J6" s="696">
        <v>169106</v>
      </c>
      <c r="K6" s="696">
        <v>400504</v>
      </c>
      <c r="L6" s="696">
        <v>693679</v>
      </c>
      <c r="M6" s="696">
        <v>1387626</v>
      </c>
      <c r="N6" s="696">
        <v>2056044</v>
      </c>
      <c r="O6" s="696">
        <v>2032701</v>
      </c>
      <c r="P6" s="696">
        <v>1336184</v>
      </c>
      <c r="Q6" s="696">
        <v>737471</v>
      </c>
      <c r="R6" s="696">
        <v>367844</v>
      </c>
      <c r="S6" s="696">
        <v>234129</v>
      </c>
      <c r="T6" s="696">
        <v>151065</v>
      </c>
      <c r="U6" s="696">
        <v>127586</v>
      </c>
      <c r="V6" s="696">
        <v>70836</v>
      </c>
      <c r="W6" s="696">
        <v>44560</v>
      </c>
      <c r="X6" s="696">
        <v>19390</v>
      </c>
      <c r="Y6" s="696">
        <v>18395</v>
      </c>
      <c r="Z6" s="697">
        <v>9899434</v>
      </c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84"/>
      <c r="AP6" s="684"/>
      <c r="AQ6" s="684"/>
      <c r="AR6" s="684"/>
      <c r="AS6" s="684"/>
      <c r="AT6" s="684"/>
      <c r="AU6" s="684"/>
    </row>
    <row r="7" spans="1:47" ht="16.5" customHeight="1">
      <c r="A7" s="1542"/>
      <c r="B7" s="1543"/>
      <c r="C7" s="1543"/>
      <c r="D7" s="687" t="s">
        <v>26</v>
      </c>
      <c r="E7" s="698">
        <v>228</v>
      </c>
      <c r="F7" s="698">
        <v>555</v>
      </c>
      <c r="G7" s="698">
        <v>314</v>
      </c>
      <c r="H7" s="698">
        <v>1237</v>
      </c>
      <c r="I7" s="698">
        <v>1524</v>
      </c>
      <c r="J7" s="698">
        <v>6416</v>
      </c>
      <c r="K7" s="698">
        <v>11781</v>
      </c>
      <c r="L7" s="698">
        <v>15204</v>
      </c>
      <c r="M7" s="698">
        <v>25060</v>
      </c>
      <c r="N7" s="698">
        <v>29794</v>
      </c>
      <c r="O7" s="698">
        <v>24512</v>
      </c>
      <c r="P7" s="698">
        <v>13195</v>
      </c>
      <c r="Q7" s="698">
        <v>5790</v>
      </c>
      <c r="R7" s="698">
        <v>2484</v>
      </c>
      <c r="S7" s="698">
        <v>1322</v>
      </c>
      <c r="T7" s="698">
        <v>706</v>
      </c>
      <c r="U7" s="698">
        <v>508</v>
      </c>
      <c r="V7" s="698">
        <v>251</v>
      </c>
      <c r="W7" s="698">
        <v>130</v>
      </c>
      <c r="X7" s="698">
        <v>53</v>
      </c>
      <c r="Y7" s="698">
        <v>50</v>
      </c>
      <c r="Z7" s="699">
        <v>141114</v>
      </c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4"/>
      <c r="AQ7" s="684"/>
      <c r="AR7" s="684"/>
      <c r="AS7" s="684"/>
      <c r="AT7" s="684"/>
      <c r="AU7" s="684"/>
    </row>
    <row r="8" spans="1:47" ht="16.5" customHeight="1">
      <c r="A8" s="1542"/>
      <c r="B8" s="1543"/>
      <c r="C8" s="1543" t="s">
        <v>52</v>
      </c>
      <c r="D8" s="686" t="s">
        <v>27</v>
      </c>
      <c r="E8" s="694">
        <v>4.6100000000000003</v>
      </c>
      <c r="F8" s="694">
        <v>64.7</v>
      </c>
      <c r="G8" s="694">
        <v>249.71</v>
      </c>
      <c r="H8" s="694">
        <v>603.42999999999995</v>
      </c>
      <c r="I8" s="694">
        <v>608.57000000000005</v>
      </c>
      <c r="J8" s="694">
        <v>951</v>
      </c>
      <c r="K8" s="694">
        <v>865.55</v>
      </c>
      <c r="L8" s="694">
        <v>518.12</v>
      </c>
      <c r="M8" s="694">
        <v>453.72</v>
      </c>
      <c r="N8" s="694">
        <v>426.23</v>
      </c>
      <c r="O8" s="694">
        <v>522</v>
      </c>
      <c r="P8" s="694">
        <v>371.71</v>
      </c>
      <c r="Q8" s="694">
        <v>116.74</v>
      </c>
      <c r="R8" s="694">
        <v>96.77</v>
      </c>
      <c r="S8" s="694">
        <v>95.74</v>
      </c>
      <c r="T8" s="694">
        <v>93.04</v>
      </c>
      <c r="U8" s="694">
        <v>62.48</v>
      </c>
      <c r="V8" s="694">
        <v>23.95</v>
      </c>
      <c r="W8" s="694">
        <v>17.329999999999998</v>
      </c>
      <c r="X8" s="694">
        <v>7.71</v>
      </c>
      <c r="Y8" s="694">
        <v>9.4600000000000009</v>
      </c>
      <c r="Z8" s="695">
        <v>6162.57</v>
      </c>
      <c r="AA8" s="684"/>
      <c r="AB8" s="684"/>
      <c r="AC8" s="684"/>
      <c r="AD8" s="684"/>
      <c r="AE8" s="684"/>
      <c r="AF8" s="684"/>
      <c r="AG8" s="684"/>
      <c r="AH8" s="684"/>
      <c r="AI8" s="684"/>
      <c r="AJ8" s="684"/>
      <c r="AK8" s="684"/>
      <c r="AL8" s="684"/>
      <c r="AM8" s="684"/>
      <c r="AN8" s="684"/>
      <c r="AO8" s="684"/>
      <c r="AP8" s="684"/>
      <c r="AQ8" s="684"/>
      <c r="AR8" s="684"/>
      <c r="AS8" s="684"/>
      <c r="AT8" s="684"/>
      <c r="AU8" s="684"/>
    </row>
    <row r="9" spans="1:47" ht="16.5" customHeight="1">
      <c r="A9" s="1542"/>
      <c r="B9" s="1543"/>
      <c r="C9" s="1543"/>
      <c r="D9" s="688" t="s">
        <v>28</v>
      </c>
      <c r="E9" s="696">
        <v>47</v>
      </c>
      <c r="F9" s="696">
        <v>2105</v>
      </c>
      <c r="G9" s="696">
        <v>15349</v>
      </c>
      <c r="H9" s="696">
        <v>58390</v>
      </c>
      <c r="I9" s="696">
        <v>80746</v>
      </c>
      <c r="J9" s="696">
        <v>152273</v>
      </c>
      <c r="K9" s="696">
        <v>168009</v>
      </c>
      <c r="L9" s="696">
        <v>120428</v>
      </c>
      <c r="M9" s="696">
        <v>117326</v>
      </c>
      <c r="N9" s="696">
        <v>114499</v>
      </c>
      <c r="O9" s="696">
        <v>152925</v>
      </c>
      <c r="P9" s="696">
        <v>113258</v>
      </c>
      <c r="Q9" s="696">
        <v>40983</v>
      </c>
      <c r="R9" s="696">
        <v>33172</v>
      </c>
      <c r="S9" s="696">
        <v>34563</v>
      </c>
      <c r="T9" s="696">
        <v>33784</v>
      </c>
      <c r="U9" s="696">
        <v>23873</v>
      </c>
      <c r="V9" s="696">
        <v>8614</v>
      </c>
      <c r="W9" s="696">
        <v>6241</v>
      </c>
      <c r="X9" s="696">
        <v>3180</v>
      </c>
      <c r="Y9" s="696">
        <v>3735</v>
      </c>
      <c r="Z9" s="697">
        <v>1283500</v>
      </c>
      <c r="AA9" s="684"/>
      <c r="AB9" s="684"/>
      <c r="AC9" s="684"/>
      <c r="AD9" s="684"/>
      <c r="AE9" s="684"/>
      <c r="AF9" s="684"/>
      <c r="AG9" s="684"/>
      <c r="AH9" s="684"/>
      <c r="AI9" s="684"/>
      <c r="AJ9" s="684"/>
      <c r="AK9" s="684"/>
      <c r="AL9" s="684"/>
      <c r="AM9" s="684"/>
      <c r="AN9" s="684"/>
      <c r="AO9" s="684"/>
      <c r="AP9" s="684"/>
      <c r="AQ9" s="684"/>
      <c r="AR9" s="684"/>
      <c r="AS9" s="684"/>
      <c r="AT9" s="684"/>
      <c r="AU9" s="684"/>
    </row>
    <row r="10" spans="1:47" ht="16.5" customHeight="1">
      <c r="A10" s="1542"/>
      <c r="B10" s="1543"/>
      <c r="C10" s="1543"/>
      <c r="D10" s="687" t="s">
        <v>26</v>
      </c>
      <c r="E10" s="698">
        <v>17</v>
      </c>
      <c r="F10" s="698">
        <v>506</v>
      </c>
      <c r="G10" s="698">
        <v>1911</v>
      </c>
      <c r="H10" s="698">
        <v>4575</v>
      </c>
      <c r="I10" s="698">
        <v>4259</v>
      </c>
      <c r="J10" s="698">
        <v>6220</v>
      </c>
      <c r="K10" s="698">
        <v>5069</v>
      </c>
      <c r="L10" s="698">
        <v>2774</v>
      </c>
      <c r="M10" s="698">
        <v>2148</v>
      </c>
      <c r="N10" s="698">
        <v>1701</v>
      </c>
      <c r="O10" s="698">
        <v>1881</v>
      </c>
      <c r="P10" s="698">
        <v>1142</v>
      </c>
      <c r="Q10" s="698">
        <v>335</v>
      </c>
      <c r="R10" s="698">
        <v>228</v>
      </c>
      <c r="S10" s="698">
        <v>182</v>
      </c>
      <c r="T10" s="698">
        <v>160</v>
      </c>
      <c r="U10" s="698">
        <v>80</v>
      </c>
      <c r="V10" s="698">
        <v>30</v>
      </c>
      <c r="W10" s="698">
        <v>16</v>
      </c>
      <c r="X10" s="698">
        <v>10</v>
      </c>
      <c r="Y10" s="698">
        <v>11</v>
      </c>
      <c r="Z10" s="699">
        <v>33255</v>
      </c>
      <c r="AA10" s="684"/>
      <c r="AB10" s="684"/>
      <c r="AC10" s="684"/>
      <c r="AD10" s="684"/>
      <c r="AE10" s="684"/>
      <c r="AF10" s="684"/>
      <c r="AG10" s="684"/>
      <c r="AH10" s="684"/>
      <c r="AI10" s="684"/>
      <c r="AJ10" s="684"/>
      <c r="AK10" s="684"/>
      <c r="AL10" s="684"/>
      <c r="AM10" s="684"/>
      <c r="AN10" s="684"/>
      <c r="AO10" s="684"/>
      <c r="AP10" s="684"/>
      <c r="AQ10" s="684"/>
      <c r="AR10" s="684"/>
      <c r="AS10" s="684"/>
      <c r="AT10" s="684"/>
      <c r="AU10" s="684"/>
    </row>
    <row r="11" spans="1:47" ht="16.5" customHeight="1">
      <c r="A11" s="1542"/>
      <c r="B11" s="1543"/>
      <c r="C11" s="1543" t="s">
        <v>53</v>
      </c>
      <c r="D11" s="686" t="s">
        <v>27</v>
      </c>
      <c r="E11" s="694">
        <v>0</v>
      </c>
      <c r="F11" s="694">
        <v>0.28000000000000003</v>
      </c>
      <c r="G11" s="694">
        <v>0</v>
      </c>
      <c r="H11" s="694">
        <v>0.86</v>
      </c>
      <c r="I11" s="694">
        <v>5.5</v>
      </c>
      <c r="J11" s="694">
        <v>4.0599999999999996</v>
      </c>
      <c r="K11" s="694">
        <v>11.4</v>
      </c>
      <c r="L11" s="694">
        <v>57.07</v>
      </c>
      <c r="M11" s="694">
        <v>290.39999999999998</v>
      </c>
      <c r="N11" s="694">
        <v>495.35</v>
      </c>
      <c r="O11" s="694">
        <v>585.83000000000004</v>
      </c>
      <c r="P11" s="694">
        <v>801.01</v>
      </c>
      <c r="Q11" s="694">
        <v>147.28</v>
      </c>
      <c r="R11" s="694">
        <v>23.44</v>
      </c>
      <c r="S11" s="694">
        <v>17.149999999999999</v>
      </c>
      <c r="T11" s="694">
        <v>17.260000000000002</v>
      </c>
      <c r="U11" s="694">
        <v>10.029999999999999</v>
      </c>
      <c r="V11" s="694">
        <v>9.59</v>
      </c>
      <c r="W11" s="694">
        <v>4.12</v>
      </c>
      <c r="X11" s="694">
        <v>5.94</v>
      </c>
      <c r="Y11" s="694">
        <v>9.7899999999999991</v>
      </c>
      <c r="Z11" s="695">
        <v>2496.36</v>
      </c>
      <c r="AA11" s="684"/>
      <c r="AB11" s="684"/>
      <c r="AC11" s="684"/>
      <c r="AD11" s="684"/>
      <c r="AE11" s="684"/>
      <c r="AF11" s="684"/>
      <c r="AG11" s="684"/>
      <c r="AH11" s="684"/>
      <c r="AI11" s="684"/>
      <c r="AJ11" s="684"/>
      <c r="AK11" s="684"/>
      <c r="AL11" s="684"/>
      <c r="AM11" s="684"/>
      <c r="AN11" s="684"/>
      <c r="AO11" s="684"/>
      <c r="AP11" s="684"/>
      <c r="AQ11" s="684"/>
      <c r="AR11" s="684"/>
      <c r="AS11" s="684"/>
      <c r="AT11" s="684"/>
      <c r="AU11" s="684"/>
    </row>
    <row r="12" spans="1:47" ht="16.5" customHeight="1">
      <c r="A12" s="1542"/>
      <c r="B12" s="1543"/>
      <c r="C12" s="1543"/>
      <c r="D12" s="688" t="s">
        <v>28</v>
      </c>
      <c r="E12" s="696">
        <v>0</v>
      </c>
      <c r="F12" s="696">
        <v>0</v>
      </c>
      <c r="G12" s="696">
        <v>0</v>
      </c>
      <c r="H12" s="696">
        <v>61</v>
      </c>
      <c r="I12" s="696">
        <v>489</v>
      </c>
      <c r="J12" s="696">
        <v>547</v>
      </c>
      <c r="K12" s="696">
        <v>1762</v>
      </c>
      <c r="L12" s="696">
        <v>10009</v>
      </c>
      <c r="M12" s="696">
        <v>56394</v>
      </c>
      <c r="N12" s="696">
        <v>104778</v>
      </c>
      <c r="O12" s="696">
        <v>132036</v>
      </c>
      <c r="P12" s="696">
        <v>185424</v>
      </c>
      <c r="Q12" s="696">
        <v>34308</v>
      </c>
      <c r="R12" s="696">
        <v>5626</v>
      </c>
      <c r="S12" s="696">
        <v>3842</v>
      </c>
      <c r="T12" s="696">
        <v>4003</v>
      </c>
      <c r="U12" s="696">
        <v>2190</v>
      </c>
      <c r="V12" s="696">
        <v>2235</v>
      </c>
      <c r="W12" s="696">
        <v>981</v>
      </c>
      <c r="X12" s="696">
        <v>1197</v>
      </c>
      <c r="Y12" s="696">
        <v>2372</v>
      </c>
      <c r="Z12" s="697">
        <v>548254</v>
      </c>
      <c r="AA12" s="684"/>
      <c r="AB12" s="684"/>
      <c r="AC12" s="684"/>
      <c r="AD12" s="684"/>
      <c r="AE12" s="684"/>
      <c r="AF12" s="684"/>
      <c r="AG12" s="684"/>
      <c r="AH12" s="684"/>
      <c r="AI12" s="684"/>
      <c r="AJ12" s="684"/>
      <c r="AK12" s="684"/>
      <c r="AL12" s="684"/>
      <c r="AM12" s="684"/>
      <c r="AN12" s="684"/>
      <c r="AO12" s="684"/>
      <c r="AP12" s="684"/>
      <c r="AQ12" s="684"/>
      <c r="AR12" s="684"/>
      <c r="AS12" s="684"/>
      <c r="AT12" s="684"/>
      <c r="AU12" s="684"/>
    </row>
    <row r="13" spans="1:47" ht="16.5" customHeight="1">
      <c r="A13" s="1542"/>
      <c r="B13" s="1543"/>
      <c r="C13" s="1543"/>
      <c r="D13" s="687" t="s">
        <v>26</v>
      </c>
      <c r="E13" s="698">
        <v>0</v>
      </c>
      <c r="F13" s="698">
        <v>0</v>
      </c>
      <c r="G13" s="698">
        <v>0</v>
      </c>
      <c r="H13" s="698">
        <v>5</v>
      </c>
      <c r="I13" s="698">
        <v>30</v>
      </c>
      <c r="J13" s="698">
        <v>30</v>
      </c>
      <c r="K13" s="698">
        <v>62</v>
      </c>
      <c r="L13" s="698">
        <v>264</v>
      </c>
      <c r="M13" s="698">
        <v>1113</v>
      </c>
      <c r="N13" s="698">
        <v>1495</v>
      </c>
      <c r="O13" s="698">
        <v>1204</v>
      </c>
      <c r="P13" s="698">
        <v>1113</v>
      </c>
      <c r="Q13" s="698">
        <v>158</v>
      </c>
      <c r="R13" s="698">
        <v>25</v>
      </c>
      <c r="S13" s="698">
        <v>15</v>
      </c>
      <c r="T13" s="698">
        <v>22</v>
      </c>
      <c r="U13" s="698">
        <v>7</v>
      </c>
      <c r="V13" s="698">
        <v>11</v>
      </c>
      <c r="W13" s="698">
        <v>4</v>
      </c>
      <c r="X13" s="698">
        <v>5</v>
      </c>
      <c r="Y13" s="698">
        <v>9</v>
      </c>
      <c r="Z13" s="699">
        <v>5572</v>
      </c>
      <c r="AA13" s="684"/>
      <c r="AB13" s="684"/>
      <c r="AC13" s="684"/>
      <c r="AD13" s="684"/>
      <c r="AE13" s="684"/>
      <c r="AF13" s="684"/>
      <c r="AG13" s="684"/>
      <c r="AH13" s="684"/>
      <c r="AI13" s="684"/>
      <c r="AJ13" s="684"/>
      <c r="AK13" s="684"/>
      <c r="AL13" s="684"/>
      <c r="AM13" s="684"/>
      <c r="AN13" s="684"/>
      <c r="AO13" s="684"/>
      <c r="AP13" s="684"/>
      <c r="AQ13" s="684"/>
      <c r="AR13" s="684"/>
      <c r="AS13" s="684"/>
      <c r="AT13" s="684"/>
      <c r="AU13" s="684"/>
    </row>
    <row r="14" spans="1:47" ht="16.5" customHeight="1">
      <c r="A14" s="1542"/>
      <c r="B14" s="1543"/>
      <c r="C14" s="1546" t="s">
        <v>54</v>
      </c>
      <c r="D14" s="686" t="s">
        <v>27</v>
      </c>
      <c r="E14" s="694">
        <v>0</v>
      </c>
      <c r="F14" s="694">
        <v>0</v>
      </c>
      <c r="G14" s="694">
        <v>0</v>
      </c>
      <c r="H14" s="694">
        <v>0</v>
      </c>
      <c r="I14" s="694">
        <v>0</v>
      </c>
      <c r="J14" s="694">
        <v>0</v>
      </c>
      <c r="K14" s="694">
        <v>0.42</v>
      </c>
      <c r="L14" s="694">
        <v>0</v>
      </c>
      <c r="M14" s="694">
        <v>12.77</v>
      </c>
      <c r="N14" s="694">
        <v>34.75</v>
      </c>
      <c r="O14" s="694">
        <v>3.31</v>
      </c>
      <c r="P14" s="694">
        <v>0.43</v>
      </c>
      <c r="Q14" s="694">
        <v>0</v>
      </c>
      <c r="R14" s="694">
        <v>0</v>
      </c>
      <c r="S14" s="694">
        <v>0</v>
      </c>
      <c r="T14" s="694">
        <v>0</v>
      </c>
      <c r="U14" s="694">
        <v>0</v>
      </c>
      <c r="V14" s="694">
        <v>0</v>
      </c>
      <c r="W14" s="694">
        <v>0</v>
      </c>
      <c r="X14" s="694">
        <v>0</v>
      </c>
      <c r="Y14" s="694">
        <v>0</v>
      </c>
      <c r="Z14" s="695">
        <v>51.68</v>
      </c>
      <c r="AA14" s="684"/>
      <c r="AB14" s="684"/>
      <c r="AC14" s="684"/>
      <c r="AD14" s="684"/>
      <c r="AE14" s="684"/>
      <c r="AF14" s="684"/>
      <c r="AG14" s="684"/>
      <c r="AH14" s="684"/>
      <c r="AI14" s="684"/>
      <c r="AJ14" s="684"/>
      <c r="AK14" s="684"/>
      <c r="AL14" s="684"/>
      <c r="AM14" s="684"/>
      <c r="AN14" s="684"/>
      <c r="AO14" s="684"/>
      <c r="AP14" s="684"/>
      <c r="AQ14" s="684"/>
      <c r="AR14" s="684"/>
      <c r="AS14" s="684"/>
      <c r="AT14" s="684"/>
      <c r="AU14" s="684"/>
    </row>
    <row r="15" spans="1:47" ht="16.5" customHeight="1">
      <c r="A15" s="1542"/>
      <c r="B15" s="1543"/>
      <c r="C15" s="1546"/>
      <c r="D15" s="688" t="s">
        <v>28</v>
      </c>
      <c r="E15" s="696">
        <v>0</v>
      </c>
      <c r="F15" s="696">
        <v>0</v>
      </c>
      <c r="G15" s="696">
        <v>0</v>
      </c>
      <c r="H15" s="696">
        <v>0</v>
      </c>
      <c r="I15" s="696">
        <v>0</v>
      </c>
      <c r="J15" s="696">
        <v>0</v>
      </c>
      <c r="K15" s="696">
        <v>67</v>
      </c>
      <c r="L15" s="696">
        <v>0</v>
      </c>
      <c r="M15" s="696">
        <v>2625</v>
      </c>
      <c r="N15" s="696">
        <v>7359</v>
      </c>
      <c r="O15" s="696">
        <v>858</v>
      </c>
      <c r="P15" s="696">
        <v>106</v>
      </c>
      <c r="Q15" s="696">
        <v>0</v>
      </c>
      <c r="R15" s="696">
        <v>0</v>
      </c>
      <c r="S15" s="696">
        <v>0</v>
      </c>
      <c r="T15" s="696">
        <v>0</v>
      </c>
      <c r="U15" s="696">
        <v>0</v>
      </c>
      <c r="V15" s="696">
        <v>0</v>
      </c>
      <c r="W15" s="696">
        <v>0</v>
      </c>
      <c r="X15" s="696">
        <v>0</v>
      </c>
      <c r="Y15" s="696">
        <v>0</v>
      </c>
      <c r="Z15" s="697">
        <v>11015</v>
      </c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84"/>
      <c r="AO15" s="684"/>
      <c r="AP15" s="684"/>
      <c r="AQ15" s="684"/>
      <c r="AR15" s="684"/>
      <c r="AS15" s="684"/>
      <c r="AT15" s="684"/>
      <c r="AU15" s="684"/>
    </row>
    <row r="16" spans="1:47" ht="16.5" customHeight="1">
      <c r="A16" s="1542"/>
      <c r="B16" s="1543"/>
      <c r="C16" s="1546"/>
      <c r="D16" s="687" t="s">
        <v>26</v>
      </c>
      <c r="E16" s="698">
        <v>0</v>
      </c>
      <c r="F16" s="698">
        <v>0</v>
      </c>
      <c r="G16" s="698">
        <v>0</v>
      </c>
      <c r="H16" s="698">
        <v>0</v>
      </c>
      <c r="I16" s="698">
        <v>0</v>
      </c>
      <c r="J16" s="698">
        <v>0</v>
      </c>
      <c r="K16" s="698">
        <v>2</v>
      </c>
      <c r="L16" s="698">
        <v>0</v>
      </c>
      <c r="M16" s="698">
        <v>54</v>
      </c>
      <c r="N16" s="698">
        <v>109</v>
      </c>
      <c r="O16" s="698">
        <v>9</v>
      </c>
      <c r="P16" s="698">
        <v>1</v>
      </c>
      <c r="Q16" s="698">
        <v>0</v>
      </c>
      <c r="R16" s="698">
        <v>0</v>
      </c>
      <c r="S16" s="698">
        <v>0</v>
      </c>
      <c r="T16" s="698">
        <v>0</v>
      </c>
      <c r="U16" s="698">
        <v>0</v>
      </c>
      <c r="V16" s="698">
        <v>0</v>
      </c>
      <c r="W16" s="698">
        <v>0</v>
      </c>
      <c r="X16" s="698">
        <v>0</v>
      </c>
      <c r="Y16" s="698">
        <v>0</v>
      </c>
      <c r="Z16" s="700">
        <v>175</v>
      </c>
      <c r="AA16" s="684"/>
      <c r="AB16" s="684"/>
      <c r="AC16" s="684"/>
      <c r="AD16" s="684"/>
      <c r="AE16" s="684"/>
      <c r="AF16" s="684"/>
      <c r="AG16" s="684"/>
      <c r="AH16" s="684"/>
      <c r="AI16" s="684"/>
      <c r="AJ16" s="684"/>
      <c r="AK16" s="684"/>
      <c r="AL16" s="684"/>
      <c r="AM16" s="684"/>
      <c r="AN16" s="684"/>
      <c r="AO16" s="684"/>
      <c r="AP16" s="684"/>
      <c r="AQ16" s="684"/>
      <c r="AR16" s="684"/>
      <c r="AS16" s="684"/>
      <c r="AT16" s="684"/>
      <c r="AU16" s="684"/>
    </row>
    <row r="17" spans="1:47" ht="16.5" customHeight="1">
      <c r="A17" s="1542"/>
      <c r="B17" s="1543" t="s">
        <v>30</v>
      </c>
      <c r="C17" s="1543"/>
      <c r="D17" s="686" t="s">
        <v>27</v>
      </c>
      <c r="E17" s="694">
        <v>21.48</v>
      </c>
      <c r="F17" s="694">
        <v>99.550000000000011</v>
      </c>
      <c r="G17" s="694">
        <v>271.32</v>
      </c>
      <c r="H17" s="694">
        <v>705.49</v>
      </c>
      <c r="I17" s="694">
        <v>745.91000000000008</v>
      </c>
      <c r="J17" s="694">
        <v>1515.42</v>
      </c>
      <c r="K17" s="694">
        <v>2038.8100000000002</v>
      </c>
      <c r="L17" s="694">
        <v>2221.5700000000002</v>
      </c>
      <c r="M17" s="694">
        <v>3844.1099999999997</v>
      </c>
      <c r="N17" s="694">
        <v>5184.41</v>
      </c>
      <c r="O17" s="694">
        <v>4978.3</v>
      </c>
      <c r="P17" s="694">
        <v>3598.72</v>
      </c>
      <c r="Q17" s="694">
        <v>1529.1</v>
      </c>
      <c r="R17" s="694">
        <v>734.55000000000007</v>
      </c>
      <c r="S17" s="694">
        <v>490.06</v>
      </c>
      <c r="T17" s="694">
        <v>350.13</v>
      </c>
      <c r="U17" s="694">
        <v>275.02</v>
      </c>
      <c r="V17" s="694">
        <v>142.84</v>
      </c>
      <c r="W17" s="694">
        <v>90.47</v>
      </c>
      <c r="X17" s="694">
        <v>44.309999999999995</v>
      </c>
      <c r="Y17" s="694">
        <v>47.98</v>
      </c>
      <c r="Z17" s="695">
        <v>28929.55</v>
      </c>
      <c r="AA17" s="684"/>
      <c r="AB17" s="684"/>
      <c r="AC17" s="684"/>
      <c r="AD17" s="684"/>
      <c r="AE17" s="684"/>
      <c r="AF17" s="684"/>
      <c r="AG17" s="684"/>
      <c r="AH17" s="684"/>
      <c r="AI17" s="684"/>
      <c r="AJ17" s="684"/>
      <c r="AK17" s="684"/>
      <c r="AL17" s="684"/>
      <c r="AM17" s="684"/>
      <c r="AN17" s="684"/>
      <c r="AO17" s="684"/>
      <c r="AP17" s="684"/>
      <c r="AQ17" s="684"/>
      <c r="AR17" s="684"/>
      <c r="AS17" s="684"/>
      <c r="AT17" s="684"/>
      <c r="AU17" s="684"/>
    </row>
    <row r="18" spans="1:47" ht="16.5" customHeight="1">
      <c r="A18" s="1542"/>
      <c r="B18" s="1543"/>
      <c r="C18" s="1543"/>
      <c r="D18" s="688" t="s">
        <v>28</v>
      </c>
      <c r="E18" s="696">
        <v>284</v>
      </c>
      <c r="F18" s="696">
        <v>4710</v>
      </c>
      <c r="G18" s="696">
        <v>18135</v>
      </c>
      <c r="H18" s="696">
        <v>75060</v>
      </c>
      <c r="I18" s="696">
        <v>111312</v>
      </c>
      <c r="J18" s="696">
        <v>321926</v>
      </c>
      <c r="K18" s="696">
        <v>570342</v>
      </c>
      <c r="L18" s="696">
        <v>824116</v>
      </c>
      <c r="M18" s="696">
        <v>1563971</v>
      </c>
      <c r="N18" s="696">
        <v>2282680</v>
      </c>
      <c r="O18" s="696">
        <v>2318520</v>
      </c>
      <c r="P18" s="696">
        <v>1634972</v>
      </c>
      <c r="Q18" s="696">
        <v>812762</v>
      </c>
      <c r="R18" s="696">
        <v>406642</v>
      </c>
      <c r="S18" s="696">
        <v>272534</v>
      </c>
      <c r="T18" s="696">
        <v>188852</v>
      </c>
      <c r="U18" s="696">
        <v>153649</v>
      </c>
      <c r="V18" s="696">
        <v>81685</v>
      </c>
      <c r="W18" s="696">
        <v>51782</v>
      </c>
      <c r="X18" s="696">
        <v>23767</v>
      </c>
      <c r="Y18" s="696">
        <v>24502</v>
      </c>
      <c r="Z18" s="697">
        <v>11742203</v>
      </c>
      <c r="AA18" s="684"/>
      <c r="AB18" s="684"/>
      <c r="AC18" s="684"/>
      <c r="AD18" s="684"/>
      <c r="AE18" s="684"/>
      <c r="AF18" s="684"/>
      <c r="AG18" s="684"/>
      <c r="AH18" s="684"/>
      <c r="AI18" s="684"/>
      <c r="AJ18" s="684"/>
      <c r="AK18" s="684"/>
      <c r="AL18" s="684"/>
      <c r="AM18" s="684"/>
      <c r="AN18" s="684"/>
      <c r="AO18" s="684"/>
      <c r="AP18" s="684"/>
      <c r="AQ18" s="684"/>
      <c r="AR18" s="684"/>
      <c r="AS18" s="684"/>
      <c r="AT18" s="684"/>
      <c r="AU18" s="684"/>
    </row>
    <row r="19" spans="1:47" ht="16.5" customHeight="1">
      <c r="A19" s="1542"/>
      <c r="B19" s="1543"/>
      <c r="C19" s="1543"/>
      <c r="D19" s="687" t="s">
        <v>26</v>
      </c>
      <c r="E19" s="701">
        <v>245</v>
      </c>
      <c r="F19" s="701">
        <v>1061</v>
      </c>
      <c r="G19" s="701">
        <v>2225</v>
      </c>
      <c r="H19" s="701">
        <v>5817</v>
      </c>
      <c r="I19" s="701">
        <v>5813</v>
      </c>
      <c r="J19" s="701">
        <v>12666</v>
      </c>
      <c r="K19" s="701">
        <v>16914</v>
      </c>
      <c r="L19" s="701">
        <v>18242</v>
      </c>
      <c r="M19" s="701">
        <v>28375</v>
      </c>
      <c r="N19" s="701">
        <v>33099</v>
      </c>
      <c r="O19" s="701">
        <v>27606</v>
      </c>
      <c r="P19" s="701">
        <v>15451</v>
      </c>
      <c r="Q19" s="701">
        <v>6283</v>
      </c>
      <c r="R19" s="701">
        <v>2737</v>
      </c>
      <c r="S19" s="701">
        <v>1519</v>
      </c>
      <c r="T19" s="701">
        <v>888</v>
      </c>
      <c r="U19" s="701">
        <v>595</v>
      </c>
      <c r="V19" s="701">
        <v>292</v>
      </c>
      <c r="W19" s="701">
        <v>150</v>
      </c>
      <c r="X19" s="701">
        <v>68</v>
      </c>
      <c r="Y19" s="701">
        <v>70</v>
      </c>
      <c r="Z19" s="702">
        <v>180116</v>
      </c>
      <c r="AA19" s="684"/>
      <c r="AB19" s="684"/>
      <c r="AC19" s="684"/>
      <c r="AD19" s="684"/>
      <c r="AE19" s="684"/>
      <c r="AF19" s="684"/>
      <c r="AG19" s="684"/>
      <c r="AH19" s="684"/>
      <c r="AI19" s="684"/>
      <c r="AJ19" s="684"/>
      <c r="AK19" s="684"/>
      <c r="AL19" s="684"/>
      <c r="AM19" s="684"/>
      <c r="AN19" s="684"/>
      <c r="AO19" s="684"/>
      <c r="AP19" s="684"/>
      <c r="AQ19" s="684"/>
      <c r="AR19" s="684"/>
      <c r="AS19" s="684"/>
      <c r="AT19" s="684"/>
      <c r="AU19" s="684"/>
    </row>
    <row r="20" spans="1:47" ht="16.5" customHeight="1">
      <c r="A20" s="1542"/>
      <c r="B20" s="1543" t="s">
        <v>31</v>
      </c>
      <c r="C20" s="1546" t="s">
        <v>55</v>
      </c>
      <c r="D20" s="686" t="s">
        <v>27</v>
      </c>
      <c r="E20" s="694">
        <v>0</v>
      </c>
      <c r="F20" s="694">
        <v>1.67</v>
      </c>
      <c r="G20" s="694">
        <v>0.25</v>
      </c>
      <c r="H20" s="694">
        <v>19.59</v>
      </c>
      <c r="I20" s="694">
        <v>65.75</v>
      </c>
      <c r="J20" s="694">
        <v>44.85</v>
      </c>
      <c r="K20" s="694">
        <v>7.06</v>
      </c>
      <c r="L20" s="694">
        <v>2.97</v>
      </c>
      <c r="M20" s="694">
        <v>71.28</v>
      </c>
      <c r="N20" s="694">
        <v>87.69</v>
      </c>
      <c r="O20" s="694">
        <v>96.93</v>
      </c>
      <c r="P20" s="694">
        <v>87.91</v>
      </c>
      <c r="Q20" s="694">
        <v>50.85</v>
      </c>
      <c r="R20" s="694">
        <v>17.04</v>
      </c>
      <c r="S20" s="694">
        <v>8.49</v>
      </c>
      <c r="T20" s="694">
        <v>1.75</v>
      </c>
      <c r="U20" s="694">
        <v>0.23</v>
      </c>
      <c r="V20" s="694">
        <v>0.65</v>
      </c>
      <c r="W20" s="694">
        <v>0.02</v>
      </c>
      <c r="X20" s="694">
        <v>0.15</v>
      </c>
      <c r="Y20" s="694">
        <v>0.23</v>
      </c>
      <c r="Z20" s="695">
        <v>565.36</v>
      </c>
      <c r="AA20" s="684"/>
      <c r="AB20" s="684"/>
      <c r="AC20" s="684"/>
      <c r="AD20" s="684"/>
      <c r="AE20" s="684"/>
      <c r="AF20" s="684"/>
      <c r="AG20" s="684"/>
      <c r="AH20" s="684"/>
      <c r="AI20" s="684"/>
      <c r="AJ20" s="684"/>
      <c r="AK20" s="684"/>
      <c r="AL20" s="684"/>
      <c r="AM20" s="684"/>
      <c r="AN20" s="684"/>
      <c r="AO20" s="684"/>
      <c r="AP20" s="684"/>
      <c r="AQ20" s="684"/>
      <c r="AR20" s="684"/>
      <c r="AS20" s="684"/>
      <c r="AT20" s="684"/>
      <c r="AU20" s="684"/>
    </row>
    <row r="21" spans="1:47" ht="16.5" customHeight="1">
      <c r="A21" s="1542"/>
      <c r="B21" s="1543"/>
      <c r="C21" s="1546"/>
      <c r="D21" s="688" t="s">
        <v>28</v>
      </c>
      <c r="E21" s="696">
        <v>0</v>
      </c>
      <c r="F21" s="696">
        <v>14</v>
      </c>
      <c r="G21" s="696">
        <v>6</v>
      </c>
      <c r="H21" s="696">
        <v>689</v>
      </c>
      <c r="I21" s="696">
        <v>3882</v>
      </c>
      <c r="J21" s="696">
        <v>3080</v>
      </c>
      <c r="K21" s="696">
        <v>614</v>
      </c>
      <c r="L21" s="696">
        <v>316</v>
      </c>
      <c r="M21" s="696">
        <v>7839</v>
      </c>
      <c r="N21" s="696">
        <v>10175</v>
      </c>
      <c r="O21" s="696">
        <v>11882</v>
      </c>
      <c r="P21" s="696">
        <v>10652</v>
      </c>
      <c r="Q21" s="696">
        <v>6310</v>
      </c>
      <c r="R21" s="696">
        <v>1995</v>
      </c>
      <c r="S21" s="696">
        <v>1136</v>
      </c>
      <c r="T21" s="696">
        <v>234</v>
      </c>
      <c r="U21" s="696">
        <v>28</v>
      </c>
      <c r="V21" s="696">
        <v>88</v>
      </c>
      <c r="W21" s="696">
        <v>3</v>
      </c>
      <c r="X21" s="696">
        <v>14</v>
      </c>
      <c r="Y21" s="696">
        <v>31</v>
      </c>
      <c r="Z21" s="697">
        <v>58988</v>
      </c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</row>
    <row r="22" spans="1:47" ht="16.5" customHeight="1">
      <c r="A22" s="1542"/>
      <c r="B22" s="1543"/>
      <c r="C22" s="1546"/>
      <c r="D22" s="687" t="s">
        <v>26</v>
      </c>
      <c r="E22" s="698">
        <v>0</v>
      </c>
      <c r="F22" s="698">
        <v>3</v>
      </c>
      <c r="G22" s="698">
        <v>0</v>
      </c>
      <c r="H22" s="698">
        <v>53</v>
      </c>
      <c r="I22" s="698">
        <v>271</v>
      </c>
      <c r="J22" s="698">
        <v>159</v>
      </c>
      <c r="K22" s="698">
        <v>20</v>
      </c>
      <c r="L22" s="698">
        <v>9</v>
      </c>
      <c r="M22" s="698">
        <v>128</v>
      </c>
      <c r="N22" s="698">
        <v>109</v>
      </c>
      <c r="O22" s="698">
        <v>131</v>
      </c>
      <c r="P22" s="698">
        <v>113</v>
      </c>
      <c r="Q22" s="698">
        <v>71</v>
      </c>
      <c r="R22" s="698">
        <v>20</v>
      </c>
      <c r="S22" s="698">
        <v>12</v>
      </c>
      <c r="T22" s="698">
        <v>1</v>
      </c>
      <c r="U22" s="698">
        <v>0</v>
      </c>
      <c r="V22" s="698">
        <v>0</v>
      </c>
      <c r="W22" s="698">
        <v>0</v>
      </c>
      <c r="X22" s="698">
        <v>0</v>
      </c>
      <c r="Y22" s="698">
        <v>0</v>
      </c>
      <c r="Z22" s="699">
        <v>1100</v>
      </c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684"/>
      <c r="AP22" s="684"/>
      <c r="AQ22" s="684"/>
      <c r="AR22" s="684"/>
      <c r="AS22" s="684"/>
      <c r="AT22" s="684"/>
      <c r="AU22" s="684"/>
    </row>
    <row r="23" spans="1:47" ht="16.5" customHeight="1">
      <c r="A23" s="1542"/>
      <c r="B23" s="1543"/>
      <c r="C23" s="1546" t="s">
        <v>56</v>
      </c>
      <c r="D23" s="686" t="s">
        <v>27</v>
      </c>
      <c r="E23" s="694">
        <v>0</v>
      </c>
      <c r="F23" s="694">
        <v>1.37</v>
      </c>
      <c r="G23" s="694">
        <v>17.190000000000001</v>
      </c>
      <c r="H23" s="694">
        <v>14.57</v>
      </c>
      <c r="I23" s="694">
        <v>7.48</v>
      </c>
      <c r="J23" s="694">
        <v>3.4</v>
      </c>
      <c r="K23" s="694">
        <v>5.74</v>
      </c>
      <c r="L23" s="694">
        <v>3.24</v>
      </c>
      <c r="M23" s="694">
        <v>1.58</v>
      </c>
      <c r="N23" s="694">
        <v>12.18</v>
      </c>
      <c r="O23" s="694">
        <v>2.06</v>
      </c>
      <c r="P23" s="694">
        <v>0.24</v>
      </c>
      <c r="Q23" s="694">
        <v>0</v>
      </c>
      <c r="R23" s="694">
        <v>0.16</v>
      </c>
      <c r="S23" s="694">
        <v>0</v>
      </c>
      <c r="T23" s="694">
        <v>0</v>
      </c>
      <c r="U23" s="694">
        <v>0</v>
      </c>
      <c r="V23" s="694">
        <v>0</v>
      </c>
      <c r="W23" s="694">
        <v>0</v>
      </c>
      <c r="X23" s="694">
        <v>0</v>
      </c>
      <c r="Y23" s="694">
        <v>0</v>
      </c>
      <c r="Z23" s="695">
        <v>69.209999999999994</v>
      </c>
      <c r="AA23" s="684"/>
      <c r="AB23" s="684"/>
      <c r="AC23" s="684"/>
      <c r="AD23" s="684"/>
      <c r="AE23" s="684"/>
      <c r="AF23" s="684"/>
      <c r="AG23" s="684"/>
      <c r="AH23" s="684"/>
      <c r="AI23" s="684"/>
      <c r="AJ23" s="684"/>
      <c r="AK23" s="684"/>
      <c r="AL23" s="684"/>
      <c r="AM23" s="684"/>
      <c r="AN23" s="684"/>
      <c r="AO23" s="684"/>
      <c r="AP23" s="684"/>
      <c r="AQ23" s="684"/>
      <c r="AR23" s="684"/>
      <c r="AS23" s="684"/>
      <c r="AT23" s="684"/>
      <c r="AU23" s="684"/>
    </row>
    <row r="24" spans="1:47" ht="16.5" customHeight="1">
      <c r="A24" s="1542"/>
      <c r="B24" s="1543"/>
      <c r="C24" s="1546"/>
      <c r="D24" s="688" t="s">
        <v>28</v>
      </c>
      <c r="E24" s="696">
        <v>0</v>
      </c>
      <c r="F24" s="696">
        <v>16</v>
      </c>
      <c r="G24" s="696">
        <v>351</v>
      </c>
      <c r="H24" s="696">
        <v>722</v>
      </c>
      <c r="I24" s="696">
        <v>393</v>
      </c>
      <c r="J24" s="696">
        <v>374</v>
      </c>
      <c r="K24" s="696">
        <v>466</v>
      </c>
      <c r="L24" s="696">
        <v>492</v>
      </c>
      <c r="M24" s="696">
        <v>201</v>
      </c>
      <c r="N24" s="696">
        <v>1648</v>
      </c>
      <c r="O24" s="696">
        <v>349</v>
      </c>
      <c r="P24" s="696">
        <v>33</v>
      </c>
      <c r="Q24" s="696">
        <v>0</v>
      </c>
      <c r="R24" s="696">
        <v>22</v>
      </c>
      <c r="S24" s="696">
        <v>0</v>
      </c>
      <c r="T24" s="696">
        <v>0</v>
      </c>
      <c r="U24" s="696">
        <v>0</v>
      </c>
      <c r="V24" s="696">
        <v>0</v>
      </c>
      <c r="W24" s="696">
        <v>0</v>
      </c>
      <c r="X24" s="696">
        <v>0</v>
      </c>
      <c r="Y24" s="696">
        <v>0</v>
      </c>
      <c r="Z24" s="697">
        <v>5067</v>
      </c>
      <c r="AA24" s="684"/>
      <c r="AB24" s="684"/>
      <c r="AC24" s="684"/>
      <c r="AD24" s="684"/>
      <c r="AE24" s="684"/>
      <c r="AF24" s="684"/>
      <c r="AG24" s="684"/>
      <c r="AH24" s="684"/>
      <c r="AI24" s="684"/>
      <c r="AJ24" s="684"/>
      <c r="AK24" s="684"/>
      <c r="AL24" s="684"/>
      <c r="AM24" s="684"/>
      <c r="AN24" s="684"/>
      <c r="AO24" s="684"/>
      <c r="AP24" s="684"/>
      <c r="AQ24" s="684"/>
      <c r="AR24" s="684"/>
      <c r="AS24" s="684"/>
      <c r="AT24" s="684"/>
      <c r="AU24" s="684"/>
    </row>
    <row r="25" spans="1:47" ht="16.5" customHeight="1">
      <c r="A25" s="1542"/>
      <c r="B25" s="1543"/>
      <c r="C25" s="1546"/>
      <c r="D25" s="687" t="s">
        <v>26</v>
      </c>
      <c r="E25" s="698">
        <v>0</v>
      </c>
      <c r="F25" s="698">
        <v>3</v>
      </c>
      <c r="G25" s="698">
        <v>40</v>
      </c>
      <c r="H25" s="698">
        <v>57</v>
      </c>
      <c r="I25" s="698">
        <v>28</v>
      </c>
      <c r="J25" s="698">
        <v>16</v>
      </c>
      <c r="K25" s="698">
        <v>16</v>
      </c>
      <c r="L25" s="698">
        <v>12</v>
      </c>
      <c r="M25" s="698">
        <v>4</v>
      </c>
      <c r="N25" s="698">
        <v>22</v>
      </c>
      <c r="O25" s="698">
        <v>4</v>
      </c>
      <c r="P25" s="698">
        <v>0</v>
      </c>
      <c r="Q25" s="698">
        <v>0</v>
      </c>
      <c r="R25" s="698">
        <v>0</v>
      </c>
      <c r="S25" s="698">
        <v>0</v>
      </c>
      <c r="T25" s="698">
        <v>0</v>
      </c>
      <c r="U25" s="698">
        <v>0</v>
      </c>
      <c r="V25" s="698">
        <v>0</v>
      </c>
      <c r="W25" s="698">
        <v>0</v>
      </c>
      <c r="X25" s="698">
        <v>0</v>
      </c>
      <c r="Y25" s="698">
        <v>0</v>
      </c>
      <c r="Z25" s="700">
        <v>202</v>
      </c>
      <c r="AA25" s="684"/>
      <c r="AB25" s="684"/>
      <c r="AC25" s="684"/>
      <c r="AD25" s="684"/>
      <c r="AE25" s="684"/>
      <c r="AF25" s="684"/>
      <c r="AG25" s="684"/>
      <c r="AH25" s="684"/>
      <c r="AI25" s="684"/>
      <c r="AJ25" s="684"/>
      <c r="AK25" s="684"/>
      <c r="AL25" s="684"/>
      <c r="AM25" s="684"/>
      <c r="AN25" s="684"/>
      <c r="AO25" s="684"/>
      <c r="AP25" s="684"/>
      <c r="AQ25" s="684"/>
      <c r="AR25" s="684"/>
      <c r="AS25" s="684"/>
      <c r="AT25" s="684"/>
      <c r="AU25" s="684"/>
    </row>
    <row r="26" spans="1:47" ht="16.5" customHeight="1">
      <c r="A26" s="1542"/>
      <c r="B26" s="1543" t="s">
        <v>30</v>
      </c>
      <c r="C26" s="1543"/>
      <c r="D26" s="686" t="s">
        <v>27</v>
      </c>
      <c r="E26" s="694">
        <v>0</v>
      </c>
      <c r="F26" s="694">
        <v>3.04</v>
      </c>
      <c r="G26" s="694">
        <v>17.440000000000001</v>
      </c>
      <c r="H26" s="694">
        <v>34.159999999999997</v>
      </c>
      <c r="I26" s="694">
        <v>73.23</v>
      </c>
      <c r="J26" s="694">
        <v>48.25</v>
      </c>
      <c r="K26" s="694">
        <v>12.8</v>
      </c>
      <c r="L26" s="694">
        <v>6.2100000000000009</v>
      </c>
      <c r="M26" s="694">
        <v>72.86</v>
      </c>
      <c r="N26" s="694">
        <v>99.87</v>
      </c>
      <c r="O26" s="694">
        <v>98.990000000000009</v>
      </c>
      <c r="P26" s="694">
        <v>88.149999999999991</v>
      </c>
      <c r="Q26" s="694">
        <v>50.85</v>
      </c>
      <c r="R26" s="694">
        <v>17.2</v>
      </c>
      <c r="S26" s="694">
        <v>8.49</v>
      </c>
      <c r="T26" s="694">
        <v>1.75</v>
      </c>
      <c r="U26" s="694">
        <v>0.23</v>
      </c>
      <c r="V26" s="694">
        <v>0.65</v>
      </c>
      <c r="W26" s="694">
        <v>0.02</v>
      </c>
      <c r="X26" s="694">
        <v>0.15</v>
      </c>
      <c r="Y26" s="694">
        <v>0.23</v>
      </c>
      <c r="Z26" s="695">
        <v>634.57000000000005</v>
      </c>
      <c r="AA26" s="684"/>
      <c r="AB26" s="684"/>
      <c r="AC26" s="684"/>
      <c r="AD26" s="684"/>
      <c r="AE26" s="684"/>
      <c r="AF26" s="684"/>
      <c r="AG26" s="684"/>
      <c r="AH26" s="684"/>
      <c r="AI26" s="684"/>
      <c r="AJ26" s="684"/>
      <c r="AK26" s="684"/>
      <c r="AL26" s="684"/>
      <c r="AM26" s="684"/>
      <c r="AN26" s="684"/>
      <c r="AO26" s="684"/>
      <c r="AP26" s="684"/>
      <c r="AQ26" s="684"/>
      <c r="AR26" s="684"/>
      <c r="AS26" s="684"/>
      <c r="AT26" s="684"/>
      <c r="AU26" s="684"/>
    </row>
    <row r="27" spans="1:47" ht="16.5" customHeight="1">
      <c r="A27" s="1542"/>
      <c r="B27" s="1543"/>
      <c r="C27" s="1543"/>
      <c r="D27" s="688" t="s">
        <v>28</v>
      </c>
      <c r="E27" s="696">
        <v>0</v>
      </c>
      <c r="F27" s="696">
        <v>30</v>
      </c>
      <c r="G27" s="696">
        <v>357</v>
      </c>
      <c r="H27" s="696">
        <v>1411</v>
      </c>
      <c r="I27" s="696">
        <v>4275</v>
      </c>
      <c r="J27" s="696">
        <v>3454</v>
      </c>
      <c r="K27" s="696">
        <v>1080</v>
      </c>
      <c r="L27" s="696">
        <v>808</v>
      </c>
      <c r="M27" s="696">
        <v>8040</v>
      </c>
      <c r="N27" s="696">
        <v>11823</v>
      </c>
      <c r="O27" s="696">
        <v>12231</v>
      </c>
      <c r="P27" s="696">
        <v>10685</v>
      </c>
      <c r="Q27" s="696">
        <v>6310</v>
      </c>
      <c r="R27" s="696">
        <v>2017</v>
      </c>
      <c r="S27" s="696">
        <v>1136</v>
      </c>
      <c r="T27" s="696">
        <v>234</v>
      </c>
      <c r="U27" s="696">
        <v>28</v>
      </c>
      <c r="V27" s="696">
        <v>88</v>
      </c>
      <c r="W27" s="696">
        <v>3</v>
      </c>
      <c r="X27" s="696">
        <v>14</v>
      </c>
      <c r="Y27" s="696">
        <v>31</v>
      </c>
      <c r="Z27" s="697">
        <v>64055</v>
      </c>
      <c r="AA27" s="684"/>
      <c r="AB27" s="684"/>
      <c r="AC27" s="684"/>
      <c r="AD27" s="684"/>
      <c r="AE27" s="684"/>
      <c r="AF27" s="684"/>
      <c r="AG27" s="684"/>
      <c r="AH27" s="684"/>
      <c r="AI27" s="684"/>
      <c r="AJ27" s="684"/>
      <c r="AK27" s="684"/>
      <c r="AL27" s="684"/>
      <c r="AM27" s="684"/>
      <c r="AN27" s="684"/>
      <c r="AO27" s="684"/>
      <c r="AP27" s="684"/>
      <c r="AQ27" s="684"/>
      <c r="AR27" s="684"/>
      <c r="AS27" s="684"/>
      <c r="AT27" s="684"/>
      <c r="AU27" s="684"/>
    </row>
    <row r="28" spans="1:47" ht="16.5" customHeight="1">
      <c r="A28" s="1542"/>
      <c r="B28" s="1543"/>
      <c r="C28" s="1543"/>
      <c r="D28" s="687" t="s">
        <v>26</v>
      </c>
      <c r="E28" s="701">
        <v>0</v>
      </c>
      <c r="F28" s="701">
        <v>6</v>
      </c>
      <c r="G28" s="701">
        <v>40</v>
      </c>
      <c r="H28" s="701">
        <v>110</v>
      </c>
      <c r="I28" s="701">
        <v>299</v>
      </c>
      <c r="J28" s="701">
        <v>175</v>
      </c>
      <c r="K28" s="701">
        <v>36</v>
      </c>
      <c r="L28" s="701">
        <v>21</v>
      </c>
      <c r="M28" s="701">
        <v>132</v>
      </c>
      <c r="N28" s="701">
        <v>131</v>
      </c>
      <c r="O28" s="701">
        <v>135</v>
      </c>
      <c r="P28" s="701">
        <v>113</v>
      </c>
      <c r="Q28" s="701">
        <v>71</v>
      </c>
      <c r="R28" s="701">
        <v>20</v>
      </c>
      <c r="S28" s="701">
        <v>12</v>
      </c>
      <c r="T28" s="701">
        <v>1</v>
      </c>
      <c r="U28" s="701">
        <v>0</v>
      </c>
      <c r="V28" s="701">
        <v>0</v>
      </c>
      <c r="W28" s="701">
        <v>0</v>
      </c>
      <c r="X28" s="701">
        <v>0</v>
      </c>
      <c r="Y28" s="701">
        <v>0</v>
      </c>
      <c r="Z28" s="702">
        <v>1302</v>
      </c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4"/>
      <c r="AO28" s="684"/>
      <c r="AP28" s="684"/>
      <c r="AQ28" s="684"/>
      <c r="AR28" s="684"/>
      <c r="AS28" s="684"/>
      <c r="AT28" s="684"/>
      <c r="AU28" s="684"/>
    </row>
    <row r="29" spans="1:47" ht="16.5" customHeight="1">
      <c r="A29" s="1542" t="s">
        <v>24</v>
      </c>
      <c r="B29" s="1543"/>
      <c r="C29" s="1543"/>
      <c r="D29" s="686" t="s">
        <v>27</v>
      </c>
      <c r="E29" s="694">
        <v>21.48</v>
      </c>
      <c r="F29" s="694">
        <v>102.59000000000002</v>
      </c>
      <c r="G29" s="694">
        <v>288.76</v>
      </c>
      <c r="H29" s="694">
        <v>739.65000000000009</v>
      </c>
      <c r="I29" s="694">
        <v>819.1400000000001</v>
      </c>
      <c r="J29" s="694">
        <v>1563.67</v>
      </c>
      <c r="K29" s="694">
        <v>2051.61</v>
      </c>
      <c r="L29" s="694">
        <v>2227.7799999999997</v>
      </c>
      <c r="M29" s="694">
        <v>3916.97</v>
      </c>
      <c r="N29" s="694">
        <v>5284.28</v>
      </c>
      <c r="O29" s="694">
        <v>5077.2900000000009</v>
      </c>
      <c r="P29" s="694">
        <v>3686.8699999999994</v>
      </c>
      <c r="Q29" s="694">
        <v>1579.9499999999998</v>
      </c>
      <c r="R29" s="694">
        <v>751.75</v>
      </c>
      <c r="S29" s="694">
        <v>498.55</v>
      </c>
      <c r="T29" s="694">
        <v>351.88</v>
      </c>
      <c r="U29" s="694">
        <v>275.25</v>
      </c>
      <c r="V29" s="694">
        <v>143.49</v>
      </c>
      <c r="W29" s="694">
        <v>90.49</v>
      </c>
      <c r="X29" s="694">
        <v>44.459999999999994</v>
      </c>
      <c r="Y29" s="694">
        <v>48.209999999999994</v>
      </c>
      <c r="Z29" s="695">
        <v>29564.12</v>
      </c>
      <c r="AA29" s="684"/>
      <c r="AB29" s="684"/>
      <c r="AC29" s="684"/>
      <c r="AD29" s="684"/>
      <c r="AE29" s="684"/>
      <c r="AF29" s="684"/>
      <c r="AG29" s="684"/>
      <c r="AH29" s="684"/>
      <c r="AI29" s="684"/>
      <c r="AJ29" s="684"/>
      <c r="AK29" s="684"/>
      <c r="AL29" s="684"/>
      <c r="AM29" s="684"/>
      <c r="AN29" s="684"/>
      <c r="AO29" s="684"/>
      <c r="AP29" s="684"/>
      <c r="AQ29" s="684"/>
      <c r="AR29" s="684"/>
      <c r="AS29" s="684"/>
      <c r="AT29" s="684"/>
      <c r="AU29" s="684"/>
    </row>
    <row r="30" spans="1:47" ht="16.5" customHeight="1">
      <c r="A30" s="1542"/>
      <c r="B30" s="1543"/>
      <c r="C30" s="1543"/>
      <c r="D30" s="688" t="s">
        <v>28</v>
      </c>
      <c r="E30" s="696">
        <v>284</v>
      </c>
      <c r="F30" s="696">
        <v>4740</v>
      </c>
      <c r="G30" s="696">
        <v>18492</v>
      </c>
      <c r="H30" s="696">
        <v>76471</v>
      </c>
      <c r="I30" s="696">
        <v>115587</v>
      </c>
      <c r="J30" s="696">
        <v>325380</v>
      </c>
      <c r="K30" s="696">
        <v>571422</v>
      </c>
      <c r="L30" s="696">
        <v>824924</v>
      </c>
      <c r="M30" s="696">
        <v>1572011</v>
      </c>
      <c r="N30" s="696">
        <v>2294503</v>
      </c>
      <c r="O30" s="696">
        <v>2330751</v>
      </c>
      <c r="P30" s="696">
        <v>1645657</v>
      </c>
      <c r="Q30" s="696">
        <v>819072</v>
      </c>
      <c r="R30" s="696">
        <v>408659</v>
      </c>
      <c r="S30" s="696">
        <v>273670</v>
      </c>
      <c r="T30" s="696">
        <v>189086</v>
      </c>
      <c r="U30" s="696">
        <v>153677</v>
      </c>
      <c r="V30" s="696">
        <v>81773</v>
      </c>
      <c r="W30" s="696">
        <v>51785</v>
      </c>
      <c r="X30" s="696">
        <v>23781</v>
      </c>
      <c r="Y30" s="696">
        <v>24533</v>
      </c>
      <c r="Z30" s="697">
        <v>11806258</v>
      </c>
      <c r="AA30" s="684"/>
      <c r="AB30" s="684"/>
      <c r="AC30" s="684"/>
      <c r="AD30" s="684"/>
      <c r="AE30" s="684"/>
      <c r="AF30" s="684"/>
      <c r="AG30" s="684"/>
      <c r="AH30" s="684"/>
      <c r="AI30" s="684"/>
      <c r="AJ30" s="684"/>
      <c r="AK30" s="684"/>
      <c r="AL30" s="684"/>
      <c r="AM30" s="684"/>
      <c r="AN30" s="684"/>
      <c r="AO30" s="684"/>
      <c r="AP30" s="684"/>
      <c r="AQ30" s="684"/>
      <c r="AR30" s="684"/>
      <c r="AS30" s="684"/>
      <c r="AT30" s="684"/>
      <c r="AU30" s="684"/>
    </row>
    <row r="31" spans="1:47" ht="16.5" customHeight="1">
      <c r="A31" s="1542"/>
      <c r="B31" s="1543"/>
      <c r="C31" s="1543"/>
      <c r="D31" s="687" t="s">
        <v>26</v>
      </c>
      <c r="E31" s="701">
        <v>245</v>
      </c>
      <c r="F31" s="701">
        <v>1067</v>
      </c>
      <c r="G31" s="701">
        <v>2265</v>
      </c>
      <c r="H31" s="701">
        <v>5927</v>
      </c>
      <c r="I31" s="701">
        <v>6112</v>
      </c>
      <c r="J31" s="701">
        <v>12841</v>
      </c>
      <c r="K31" s="701">
        <v>16950</v>
      </c>
      <c r="L31" s="701">
        <v>18263</v>
      </c>
      <c r="M31" s="701">
        <v>28507</v>
      </c>
      <c r="N31" s="701">
        <v>33230</v>
      </c>
      <c r="O31" s="701">
        <v>27741</v>
      </c>
      <c r="P31" s="701">
        <v>15564</v>
      </c>
      <c r="Q31" s="701">
        <v>6354</v>
      </c>
      <c r="R31" s="701">
        <v>2757</v>
      </c>
      <c r="S31" s="701">
        <v>1531</v>
      </c>
      <c r="T31" s="701">
        <v>889</v>
      </c>
      <c r="U31" s="701">
        <v>595</v>
      </c>
      <c r="V31" s="701">
        <v>292</v>
      </c>
      <c r="W31" s="701">
        <v>150</v>
      </c>
      <c r="X31" s="701">
        <v>68</v>
      </c>
      <c r="Y31" s="701">
        <v>70</v>
      </c>
      <c r="Z31" s="702">
        <v>181418</v>
      </c>
      <c r="AA31" s="684"/>
      <c r="AB31" s="684"/>
      <c r="AC31" s="684"/>
      <c r="AD31" s="684"/>
      <c r="AE31" s="684"/>
      <c r="AF31" s="684"/>
      <c r="AG31" s="684"/>
      <c r="AH31" s="684"/>
      <c r="AI31" s="684"/>
      <c r="AJ31" s="684"/>
      <c r="AK31" s="684"/>
      <c r="AL31" s="684"/>
      <c r="AM31" s="684"/>
      <c r="AN31" s="684"/>
      <c r="AO31" s="684"/>
      <c r="AP31" s="684"/>
      <c r="AQ31" s="684"/>
      <c r="AR31" s="684"/>
      <c r="AS31" s="684"/>
      <c r="AT31" s="684"/>
      <c r="AU31" s="684"/>
    </row>
    <row r="32" spans="1:47" ht="16.5" customHeight="1">
      <c r="A32" s="1542" t="s">
        <v>34</v>
      </c>
      <c r="B32" s="1543" t="s">
        <v>29</v>
      </c>
      <c r="C32" s="1546" t="s">
        <v>53</v>
      </c>
      <c r="D32" s="686" t="s">
        <v>27</v>
      </c>
      <c r="E32" s="694">
        <v>0</v>
      </c>
      <c r="F32" s="694">
        <v>8.17</v>
      </c>
      <c r="G32" s="694">
        <v>0.35</v>
      </c>
      <c r="H32" s="694">
        <v>5.97</v>
      </c>
      <c r="I32" s="694">
        <v>0.72</v>
      </c>
      <c r="J32" s="694">
        <v>5.61</v>
      </c>
      <c r="K32" s="694">
        <v>2.73</v>
      </c>
      <c r="L32" s="694">
        <v>12.65</v>
      </c>
      <c r="M32" s="694">
        <v>14.38</v>
      </c>
      <c r="N32" s="694">
        <v>41.36</v>
      </c>
      <c r="O32" s="694">
        <v>103.76</v>
      </c>
      <c r="P32" s="694">
        <v>122.38</v>
      </c>
      <c r="Q32" s="694">
        <v>611.45000000000005</v>
      </c>
      <c r="R32" s="694">
        <v>380.51</v>
      </c>
      <c r="S32" s="694">
        <v>479.79</v>
      </c>
      <c r="T32" s="694">
        <v>355.95</v>
      </c>
      <c r="U32" s="694">
        <v>366.59</v>
      </c>
      <c r="V32" s="694">
        <v>208.96</v>
      </c>
      <c r="W32" s="694">
        <v>188.43</v>
      </c>
      <c r="X32" s="694">
        <v>80.400000000000006</v>
      </c>
      <c r="Y32" s="694">
        <v>122.91</v>
      </c>
      <c r="Z32" s="695">
        <v>3113.07</v>
      </c>
      <c r="AA32" s="684"/>
      <c r="AB32" s="684"/>
      <c r="AC32" s="684"/>
      <c r="AD32" s="684"/>
      <c r="AE32" s="684"/>
      <c r="AF32" s="684"/>
      <c r="AG32" s="684"/>
      <c r="AH32" s="684"/>
      <c r="AI32" s="684"/>
      <c r="AJ32" s="684"/>
      <c r="AK32" s="684"/>
      <c r="AL32" s="684"/>
      <c r="AM32" s="684"/>
      <c r="AN32" s="684"/>
      <c r="AO32" s="684"/>
      <c r="AP32" s="684"/>
      <c r="AQ32" s="684"/>
      <c r="AR32" s="684"/>
      <c r="AS32" s="684"/>
      <c r="AT32" s="684"/>
      <c r="AU32" s="684"/>
    </row>
    <row r="33" spans="1:47" ht="16.5" customHeight="1">
      <c r="A33" s="1542"/>
      <c r="B33" s="1543"/>
      <c r="C33" s="1546"/>
      <c r="D33" s="688" t="s">
        <v>28</v>
      </c>
      <c r="E33" s="696">
        <v>0</v>
      </c>
      <c r="F33" s="696">
        <v>0</v>
      </c>
      <c r="G33" s="696">
        <v>12</v>
      </c>
      <c r="H33" s="696">
        <v>436</v>
      </c>
      <c r="I33" s="696">
        <v>71</v>
      </c>
      <c r="J33" s="696">
        <v>733</v>
      </c>
      <c r="K33" s="696">
        <v>436</v>
      </c>
      <c r="L33" s="696">
        <v>2218</v>
      </c>
      <c r="M33" s="696">
        <v>2904</v>
      </c>
      <c r="N33" s="696">
        <v>9289</v>
      </c>
      <c r="O33" s="696">
        <v>24639</v>
      </c>
      <c r="P33" s="696">
        <v>29369</v>
      </c>
      <c r="Q33" s="696">
        <v>148195</v>
      </c>
      <c r="R33" s="696">
        <v>91337</v>
      </c>
      <c r="S33" s="696">
        <v>114344</v>
      </c>
      <c r="T33" s="696">
        <v>81839</v>
      </c>
      <c r="U33" s="696">
        <v>84765</v>
      </c>
      <c r="V33" s="696">
        <v>47869</v>
      </c>
      <c r="W33" s="696">
        <v>44464</v>
      </c>
      <c r="X33" s="696">
        <v>18980</v>
      </c>
      <c r="Y33" s="696">
        <v>28389</v>
      </c>
      <c r="Z33" s="697">
        <v>730289</v>
      </c>
      <c r="AA33" s="684"/>
      <c r="AB33" s="684"/>
      <c r="AC33" s="684"/>
      <c r="AD33" s="684"/>
      <c r="AE33" s="684"/>
      <c r="AF33" s="684"/>
      <c r="AG33" s="684"/>
      <c r="AH33" s="684"/>
      <c r="AI33" s="684"/>
      <c r="AJ33" s="684"/>
      <c r="AK33" s="684"/>
      <c r="AL33" s="684"/>
      <c r="AM33" s="684"/>
      <c r="AN33" s="684"/>
      <c r="AO33" s="684"/>
      <c r="AP33" s="684"/>
      <c r="AQ33" s="684"/>
      <c r="AR33" s="684"/>
      <c r="AS33" s="684"/>
      <c r="AT33" s="684"/>
      <c r="AU33" s="684"/>
    </row>
    <row r="34" spans="1:47" ht="16.5" customHeight="1">
      <c r="A34" s="1542"/>
      <c r="B34" s="1543"/>
      <c r="C34" s="1546"/>
      <c r="D34" s="687" t="s">
        <v>26</v>
      </c>
      <c r="E34" s="698">
        <v>0</v>
      </c>
      <c r="F34" s="698">
        <v>0</v>
      </c>
      <c r="G34" s="698">
        <v>2</v>
      </c>
      <c r="H34" s="698">
        <v>35</v>
      </c>
      <c r="I34" s="698">
        <v>4</v>
      </c>
      <c r="J34" s="698">
        <v>41</v>
      </c>
      <c r="K34" s="698">
        <v>16</v>
      </c>
      <c r="L34" s="698">
        <v>58</v>
      </c>
      <c r="M34" s="698">
        <v>57</v>
      </c>
      <c r="N34" s="698">
        <v>130</v>
      </c>
      <c r="O34" s="698">
        <v>210</v>
      </c>
      <c r="P34" s="698">
        <v>184</v>
      </c>
      <c r="Q34" s="698">
        <v>702</v>
      </c>
      <c r="R34" s="698">
        <v>425</v>
      </c>
      <c r="S34" s="698">
        <v>554</v>
      </c>
      <c r="T34" s="698">
        <v>395</v>
      </c>
      <c r="U34" s="698">
        <v>414</v>
      </c>
      <c r="V34" s="698">
        <v>199</v>
      </c>
      <c r="W34" s="698">
        <v>217</v>
      </c>
      <c r="X34" s="698">
        <v>94</v>
      </c>
      <c r="Y34" s="698">
        <v>121</v>
      </c>
      <c r="Z34" s="699">
        <v>3858</v>
      </c>
      <c r="AA34" s="684"/>
      <c r="AB34" s="684"/>
      <c r="AC34" s="684"/>
      <c r="AD34" s="684"/>
      <c r="AE34" s="684"/>
      <c r="AF34" s="684"/>
      <c r="AG34" s="684"/>
      <c r="AH34" s="684"/>
      <c r="AI34" s="684"/>
      <c r="AJ34" s="684"/>
      <c r="AK34" s="684"/>
      <c r="AL34" s="684"/>
      <c r="AM34" s="684"/>
      <c r="AN34" s="684"/>
      <c r="AO34" s="684"/>
      <c r="AP34" s="684"/>
      <c r="AQ34" s="684"/>
      <c r="AR34" s="684"/>
      <c r="AS34" s="684"/>
      <c r="AT34" s="684"/>
      <c r="AU34" s="684"/>
    </row>
    <row r="35" spans="1:47" ht="16.5" customHeight="1">
      <c r="A35" s="1542"/>
      <c r="B35" s="1543"/>
      <c r="C35" s="1546" t="s">
        <v>54</v>
      </c>
      <c r="D35" s="686" t="s">
        <v>27</v>
      </c>
      <c r="E35" s="694">
        <v>0</v>
      </c>
      <c r="F35" s="694">
        <v>0</v>
      </c>
      <c r="G35" s="694">
        <v>0</v>
      </c>
      <c r="H35" s="694">
        <v>0</v>
      </c>
      <c r="I35" s="694">
        <v>0</v>
      </c>
      <c r="J35" s="694">
        <v>0.1</v>
      </c>
      <c r="K35" s="694">
        <v>0</v>
      </c>
      <c r="L35" s="694">
        <v>0</v>
      </c>
      <c r="M35" s="694">
        <v>0.86</v>
      </c>
      <c r="N35" s="694">
        <v>0.5</v>
      </c>
      <c r="O35" s="694">
        <v>0.11</v>
      </c>
      <c r="P35" s="694">
        <v>0.17</v>
      </c>
      <c r="Q35" s="694">
        <v>1.48</v>
      </c>
      <c r="R35" s="694">
        <v>0</v>
      </c>
      <c r="S35" s="694">
        <v>0</v>
      </c>
      <c r="T35" s="694">
        <v>0</v>
      </c>
      <c r="U35" s="694">
        <v>6.61</v>
      </c>
      <c r="V35" s="694">
        <v>0</v>
      </c>
      <c r="W35" s="694">
        <v>7.8</v>
      </c>
      <c r="X35" s="694">
        <v>0</v>
      </c>
      <c r="Y35" s="694">
        <v>75.41</v>
      </c>
      <c r="Z35" s="695">
        <v>93.04</v>
      </c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84"/>
      <c r="AO35" s="684"/>
      <c r="AP35" s="684"/>
      <c r="AQ35" s="684"/>
      <c r="AR35" s="684"/>
      <c r="AS35" s="684"/>
      <c r="AT35" s="684"/>
      <c r="AU35" s="684"/>
    </row>
    <row r="36" spans="1:47" ht="16.5" customHeight="1">
      <c r="A36" s="1542"/>
      <c r="B36" s="1543"/>
      <c r="C36" s="1546"/>
      <c r="D36" s="688" t="s">
        <v>28</v>
      </c>
      <c r="E36" s="696">
        <v>0</v>
      </c>
      <c r="F36" s="696">
        <v>0</v>
      </c>
      <c r="G36" s="696">
        <v>0</v>
      </c>
      <c r="H36" s="696">
        <v>0</v>
      </c>
      <c r="I36" s="696">
        <v>0</v>
      </c>
      <c r="J36" s="696">
        <v>13</v>
      </c>
      <c r="K36" s="696">
        <v>0</v>
      </c>
      <c r="L36" s="696">
        <v>0</v>
      </c>
      <c r="M36" s="696">
        <v>177</v>
      </c>
      <c r="N36" s="696">
        <v>111</v>
      </c>
      <c r="O36" s="696">
        <v>26</v>
      </c>
      <c r="P36" s="696">
        <v>42</v>
      </c>
      <c r="Q36" s="696">
        <v>374</v>
      </c>
      <c r="R36" s="696">
        <v>0</v>
      </c>
      <c r="S36" s="696">
        <v>0</v>
      </c>
      <c r="T36" s="696">
        <v>0</v>
      </c>
      <c r="U36" s="696">
        <v>1672</v>
      </c>
      <c r="V36" s="696">
        <v>0</v>
      </c>
      <c r="W36" s="696">
        <v>1973</v>
      </c>
      <c r="X36" s="696">
        <v>0</v>
      </c>
      <c r="Y36" s="696">
        <v>19079</v>
      </c>
      <c r="Z36" s="697">
        <v>23467</v>
      </c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4"/>
      <c r="AN36" s="684"/>
      <c r="AO36" s="684"/>
      <c r="AP36" s="684"/>
      <c r="AQ36" s="684"/>
      <c r="AR36" s="684"/>
      <c r="AS36" s="684"/>
      <c r="AT36" s="684"/>
      <c r="AU36" s="684"/>
    </row>
    <row r="37" spans="1:47" ht="16.5" customHeight="1">
      <c r="A37" s="1542"/>
      <c r="B37" s="1543"/>
      <c r="C37" s="1546"/>
      <c r="D37" s="687" t="s">
        <v>26</v>
      </c>
      <c r="E37" s="698">
        <v>0</v>
      </c>
      <c r="F37" s="698">
        <v>0</v>
      </c>
      <c r="G37" s="698">
        <v>0</v>
      </c>
      <c r="H37" s="698">
        <v>0</v>
      </c>
      <c r="I37" s="698">
        <v>0</v>
      </c>
      <c r="J37" s="698">
        <v>1</v>
      </c>
      <c r="K37" s="698">
        <v>0</v>
      </c>
      <c r="L37" s="698">
        <v>0</v>
      </c>
      <c r="M37" s="698">
        <v>4</v>
      </c>
      <c r="N37" s="698">
        <v>2</v>
      </c>
      <c r="O37" s="698">
        <v>0</v>
      </c>
      <c r="P37" s="698">
        <v>0</v>
      </c>
      <c r="Q37" s="698">
        <v>2</v>
      </c>
      <c r="R37" s="698">
        <v>0</v>
      </c>
      <c r="S37" s="698">
        <v>0</v>
      </c>
      <c r="T37" s="698">
        <v>0</v>
      </c>
      <c r="U37" s="698">
        <v>10</v>
      </c>
      <c r="V37" s="698">
        <v>0</v>
      </c>
      <c r="W37" s="698">
        <v>12</v>
      </c>
      <c r="X37" s="698">
        <v>0</v>
      </c>
      <c r="Y37" s="698">
        <v>113</v>
      </c>
      <c r="Z37" s="699">
        <v>144</v>
      </c>
      <c r="AA37" s="684"/>
      <c r="AB37" s="684"/>
      <c r="AC37" s="684"/>
      <c r="AD37" s="684"/>
      <c r="AE37" s="684"/>
      <c r="AF37" s="684"/>
      <c r="AG37" s="684"/>
      <c r="AH37" s="684"/>
      <c r="AI37" s="684"/>
      <c r="AJ37" s="684"/>
      <c r="AK37" s="684"/>
      <c r="AL37" s="684"/>
      <c r="AM37" s="684"/>
      <c r="AN37" s="684"/>
      <c r="AO37" s="684"/>
      <c r="AP37" s="684"/>
      <c r="AQ37" s="684"/>
      <c r="AR37" s="684"/>
      <c r="AS37" s="684"/>
      <c r="AT37" s="684"/>
      <c r="AU37" s="684"/>
    </row>
    <row r="38" spans="1:47" ht="16.5" customHeight="1">
      <c r="A38" s="1542"/>
      <c r="B38" s="1543" t="s">
        <v>30</v>
      </c>
      <c r="C38" s="1543"/>
      <c r="D38" s="686" t="s">
        <v>27</v>
      </c>
      <c r="E38" s="694">
        <v>0</v>
      </c>
      <c r="F38" s="694">
        <v>8.17</v>
      </c>
      <c r="G38" s="694">
        <v>0.35</v>
      </c>
      <c r="H38" s="694">
        <v>5.97</v>
      </c>
      <c r="I38" s="694">
        <v>0.72</v>
      </c>
      <c r="J38" s="694">
        <v>5.71</v>
      </c>
      <c r="K38" s="694">
        <v>2.73</v>
      </c>
      <c r="L38" s="694">
        <v>12.65</v>
      </c>
      <c r="M38" s="694">
        <v>15.24</v>
      </c>
      <c r="N38" s="694">
        <v>41.86</v>
      </c>
      <c r="O38" s="694">
        <v>103.87</v>
      </c>
      <c r="P38" s="694">
        <v>122.55</v>
      </c>
      <c r="Q38" s="694">
        <v>612.93000000000006</v>
      </c>
      <c r="R38" s="694">
        <v>380.51</v>
      </c>
      <c r="S38" s="694">
        <v>479.79</v>
      </c>
      <c r="T38" s="694">
        <v>355.95</v>
      </c>
      <c r="U38" s="694">
        <v>373.2</v>
      </c>
      <c r="V38" s="694">
        <v>208.96</v>
      </c>
      <c r="W38" s="694">
        <v>196.23000000000002</v>
      </c>
      <c r="X38" s="694">
        <v>80.400000000000006</v>
      </c>
      <c r="Y38" s="694">
        <v>198.32</v>
      </c>
      <c r="Z38" s="695">
        <v>3206.11</v>
      </c>
      <c r="AA38" s="684"/>
      <c r="AB38" s="684"/>
      <c r="AC38" s="684"/>
      <c r="AD38" s="684"/>
      <c r="AE38" s="684"/>
      <c r="AF38" s="684"/>
      <c r="AG38" s="684"/>
      <c r="AH38" s="684"/>
      <c r="AI38" s="684"/>
      <c r="AJ38" s="684"/>
      <c r="AK38" s="684"/>
      <c r="AL38" s="684"/>
      <c r="AM38" s="684"/>
      <c r="AN38" s="684"/>
      <c r="AO38" s="684"/>
      <c r="AP38" s="684"/>
      <c r="AQ38" s="684"/>
      <c r="AR38" s="684"/>
      <c r="AS38" s="684"/>
      <c r="AT38" s="684"/>
      <c r="AU38" s="684"/>
    </row>
    <row r="39" spans="1:47" ht="16.5" customHeight="1">
      <c r="A39" s="1542"/>
      <c r="B39" s="1543"/>
      <c r="C39" s="1543"/>
      <c r="D39" s="688" t="s">
        <v>28</v>
      </c>
      <c r="E39" s="696">
        <v>0</v>
      </c>
      <c r="F39" s="696">
        <v>0</v>
      </c>
      <c r="G39" s="696">
        <v>12</v>
      </c>
      <c r="H39" s="696">
        <v>436</v>
      </c>
      <c r="I39" s="696">
        <v>71</v>
      </c>
      <c r="J39" s="696">
        <v>746</v>
      </c>
      <c r="K39" s="696">
        <v>436</v>
      </c>
      <c r="L39" s="696">
        <v>2218</v>
      </c>
      <c r="M39" s="696">
        <v>3081</v>
      </c>
      <c r="N39" s="696">
        <v>9400</v>
      </c>
      <c r="O39" s="696">
        <v>24665</v>
      </c>
      <c r="P39" s="696">
        <v>29411</v>
      </c>
      <c r="Q39" s="696">
        <v>148569</v>
      </c>
      <c r="R39" s="696">
        <v>91337</v>
      </c>
      <c r="S39" s="696">
        <v>114344</v>
      </c>
      <c r="T39" s="696">
        <v>81839</v>
      </c>
      <c r="U39" s="696">
        <v>86437</v>
      </c>
      <c r="V39" s="696">
        <v>47869</v>
      </c>
      <c r="W39" s="696">
        <v>46437</v>
      </c>
      <c r="X39" s="696">
        <v>18980</v>
      </c>
      <c r="Y39" s="696">
        <v>47468</v>
      </c>
      <c r="Z39" s="697">
        <v>753756</v>
      </c>
      <c r="AA39" s="684"/>
      <c r="AB39" s="684"/>
      <c r="AC39" s="684"/>
      <c r="AD39" s="684"/>
      <c r="AE39" s="684"/>
      <c r="AF39" s="684"/>
      <c r="AG39" s="684"/>
      <c r="AH39" s="684"/>
      <c r="AI39" s="684"/>
      <c r="AJ39" s="684"/>
      <c r="AK39" s="684"/>
      <c r="AL39" s="684"/>
      <c r="AM39" s="684"/>
      <c r="AN39" s="684"/>
      <c r="AO39" s="684"/>
      <c r="AP39" s="684"/>
      <c r="AQ39" s="684"/>
      <c r="AR39" s="684"/>
      <c r="AS39" s="684"/>
      <c r="AT39" s="684"/>
      <c r="AU39" s="684"/>
    </row>
    <row r="40" spans="1:47" ht="16.5" customHeight="1">
      <c r="A40" s="1542"/>
      <c r="B40" s="1543"/>
      <c r="C40" s="1543"/>
      <c r="D40" s="687" t="s">
        <v>26</v>
      </c>
      <c r="E40" s="701">
        <v>0</v>
      </c>
      <c r="F40" s="701">
        <v>0</v>
      </c>
      <c r="G40" s="701">
        <v>2</v>
      </c>
      <c r="H40" s="701">
        <v>35</v>
      </c>
      <c r="I40" s="701">
        <v>4</v>
      </c>
      <c r="J40" s="701">
        <v>42</v>
      </c>
      <c r="K40" s="701">
        <v>16</v>
      </c>
      <c r="L40" s="701">
        <v>58</v>
      </c>
      <c r="M40" s="701">
        <v>61</v>
      </c>
      <c r="N40" s="701">
        <v>132</v>
      </c>
      <c r="O40" s="701">
        <v>210</v>
      </c>
      <c r="P40" s="701">
        <v>184</v>
      </c>
      <c r="Q40" s="701">
        <v>704</v>
      </c>
      <c r="R40" s="701">
        <v>425</v>
      </c>
      <c r="S40" s="701">
        <v>554</v>
      </c>
      <c r="T40" s="701">
        <v>395</v>
      </c>
      <c r="U40" s="701">
        <v>424</v>
      </c>
      <c r="V40" s="701">
        <v>199</v>
      </c>
      <c r="W40" s="701">
        <v>229</v>
      </c>
      <c r="X40" s="701">
        <v>94</v>
      </c>
      <c r="Y40" s="701">
        <v>234</v>
      </c>
      <c r="Z40" s="702">
        <v>4002</v>
      </c>
      <c r="AA40" s="684"/>
      <c r="AB40" s="684"/>
      <c r="AC40" s="684"/>
      <c r="AD40" s="684"/>
      <c r="AE40" s="684"/>
      <c r="AF40" s="684"/>
      <c r="AG40" s="684"/>
      <c r="AH40" s="684"/>
      <c r="AI40" s="684"/>
      <c r="AJ40" s="684"/>
      <c r="AK40" s="684"/>
      <c r="AL40" s="684"/>
      <c r="AM40" s="684"/>
      <c r="AN40" s="684"/>
      <c r="AO40" s="684"/>
      <c r="AP40" s="684"/>
      <c r="AQ40" s="684"/>
      <c r="AR40" s="684"/>
      <c r="AS40" s="684"/>
      <c r="AT40" s="684"/>
      <c r="AU40" s="684"/>
    </row>
    <row r="41" spans="1:47" ht="16.5" customHeight="1">
      <c r="A41" s="1542"/>
      <c r="B41" s="1543" t="s">
        <v>31</v>
      </c>
      <c r="C41" s="1546" t="s">
        <v>55</v>
      </c>
      <c r="D41" s="686" t="s">
        <v>27</v>
      </c>
      <c r="E41" s="694">
        <v>0</v>
      </c>
      <c r="F41" s="694">
        <v>0</v>
      </c>
      <c r="G41" s="694">
        <v>0</v>
      </c>
      <c r="H41" s="694">
        <v>0</v>
      </c>
      <c r="I41" s="694">
        <v>0.25</v>
      </c>
      <c r="J41" s="694">
        <v>0.14000000000000001</v>
      </c>
      <c r="K41" s="694">
        <v>0</v>
      </c>
      <c r="L41" s="694">
        <v>0</v>
      </c>
      <c r="M41" s="694">
        <v>0</v>
      </c>
      <c r="N41" s="694">
        <v>0</v>
      </c>
      <c r="O41" s="694">
        <v>0.59</v>
      </c>
      <c r="P41" s="694">
        <v>2.79</v>
      </c>
      <c r="Q41" s="694">
        <v>0.18</v>
      </c>
      <c r="R41" s="694">
        <v>0</v>
      </c>
      <c r="S41" s="694">
        <v>0</v>
      </c>
      <c r="T41" s="694">
        <v>0</v>
      </c>
      <c r="U41" s="694">
        <v>0</v>
      </c>
      <c r="V41" s="694">
        <v>0</v>
      </c>
      <c r="W41" s="694">
        <v>0</v>
      </c>
      <c r="X41" s="694">
        <v>0</v>
      </c>
      <c r="Y41" s="694">
        <v>0</v>
      </c>
      <c r="Z41" s="695">
        <v>3.95</v>
      </c>
      <c r="AA41" s="684"/>
      <c r="AB41" s="684"/>
      <c r="AC41" s="684"/>
      <c r="AD41" s="684"/>
      <c r="AE41" s="684"/>
      <c r="AF41" s="684"/>
      <c r="AG41" s="684"/>
      <c r="AH41" s="684"/>
      <c r="AI41" s="684"/>
      <c r="AJ41" s="684"/>
      <c r="AK41" s="684"/>
      <c r="AL41" s="684"/>
      <c r="AM41" s="684"/>
      <c r="AN41" s="684"/>
      <c r="AO41" s="684"/>
      <c r="AP41" s="684"/>
      <c r="AQ41" s="684"/>
      <c r="AR41" s="684"/>
      <c r="AS41" s="684"/>
      <c r="AT41" s="684"/>
      <c r="AU41" s="684"/>
    </row>
    <row r="42" spans="1:47" ht="16.5" customHeight="1">
      <c r="A42" s="1542"/>
      <c r="B42" s="1543"/>
      <c r="C42" s="1546"/>
      <c r="D42" s="688" t="s">
        <v>28</v>
      </c>
      <c r="E42" s="696">
        <v>0</v>
      </c>
      <c r="F42" s="696">
        <v>0</v>
      </c>
      <c r="G42" s="696">
        <v>0</v>
      </c>
      <c r="H42" s="696">
        <v>0</v>
      </c>
      <c r="I42" s="696">
        <v>17</v>
      </c>
      <c r="J42" s="696">
        <v>10</v>
      </c>
      <c r="K42" s="696">
        <v>0</v>
      </c>
      <c r="L42" s="696">
        <v>0</v>
      </c>
      <c r="M42" s="696">
        <v>0</v>
      </c>
      <c r="N42" s="696">
        <v>0</v>
      </c>
      <c r="O42" s="696">
        <v>80</v>
      </c>
      <c r="P42" s="696">
        <v>379</v>
      </c>
      <c r="Q42" s="696">
        <v>24</v>
      </c>
      <c r="R42" s="696">
        <v>0</v>
      </c>
      <c r="S42" s="696">
        <v>0</v>
      </c>
      <c r="T42" s="696">
        <v>0</v>
      </c>
      <c r="U42" s="696">
        <v>0</v>
      </c>
      <c r="V42" s="696">
        <v>0</v>
      </c>
      <c r="W42" s="696">
        <v>0</v>
      </c>
      <c r="X42" s="696">
        <v>0</v>
      </c>
      <c r="Y42" s="696">
        <v>0</v>
      </c>
      <c r="Z42" s="697">
        <v>510</v>
      </c>
      <c r="AA42" s="684"/>
      <c r="AB42" s="684"/>
      <c r="AC42" s="684"/>
      <c r="AD42" s="684"/>
      <c r="AE42" s="684"/>
      <c r="AF42" s="684"/>
      <c r="AG42" s="684"/>
      <c r="AH42" s="684"/>
      <c r="AI42" s="684"/>
      <c r="AJ42" s="684"/>
      <c r="AK42" s="684"/>
      <c r="AL42" s="684"/>
      <c r="AM42" s="684"/>
      <c r="AN42" s="684"/>
      <c r="AO42" s="684"/>
      <c r="AP42" s="684"/>
      <c r="AQ42" s="684"/>
      <c r="AR42" s="684"/>
      <c r="AS42" s="684"/>
      <c r="AT42" s="684"/>
      <c r="AU42" s="684"/>
    </row>
    <row r="43" spans="1:47" ht="16.5" customHeight="1">
      <c r="A43" s="1542"/>
      <c r="B43" s="1543"/>
      <c r="C43" s="1546"/>
      <c r="D43" s="687" t="s">
        <v>26</v>
      </c>
      <c r="E43" s="698">
        <v>0</v>
      </c>
      <c r="F43" s="698">
        <v>0</v>
      </c>
      <c r="G43" s="698">
        <v>0</v>
      </c>
      <c r="H43" s="698">
        <v>0</v>
      </c>
      <c r="I43" s="698">
        <v>1</v>
      </c>
      <c r="J43" s="698">
        <v>0</v>
      </c>
      <c r="K43" s="698">
        <v>0</v>
      </c>
      <c r="L43" s="698">
        <v>0</v>
      </c>
      <c r="M43" s="698">
        <v>0</v>
      </c>
      <c r="N43" s="698">
        <v>0</v>
      </c>
      <c r="O43" s="698">
        <v>1</v>
      </c>
      <c r="P43" s="698">
        <v>4</v>
      </c>
      <c r="Q43" s="698">
        <v>0</v>
      </c>
      <c r="R43" s="698">
        <v>0</v>
      </c>
      <c r="S43" s="698">
        <v>0</v>
      </c>
      <c r="T43" s="698">
        <v>0</v>
      </c>
      <c r="U43" s="698">
        <v>0</v>
      </c>
      <c r="V43" s="698">
        <v>0</v>
      </c>
      <c r="W43" s="698">
        <v>0</v>
      </c>
      <c r="X43" s="698">
        <v>0</v>
      </c>
      <c r="Y43" s="698">
        <v>0</v>
      </c>
      <c r="Z43" s="699">
        <v>6</v>
      </c>
      <c r="AA43" s="684"/>
      <c r="AB43" s="684"/>
      <c r="AC43" s="684"/>
      <c r="AD43" s="684"/>
      <c r="AE43" s="684"/>
      <c r="AF43" s="684"/>
      <c r="AG43" s="684"/>
      <c r="AH43" s="684"/>
      <c r="AI43" s="684"/>
      <c r="AJ43" s="684"/>
      <c r="AK43" s="684"/>
      <c r="AL43" s="684"/>
      <c r="AM43" s="684"/>
      <c r="AN43" s="684"/>
      <c r="AO43" s="684"/>
      <c r="AP43" s="684"/>
      <c r="AQ43" s="684"/>
      <c r="AR43" s="684"/>
      <c r="AS43" s="684"/>
      <c r="AT43" s="684"/>
      <c r="AU43" s="684"/>
    </row>
    <row r="44" spans="1:47" ht="16.5" customHeight="1">
      <c r="A44" s="1542"/>
      <c r="B44" s="1543"/>
      <c r="C44" s="1546" t="s">
        <v>56</v>
      </c>
      <c r="D44" s="686" t="s">
        <v>27</v>
      </c>
      <c r="E44" s="694">
        <v>46.46</v>
      </c>
      <c r="F44" s="694">
        <v>229.07</v>
      </c>
      <c r="G44" s="694">
        <v>83.04</v>
      </c>
      <c r="H44" s="694">
        <v>780.18</v>
      </c>
      <c r="I44" s="694">
        <v>221.69</v>
      </c>
      <c r="J44" s="694">
        <v>268.86</v>
      </c>
      <c r="K44" s="694">
        <v>180.83</v>
      </c>
      <c r="L44" s="694">
        <v>532.91999999999996</v>
      </c>
      <c r="M44" s="694">
        <v>2638.31</v>
      </c>
      <c r="N44" s="694">
        <v>3150.04</v>
      </c>
      <c r="O44" s="694">
        <v>3952.02</v>
      </c>
      <c r="P44" s="694">
        <v>2572.5100000000002</v>
      </c>
      <c r="Q44" s="694">
        <v>1330.84</v>
      </c>
      <c r="R44" s="694">
        <v>421.75</v>
      </c>
      <c r="S44" s="694">
        <v>264.66000000000003</v>
      </c>
      <c r="T44" s="694">
        <v>146.69</v>
      </c>
      <c r="U44" s="694">
        <v>135.6</v>
      </c>
      <c r="V44" s="694">
        <v>67.47</v>
      </c>
      <c r="W44" s="694">
        <v>45.56</v>
      </c>
      <c r="X44" s="694">
        <v>4.8899999999999997</v>
      </c>
      <c r="Y44" s="694">
        <v>559.14</v>
      </c>
      <c r="Z44" s="695">
        <v>17632.53</v>
      </c>
      <c r="AA44" s="684"/>
      <c r="AB44" s="684"/>
      <c r="AC44" s="684"/>
      <c r="AD44" s="684"/>
      <c r="AE44" s="684"/>
      <c r="AF44" s="684"/>
      <c r="AG44" s="684"/>
      <c r="AH44" s="684"/>
      <c r="AI44" s="684"/>
      <c r="AJ44" s="684"/>
      <c r="AK44" s="684"/>
      <c r="AL44" s="684"/>
      <c r="AM44" s="684"/>
      <c r="AN44" s="684"/>
      <c r="AO44" s="684"/>
      <c r="AP44" s="684"/>
      <c r="AQ44" s="684"/>
      <c r="AR44" s="684"/>
      <c r="AS44" s="684"/>
      <c r="AT44" s="684"/>
      <c r="AU44" s="684"/>
    </row>
    <row r="45" spans="1:47" ht="16.5" customHeight="1">
      <c r="A45" s="1542"/>
      <c r="B45" s="1543"/>
      <c r="C45" s="1546"/>
      <c r="D45" s="688" t="s">
        <v>28</v>
      </c>
      <c r="E45" s="696">
        <v>0</v>
      </c>
      <c r="F45" s="696">
        <v>2759</v>
      </c>
      <c r="G45" s="696">
        <v>1714</v>
      </c>
      <c r="H45" s="696">
        <v>31763</v>
      </c>
      <c r="I45" s="696">
        <v>12255</v>
      </c>
      <c r="J45" s="696">
        <v>20132</v>
      </c>
      <c r="K45" s="696">
        <v>17587</v>
      </c>
      <c r="L45" s="696">
        <v>60116</v>
      </c>
      <c r="M45" s="696">
        <v>321001</v>
      </c>
      <c r="N45" s="696">
        <v>408378</v>
      </c>
      <c r="O45" s="696">
        <v>500530</v>
      </c>
      <c r="P45" s="696">
        <v>324085</v>
      </c>
      <c r="Q45" s="696">
        <v>177922</v>
      </c>
      <c r="R45" s="696">
        <v>56482</v>
      </c>
      <c r="S45" s="696">
        <v>36585</v>
      </c>
      <c r="T45" s="696">
        <v>20194</v>
      </c>
      <c r="U45" s="696">
        <v>20550</v>
      </c>
      <c r="V45" s="696">
        <v>8952</v>
      </c>
      <c r="W45" s="696">
        <v>6853</v>
      </c>
      <c r="X45" s="696">
        <v>616</v>
      </c>
      <c r="Y45" s="696">
        <v>83347</v>
      </c>
      <c r="Z45" s="697">
        <v>2111821</v>
      </c>
      <c r="AA45" s="684"/>
      <c r="AB45" s="684"/>
      <c r="AC45" s="684"/>
      <c r="AD45" s="684"/>
      <c r="AE45" s="684"/>
      <c r="AF45" s="684"/>
      <c r="AG45" s="684"/>
      <c r="AH45" s="684"/>
      <c r="AI45" s="684"/>
      <c r="AJ45" s="684"/>
      <c r="AK45" s="684"/>
      <c r="AL45" s="684"/>
      <c r="AM45" s="684"/>
      <c r="AN45" s="684"/>
      <c r="AO45" s="684"/>
      <c r="AP45" s="684"/>
      <c r="AQ45" s="684"/>
      <c r="AR45" s="684"/>
      <c r="AS45" s="684"/>
      <c r="AT45" s="684"/>
      <c r="AU45" s="684"/>
    </row>
    <row r="46" spans="1:47" ht="16.5" customHeight="1">
      <c r="A46" s="1542"/>
      <c r="B46" s="1543"/>
      <c r="C46" s="1546"/>
      <c r="D46" s="687" t="s">
        <v>26</v>
      </c>
      <c r="E46" s="698">
        <v>0</v>
      </c>
      <c r="F46" s="698">
        <v>465</v>
      </c>
      <c r="G46" s="698">
        <v>201</v>
      </c>
      <c r="H46" s="698">
        <v>2657</v>
      </c>
      <c r="I46" s="698">
        <v>862</v>
      </c>
      <c r="J46" s="698">
        <v>1046</v>
      </c>
      <c r="K46" s="698">
        <v>549</v>
      </c>
      <c r="L46" s="698">
        <v>1525</v>
      </c>
      <c r="M46" s="698">
        <v>5393</v>
      </c>
      <c r="N46" s="698">
        <v>5228</v>
      </c>
      <c r="O46" s="698">
        <v>6533</v>
      </c>
      <c r="P46" s="698">
        <v>4224</v>
      </c>
      <c r="Q46" s="698">
        <v>2329</v>
      </c>
      <c r="R46" s="698">
        <v>734</v>
      </c>
      <c r="S46" s="698">
        <v>473</v>
      </c>
      <c r="T46" s="698">
        <v>261</v>
      </c>
      <c r="U46" s="698">
        <v>272</v>
      </c>
      <c r="V46" s="698">
        <v>116</v>
      </c>
      <c r="W46" s="698">
        <v>93</v>
      </c>
      <c r="X46" s="698">
        <v>8</v>
      </c>
      <c r="Y46" s="698">
        <v>1131</v>
      </c>
      <c r="Z46" s="699">
        <v>34100</v>
      </c>
      <c r="AA46" s="684"/>
      <c r="AB46" s="684"/>
      <c r="AC46" s="684"/>
      <c r="AD46" s="684"/>
      <c r="AE46" s="684"/>
      <c r="AF46" s="684"/>
      <c r="AG46" s="684"/>
      <c r="AH46" s="684"/>
      <c r="AI46" s="684"/>
      <c r="AJ46" s="684"/>
      <c r="AK46" s="684"/>
      <c r="AL46" s="684"/>
      <c r="AM46" s="684"/>
      <c r="AN46" s="684"/>
      <c r="AO46" s="684"/>
      <c r="AP46" s="684"/>
      <c r="AQ46" s="684"/>
      <c r="AR46" s="684"/>
      <c r="AS46" s="684"/>
      <c r="AT46" s="684"/>
      <c r="AU46" s="684"/>
    </row>
    <row r="47" spans="1:47" ht="16.5" customHeight="1">
      <c r="A47" s="1542"/>
      <c r="B47" s="1543" t="s">
        <v>30</v>
      </c>
      <c r="C47" s="1543"/>
      <c r="D47" s="686" t="s">
        <v>27</v>
      </c>
      <c r="E47" s="694">
        <v>46.46</v>
      </c>
      <c r="F47" s="694">
        <v>229.07</v>
      </c>
      <c r="G47" s="694">
        <v>83.04</v>
      </c>
      <c r="H47" s="694">
        <v>780.18</v>
      </c>
      <c r="I47" s="694">
        <v>221.94</v>
      </c>
      <c r="J47" s="694">
        <v>269</v>
      </c>
      <c r="K47" s="694">
        <v>180.83</v>
      </c>
      <c r="L47" s="694">
        <v>532.91999999999996</v>
      </c>
      <c r="M47" s="694">
        <v>2638.31</v>
      </c>
      <c r="N47" s="694">
        <v>3150.04</v>
      </c>
      <c r="O47" s="694">
        <v>3952.61</v>
      </c>
      <c r="P47" s="694">
        <v>2575.3000000000002</v>
      </c>
      <c r="Q47" s="694">
        <v>1331.02</v>
      </c>
      <c r="R47" s="694">
        <v>421.75</v>
      </c>
      <c r="S47" s="694">
        <v>264.66000000000003</v>
      </c>
      <c r="T47" s="694">
        <v>146.69</v>
      </c>
      <c r="U47" s="694">
        <v>135.6</v>
      </c>
      <c r="V47" s="694">
        <v>67.47</v>
      </c>
      <c r="W47" s="694">
        <v>45.56</v>
      </c>
      <c r="X47" s="694">
        <v>4.8899999999999997</v>
      </c>
      <c r="Y47" s="694">
        <v>559.14</v>
      </c>
      <c r="Z47" s="695">
        <v>17636.48</v>
      </c>
      <c r="AA47" s="684"/>
      <c r="AB47" s="684"/>
      <c r="AC47" s="684"/>
      <c r="AD47" s="684"/>
      <c r="AE47" s="684"/>
      <c r="AF47" s="684"/>
      <c r="AG47" s="684"/>
      <c r="AH47" s="684"/>
      <c r="AI47" s="684"/>
      <c r="AJ47" s="684"/>
      <c r="AK47" s="684"/>
      <c r="AL47" s="684"/>
      <c r="AM47" s="684"/>
      <c r="AN47" s="684"/>
      <c r="AO47" s="684"/>
      <c r="AP47" s="684"/>
      <c r="AQ47" s="684"/>
      <c r="AR47" s="684"/>
      <c r="AS47" s="684"/>
      <c r="AT47" s="684"/>
      <c r="AU47" s="684"/>
    </row>
    <row r="48" spans="1:47" ht="16.5" customHeight="1">
      <c r="A48" s="1542"/>
      <c r="B48" s="1543"/>
      <c r="C48" s="1543"/>
      <c r="D48" s="688" t="s">
        <v>28</v>
      </c>
      <c r="E48" s="696">
        <v>0</v>
      </c>
      <c r="F48" s="696">
        <v>2759</v>
      </c>
      <c r="G48" s="696">
        <v>1714</v>
      </c>
      <c r="H48" s="696">
        <v>31763</v>
      </c>
      <c r="I48" s="696">
        <v>12272</v>
      </c>
      <c r="J48" s="696">
        <v>20142</v>
      </c>
      <c r="K48" s="696">
        <v>17587</v>
      </c>
      <c r="L48" s="696">
        <v>60116</v>
      </c>
      <c r="M48" s="696">
        <v>321001</v>
      </c>
      <c r="N48" s="696">
        <v>408378</v>
      </c>
      <c r="O48" s="696">
        <v>500610</v>
      </c>
      <c r="P48" s="696">
        <v>324464</v>
      </c>
      <c r="Q48" s="696">
        <v>177946</v>
      </c>
      <c r="R48" s="696">
        <v>56482</v>
      </c>
      <c r="S48" s="696">
        <v>36585</v>
      </c>
      <c r="T48" s="696">
        <v>20194</v>
      </c>
      <c r="U48" s="696">
        <v>20550</v>
      </c>
      <c r="V48" s="696">
        <v>8952</v>
      </c>
      <c r="W48" s="696">
        <v>6853</v>
      </c>
      <c r="X48" s="696">
        <v>616</v>
      </c>
      <c r="Y48" s="696">
        <v>83347</v>
      </c>
      <c r="Z48" s="697">
        <v>2112331</v>
      </c>
      <c r="AA48" s="684"/>
      <c r="AB48" s="684"/>
      <c r="AC48" s="684"/>
      <c r="AD48" s="684"/>
      <c r="AE48" s="684"/>
      <c r="AF48" s="684"/>
      <c r="AG48" s="684"/>
      <c r="AH48" s="684"/>
      <c r="AI48" s="684"/>
      <c r="AJ48" s="684"/>
      <c r="AK48" s="684"/>
      <c r="AL48" s="684"/>
      <c r="AM48" s="684"/>
      <c r="AN48" s="684"/>
      <c r="AO48" s="684"/>
      <c r="AP48" s="684"/>
      <c r="AQ48" s="684"/>
      <c r="AR48" s="684"/>
      <c r="AS48" s="684"/>
      <c r="AT48" s="684"/>
      <c r="AU48" s="684"/>
    </row>
    <row r="49" spans="1:47" ht="16.5" customHeight="1">
      <c r="A49" s="1542"/>
      <c r="B49" s="1543"/>
      <c r="C49" s="1543"/>
      <c r="D49" s="687" t="s">
        <v>26</v>
      </c>
      <c r="E49" s="701">
        <v>0</v>
      </c>
      <c r="F49" s="701">
        <v>465</v>
      </c>
      <c r="G49" s="701">
        <v>201</v>
      </c>
      <c r="H49" s="701">
        <v>2657</v>
      </c>
      <c r="I49" s="701">
        <v>863</v>
      </c>
      <c r="J49" s="701">
        <v>1046</v>
      </c>
      <c r="K49" s="701">
        <v>549</v>
      </c>
      <c r="L49" s="701">
        <v>1525</v>
      </c>
      <c r="M49" s="701">
        <v>5393</v>
      </c>
      <c r="N49" s="701">
        <v>5228</v>
      </c>
      <c r="O49" s="701">
        <v>6534</v>
      </c>
      <c r="P49" s="701">
        <v>4228</v>
      </c>
      <c r="Q49" s="701">
        <v>2329</v>
      </c>
      <c r="R49" s="701">
        <v>734</v>
      </c>
      <c r="S49" s="701">
        <v>473</v>
      </c>
      <c r="T49" s="701">
        <v>261</v>
      </c>
      <c r="U49" s="701">
        <v>272</v>
      </c>
      <c r="V49" s="701">
        <v>116</v>
      </c>
      <c r="W49" s="701">
        <v>93</v>
      </c>
      <c r="X49" s="701">
        <v>8</v>
      </c>
      <c r="Y49" s="701">
        <v>1131</v>
      </c>
      <c r="Z49" s="702">
        <v>34106</v>
      </c>
      <c r="AA49" s="684"/>
      <c r="AB49" s="684"/>
      <c r="AC49" s="684"/>
      <c r="AD49" s="684"/>
      <c r="AE49" s="684"/>
      <c r="AF49" s="684"/>
      <c r="AG49" s="684"/>
      <c r="AH49" s="684"/>
      <c r="AI49" s="684"/>
      <c r="AJ49" s="684"/>
      <c r="AK49" s="684"/>
      <c r="AL49" s="684"/>
      <c r="AM49" s="684"/>
      <c r="AN49" s="684"/>
      <c r="AO49" s="684"/>
      <c r="AP49" s="684"/>
      <c r="AQ49" s="684"/>
      <c r="AR49" s="684"/>
      <c r="AS49" s="684"/>
      <c r="AT49" s="684"/>
      <c r="AU49" s="684"/>
    </row>
    <row r="50" spans="1:47" ht="16.5" customHeight="1">
      <c r="A50" s="1542" t="s">
        <v>24</v>
      </c>
      <c r="B50" s="1543"/>
      <c r="C50" s="1543"/>
      <c r="D50" s="686" t="s">
        <v>27</v>
      </c>
      <c r="E50" s="694">
        <v>46.46</v>
      </c>
      <c r="F50" s="694">
        <v>237.23999999999998</v>
      </c>
      <c r="G50" s="694">
        <v>83.39</v>
      </c>
      <c r="H50" s="694">
        <v>786.15</v>
      </c>
      <c r="I50" s="694">
        <v>222.66</v>
      </c>
      <c r="J50" s="694">
        <v>274.71000000000004</v>
      </c>
      <c r="K50" s="694">
        <v>183.56</v>
      </c>
      <c r="L50" s="694">
        <v>545.56999999999994</v>
      </c>
      <c r="M50" s="694">
        <v>2653.5499999999997</v>
      </c>
      <c r="N50" s="694">
        <v>3191.9</v>
      </c>
      <c r="O50" s="694">
        <v>4056.48</v>
      </c>
      <c r="P50" s="694">
        <v>2697.8500000000004</v>
      </c>
      <c r="Q50" s="694">
        <v>1943.9499999999998</v>
      </c>
      <c r="R50" s="694">
        <v>802.26</v>
      </c>
      <c r="S50" s="694">
        <v>744.45</v>
      </c>
      <c r="T50" s="694">
        <v>502.64</v>
      </c>
      <c r="U50" s="694">
        <v>508.79999999999995</v>
      </c>
      <c r="V50" s="694">
        <v>276.43</v>
      </c>
      <c r="W50" s="694">
        <v>241.79000000000002</v>
      </c>
      <c r="X50" s="694">
        <v>85.29</v>
      </c>
      <c r="Y50" s="694">
        <v>757.46</v>
      </c>
      <c r="Z50" s="695">
        <v>20842.59</v>
      </c>
      <c r="AA50" s="684"/>
      <c r="AB50" s="684"/>
      <c r="AC50" s="684"/>
      <c r="AD50" s="684"/>
      <c r="AE50" s="684"/>
      <c r="AF50" s="684"/>
      <c r="AG50" s="684"/>
      <c r="AH50" s="684"/>
      <c r="AI50" s="684"/>
      <c r="AJ50" s="684"/>
      <c r="AK50" s="684"/>
      <c r="AL50" s="684"/>
      <c r="AM50" s="684"/>
      <c r="AN50" s="684"/>
      <c r="AO50" s="684"/>
      <c r="AP50" s="684"/>
      <c r="AQ50" s="684"/>
      <c r="AR50" s="684"/>
      <c r="AS50" s="684"/>
      <c r="AT50" s="684"/>
      <c r="AU50" s="684"/>
    </row>
    <row r="51" spans="1:47" ht="16.5" customHeight="1">
      <c r="A51" s="1542"/>
      <c r="B51" s="1543"/>
      <c r="C51" s="1543"/>
      <c r="D51" s="688" t="s">
        <v>28</v>
      </c>
      <c r="E51" s="696">
        <v>0</v>
      </c>
      <c r="F51" s="696">
        <v>2759</v>
      </c>
      <c r="G51" s="696">
        <v>1726</v>
      </c>
      <c r="H51" s="696">
        <v>32199</v>
      </c>
      <c r="I51" s="696">
        <v>12343</v>
      </c>
      <c r="J51" s="696">
        <v>20888</v>
      </c>
      <c r="K51" s="696">
        <v>18023</v>
      </c>
      <c r="L51" s="696">
        <v>62334</v>
      </c>
      <c r="M51" s="696">
        <v>324082</v>
      </c>
      <c r="N51" s="696">
        <v>417778</v>
      </c>
      <c r="O51" s="696">
        <v>525275</v>
      </c>
      <c r="P51" s="696">
        <v>353875</v>
      </c>
      <c r="Q51" s="696">
        <v>326515</v>
      </c>
      <c r="R51" s="696">
        <v>147819</v>
      </c>
      <c r="S51" s="696">
        <v>150929</v>
      </c>
      <c r="T51" s="696">
        <v>102033</v>
      </c>
      <c r="U51" s="696">
        <v>106987</v>
      </c>
      <c r="V51" s="696">
        <v>56821</v>
      </c>
      <c r="W51" s="696">
        <v>53290</v>
      </c>
      <c r="X51" s="696">
        <v>19596</v>
      </c>
      <c r="Y51" s="696">
        <v>130815</v>
      </c>
      <c r="Z51" s="697">
        <v>2866087</v>
      </c>
      <c r="AA51" s="684"/>
      <c r="AB51" s="684"/>
      <c r="AC51" s="684"/>
      <c r="AD51" s="684"/>
      <c r="AE51" s="684"/>
      <c r="AF51" s="684"/>
      <c r="AG51" s="684"/>
      <c r="AH51" s="684"/>
      <c r="AI51" s="684"/>
      <c r="AJ51" s="684"/>
      <c r="AK51" s="684"/>
      <c r="AL51" s="684"/>
      <c r="AM51" s="684"/>
      <c r="AN51" s="684"/>
      <c r="AO51" s="684"/>
      <c r="AP51" s="684"/>
      <c r="AQ51" s="684"/>
      <c r="AR51" s="684"/>
      <c r="AS51" s="684"/>
      <c r="AT51" s="684"/>
      <c r="AU51" s="684"/>
    </row>
    <row r="52" spans="1:47" ht="16.5" customHeight="1">
      <c r="A52" s="1542"/>
      <c r="B52" s="1543"/>
      <c r="C52" s="1543"/>
      <c r="D52" s="687" t="s">
        <v>26</v>
      </c>
      <c r="E52" s="701">
        <v>0</v>
      </c>
      <c r="F52" s="701">
        <v>465</v>
      </c>
      <c r="G52" s="701">
        <v>203</v>
      </c>
      <c r="H52" s="701">
        <v>2692</v>
      </c>
      <c r="I52" s="701">
        <v>867</v>
      </c>
      <c r="J52" s="701">
        <v>1088</v>
      </c>
      <c r="K52" s="701">
        <v>565</v>
      </c>
      <c r="L52" s="701">
        <v>1583</v>
      </c>
      <c r="M52" s="701">
        <v>5454</v>
      </c>
      <c r="N52" s="701">
        <v>5360</v>
      </c>
      <c r="O52" s="701">
        <v>6744</v>
      </c>
      <c r="P52" s="701">
        <v>4412</v>
      </c>
      <c r="Q52" s="701">
        <v>3033</v>
      </c>
      <c r="R52" s="701">
        <v>1159</v>
      </c>
      <c r="S52" s="701">
        <v>1027</v>
      </c>
      <c r="T52" s="701">
        <v>656</v>
      </c>
      <c r="U52" s="701">
        <v>696</v>
      </c>
      <c r="V52" s="701">
        <v>315</v>
      </c>
      <c r="W52" s="701">
        <v>322</v>
      </c>
      <c r="X52" s="701">
        <v>102</v>
      </c>
      <c r="Y52" s="701">
        <v>1365</v>
      </c>
      <c r="Z52" s="702">
        <v>38108</v>
      </c>
      <c r="AA52" s="684"/>
      <c r="AB52" s="684"/>
      <c r="AC52" s="684"/>
      <c r="AD52" s="684"/>
      <c r="AE52" s="684"/>
      <c r="AF52" s="684"/>
      <c r="AG52" s="684"/>
      <c r="AH52" s="684"/>
      <c r="AI52" s="684"/>
      <c r="AJ52" s="684"/>
      <c r="AK52" s="684"/>
      <c r="AL52" s="684"/>
      <c r="AM52" s="684"/>
      <c r="AN52" s="684"/>
      <c r="AO52" s="684"/>
      <c r="AP52" s="684"/>
      <c r="AQ52" s="684"/>
      <c r="AR52" s="684"/>
      <c r="AS52" s="684"/>
      <c r="AT52" s="684"/>
      <c r="AU52" s="684"/>
    </row>
    <row r="53" spans="1:47" ht="16.5" customHeight="1">
      <c r="A53" s="1542" t="s">
        <v>33</v>
      </c>
      <c r="B53" s="1543"/>
      <c r="C53" s="1543"/>
      <c r="D53" s="686" t="s">
        <v>27</v>
      </c>
      <c r="E53" s="694">
        <v>67.94</v>
      </c>
      <c r="F53" s="694">
        <v>339.83000000000004</v>
      </c>
      <c r="G53" s="694">
        <v>372.15000000000003</v>
      </c>
      <c r="H53" s="694">
        <v>1525.8000000000002</v>
      </c>
      <c r="I53" s="694">
        <v>1041.8000000000002</v>
      </c>
      <c r="J53" s="694">
        <v>1838.38</v>
      </c>
      <c r="K53" s="694">
        <v>2235.17</v>
      </c>
      <c r="L53" s="694">
        <v>2773.35</v>
      </c>
      <c r="M53" s="694">
        <v>6570.52</v>
      </c>
      <c r="N53" s="694">
        <v>8476.18</v>
      </c>
      <c r="O53" s="694">
        <v>9133.77</v>
      </c>
      <c r="P53" s="694">
        <v>6384.7199999999993</v>
      </c>
      <c r="Q53" s="694">
        <v>3523.8999999999996</v>
      </c>
      <c r="R53" s="694">
        <v>1554.01</v>
      </c>
      <c r="S53" s="694">
        <v>1243</v>
      </c>
      <c r="T53" s="694">
        <v>854.52</v>
      </c>
      <c r="U53" s="694">
        <v>784.05</v>
      </c>
      <c r="V53" s="694">
        <v>419.92000000000007</v>
      </c>
      <c r="W53" s="694">
        <v>332.28000000000003</v>
      </c>
      <c r="X53" s="694">
        <v>129.75</v>
      </c>
      <c r="Y53" s="694">
        <v>805.67</v>
      </c>
      <c r="Z53" s="695">
        <v>50406.709999999992</v>
      </c>
      <c r="AA53" s="684"/>
      <c r="AB53" s="684"/>
      <c r="AC53" s="684"/>
      <c r="AD53" s="684"/>
      <c r="AE53" s="684"/>
      <c r="AF53" s="684"/>
      <c r="AG53" s="684"/>
      <c r="AH53" s="684"/>
      <c r="AI53" s="684"/>
      <c r="AJ53" s="684"/>
      <c r="AK53" s="684"/>
      <c r="AL53" s="684"/>
      <c r="AM53" s="684"/>
      <c r="AN53" s="684"/>
      <c r="AO53" s="684"/>
      <c r="AP53" s="684"/>
      <c r="AQ53" s="684"/>
      <c r="AR53" s="684"/>
      <c r="AS53" s="684"/>
      <c r="AT53" s="684"/>
      <c r="AU53" s="684"/>
    </row>
    <row r="54" spans="1:47" ht="16.5" customHeight="1">
      <c r="A54" s="1542"/>
      <c r="B54" s="1543"/>
      <c r="C54" s="1543"/>
      <c r="D54" s="688" t="s">
        <v>28</v>
      </c>
      <c r="E54" s="696">
        <v>284</v>
      </c>
      <c r="F54" s="696">
        <v>7499</v>
      </c>
      <c r="G54" s="696">
        <v>20218</v>
      </c>
      <c r="H54" s="696">
        <v>108670</v>
      </c>
      <c r="I54" s="696">
        <v>127930</v>
      </c>
      <c r="J54" s="696">
        <v>346268</v>
      </c>
      <c r="K54" s="696">
        <v>589445</v>
      </c>
      <c r="L54" s="696">
        <v>887258</v>
      </c>
      <c r="M54" s="696">
        <v>1896093</v>
      </c>
      <c r="N54" s="696">
        <v>2712281</v>
      </c>
      <c r="O54" s="696">
        <v>2856026</v>
      </c>
      <c r="P54" s="696">
        <v>1999532</v>
      </c>
      <c r="Q54" s="696">
        <v>1145587</v>
      </c>
      <c r="R54" s="696">
        <v>556478</v>
      </c>
      <c r="S54" s="696">
        <v>424599</v>
      </c>
      <c r="T54" s="696">
        <v>291119</v>
      </c>
      <c r="U54" s="696">
        <v>260664</v>
      </c>
      <c r="V54" s="696">
        <v>138594</v>
      </c>
      <c r="W54" s="696">
        <v>105075</v>
      </c>
      <c r="X54" s="696">
        <v>43377</v>
      </c>
      <c r="Y54" s="696">
        <v>155348</v>
      </c>
      <c r="Z54" s="697">
        <v>14672345</v>
      </c>
      <c r="AA54" s="684"/>
      <c r="AB54" s="684"/>
      <c r="AC54" s="684"/>
      <c r="AD54" s="684"/>
      <c r="AE54" s="684"/>
      <c r="AF54" s="684"/>
      <c r="AG54" s="684"/>
      <c r="AH54" s="684"/>
      <c r="AI54" s="684"/>
      <c r="AJ54" s="684"/>
      <c r="AK54" s="684"/>
      <c r="AL54" s="684"/>
      <c r="AM54" s="684"/>
      <c r="AN54" s="684"/>
      <c r="AO54" s="684"/>
      <c r="AP54" s="684"/>
      <c r="AQ54" s="684"/>
      <c r="AR54" s="684"/>
      <c r="AS54" s="684"/>
      <c r="AT54" s="684"/>
      <c r="AU54" s="684"/>
    </row>
    <row r="55" spans="1:47" ht="16.5" customHeight="1" thickBot="1">
      <c r="A55" s="1544"/>
      <c r="B55" s="1545"/>
      <c r="C55" s="1545"/>
      <c r="D55" s="692" t="s">
        <v>26</v>
      </c>
      <c r="E55" s="703">
        <v>245</v>
      </c>
      <c r="F55" s="703">
        <v>1532</v>
      </c>
      <c r="G55" s="703">
        <v>2468</v>
      </c>
      <c r="H55" s="703">
        <v>8619</v>
      </c>
      <c r="I55" s="703">
        <v>6979</v>
      </c>
      <c r="J55" s="703">
        <v>13929</v>
      </c>
      <c r="K55" s="703">
        <v>17515</v>
      </c>
      <c r="L55" s="703">
        <v>19846</v>
      </c>
      <c r="M55" s="703">
        <v>33961</v>
      </c>
      <c r="N55" s="703">
        <v>38590</v>
      </c>
      <c r="O55" s="703">
        <v>34485</v>
      </c>
      <c r="P55" s="703">
        <v>19976</v>
      </c>
      <c r="Q55" s="703">
        <v>9387</v>
      </c>
      <c r="R55" s="703">
        <v>3916</v>
      </c>
      <c r="S55" s="703">
        <v>2558</v>
      </c>
      <c r="T55" s="703">
        <v>1545</v>
      </c>
      <c r="U55" s="703">
        <v>1291</v>
      </c>
      <c r="V55" s="703">
        <v>607</v>
      </c>
      <c r="W55" s="703">
        <v>472</v>
      </c>
      <c r="X55" s="703">
        <v>170</v>
      </c>
      <c r="Y55" s="703">
        <v>1435</v>
      </c>
      <c r="Z55" s="703">
        <v>219526</v>
      </c>
      <c r="AA55" s="684"/>
      <c r="AB55" s="684"/>
      <c r="AC55" s="684"/>
      <c r="AD55" s="684"/>
      <c r="AE55" s="684"/>
      <c r="AF55" s="684"/>
      <c r="AG55" s="684"/>
      <c r="AH55" s="684"/>
      <c r="AI55" s="684"/>
      <c r="AJ55" s="684"/>
      <c r="AK55" s="684"/>
      <c r="AL55" s="684"/>
      <c r="AM55" s="684"/>
      <c r="AN55" s="684"/>
      <c r="AO55" s="684"/>
      <c r="AP55" s="684"/>
      <c r="AQ55" s="684"/>
      <c r="AR55" s="684"/>
      <c r="AS55" s="684"/>
      <c r="AT55" s="684"/>
      <c r="AU55" s="684"/>
    </row>
    <row r="56" spans="1:47" ht="16.5" customHeight="1" thickBot="1">
      <c r="A56" s="683"/>
      <c r="B56" s="683"/>
      <c r="C56" s="683"/>
      <c r="D56" s="683"/>
      <c r="E56" s="683"/>
      <c r="F56" s="683"/>
      <c r="G56" s="683"/>
      <c r="H56" s="683"/>
      <c r="I56" s="683"/>
      <c r="J56" s="683"/>
      <c r="K56" s="683"/>
      <c r="L56" s="683"/>
      <c r="M56" s="683"/>
      <c r="N56" s="683"/>
      <c r="O56" s="683"/>
      <c r="P56" s="683"/>
      <c r="Q56" s="683"/>
      <c r="R56" s="683"/>
      <c r="S56" s="683"/>
      <c r="T56" s="683"/>
      <c r="U56" s="683"/>
      <c r="V56" s="683"/>
      <c r="W56" s="683"/>
      <c r="X56" s="683"/>
      <c r="Y56" s="683"/>
      <c r="Z56" s="683"/>
      <c r="AA56" s="683"/>
      <c r="AB56" s="683"/>
      <c r="AC56" s="683"/>
      <c r="AD56" s="683"/>
      <c r="AE56" s="683"/>
      <c r="AF56" s="683"/>
      <c r="AG56" s="683"/>
      <c r="AH56" s="683"/>
      <c r="AI56" s="683"/>
      <c r="AJ56" s="683"/>
      <c r="AK56" s="683"/>
      <c r="AL56" s="683"/>
      <c r="AM56" s="683"/>
      <c r="AN56" s="683"/>
      <c r="AO56" s="683"/>
      <c r="AP56" s="683"/>
      <c r="AQ56" s="683"/>
      <c r="AR56" s="683"/>
      <c r="AS56" s="683"/>
      <c r="AT56" s="683"/>
      <c r="AU56" s="683"/>
    </row>
    <row r="57" spans="1:47" ht="16.5" customHeight="1">
      <c r="A57" s="683"/>
      <c r="B57" s="683"/>
      <c r="C57" s="683"/>
      <c r="D57" s="683"/>
      <c r="E57" s="683"/>
      <c r="F57" s="683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683"/>
      <c r="AB57" s="683"/>
      <c r="AC57" s="683"/>
      <c r="AD57" s="683"/>
      <c r="AE57" s="683"/>
      <c r="AF57" s="683"/>
      <c r="AG57" s="683"/>
      <c r="AH57" s="683"/>
      <c r="AI57" s="683"/>
      <c r="AJ57" s="683"/>
      <c r="AK57" s="683"/>
      <c r="AL57" s="683"/>
      <c r="AM57" s="683"/>
      <c r="AN57" s="683"/>
      <c r="AO57" s="683"/>
      <c r="AP57" s="683"/>
      <c r="AQ57" s="683"/>
      <c r="AR57" s="683"/>
      <c r="AS57" s="683"/>
      <c r="AT57" s="683"/>
      <c r="AU57" s="683"/>
    </row>
    <row r="58" spans="1:47" ht="16.5" customHeight="1">
      <c r="A58" s="683"/>
      <c r="B58" s="683"/>
      <c r="C58" s="683"/>
      <c r="D58" s="683"/>
      <c r="E58" s="683"/>
      <c r="F58" s="683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683"/>
      <c r="AB58" s="683"/>
      <c r="AC58" s="683"/>
      <c r="AD58" s="683"/>
      <c r="AE58" s="683"/>
      <c r="AF58" s="683"/>
      <c r="AG58" s="683"/>
      <c r="AH58" s="683"/>
      <c r="AI58" s="683"/>
      <c r="AJ58" s="683"/>
      <c r="AK58" s="683"/>
      <c r="AL58" s="683"/>
      <c r="AM58" s="683"/>
      <c r="AN58" s="683"/>
      <c r="AO58" s="683"/>
      <c r="AP58" s="683"/>
      <c r="AQ58" s="683"/>
      <c r="AR58" s="683"/>
      <c r="AS58" s="683"/>
      <c r="AT58" s="683"/>
      <c r="AU58" s="683"/>
    </row>
    <row r="59" spans="1:47" ht="16.5" customHeight="1" thickBot="1">
      <c r="A59" s="683"/>
      <c r="B59" s="683"/>
      <c r="C59" s="683"/>
      <c r="D59" s="683"/>
      <c r="E59" s="683"/>
      <c r="F59" s="683"/>
      <c r="G59" s="1529">
        <v>742.17</v>
      </c>
      <c r="H59" s="1530"/>
      <c r="I59" s="1530">
        <v>74217</v>
      </c>
      <c r="J59" s="1530"/>
      <c r="K59" s="1530">
        <v>69.06</v>
      </c>
      <c r="L59" s="1530"/>
      <c r="M59" s="1530">
        <v>40.380000000000003</v>
      </c>
      <c r="N59" s="1530"/>
      <c r="O59" s="1530">
        <v>18.7</v>
      </c>
      <c r="P59" s="1530"/>
      <c r="Q59" s="1530">
        <v>183.06</v>
      </c>
      <c r="R59" s="1530"/>
      <c r="S59" s="1537">
        <v>242.14</v>
      </c>
      <c r="T59" s="1538"/>
      <c r="U59" s="1530">
        <v>51460.079999999987</v>
      </c>
      <c r="V59" s="1530"/>
      <c r="W59" s="1530">
        <v>14672345</v>
      </c>
      <c r="X59" s="1530"/>
      <c r="Y59" s="1530">
        <v>219526</v>
      </c>
      <c r="Z59" s="1536"/>
      <c r="AA59" s="683"/>
      <c r="AB59" s="683"/>
      <c r="AC59" s="683"/>
      <c r="AD59" s="683"/>
      <c r="AE59" s="683"/>
      <c r="AF59" s="683"/>
      <c r="AG59" s="683"/>
      <c r="AH59" s="683"/>
      <c r="AI59" s="683"/>
      <c r="AJ59" s="683"/>
      <c r="AK59" s="683"/>
      <c r="AL59" s="683"/>
      <c r="AM59" s="683"/>
      <c r="AN59" s="683"/>
      <c r="AO59" s="683"/>
      <c r="AP59" s="683"/>
      <c r="AQ59" s="683"/>
      <c r="AR59" s="683"/>
      <c r="AS59" s="683"/>
      <c r="AT59" s="683"/>
      <c r="AU59" s="683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595"/>
  </cols>
  <sheetData>
    <row r="1" spans="1:47" ht="18.75">
      <c r="A1" s="1547" t="s">
        <v>87</v>
      </c>
      <c r="B1" s="1548"/>
      <c r="C1" s="1548"/>
      <c r="D1" s="1548"/>
      <c r="E1" s="1548"/>
      <c r="F1" s="1548"/>
      <c r="G1" s="1548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726"/>
      <c r="AI1" s="726"/>
      <c r="AJ1" s="726"/>
      <c r="AK1" s="726"/>
      <c r="AL1" s="726"/>
      <c r="AM1" s="726"/>
      <c r="AN1" s="726"/>
      <c r="AO1" s="726"/>
      <c r="AP1" s="726"/>
      <c r="AQ1" s="726"/>
      <c r="AR1" s="726"/>
      <c r="AS1" s="726"/>
      <c r="AT1" s="726"/>
      <c r="AU1" s="726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  <c r="V2" s="705"/>
      <c r="W2" s="705"/>
      <c r="X2" s="705"/>
      <c r="Y2" s="705"/>
      <c r="Z2" s="705"/>
      <c r="AA2" s="705"/>
      <c r="AB2" s="705"/>
      <c r="AC2" s="705"/>
      <c r="AD2" s="705"/>
      <c r="AE2" s="705"/>
      <c r="AF2" s="705"/>
      <c r="AG2" s="705"/>
      <c r="AH2" s="705"/>
      <c r="AI2" s="705"/>
      <c r="AJ2" s="705"/>
      <c r="AK2" s="705"/>
      <c r="AL2" s="705"/>
      <c r="AM2" s="705"/>
      <c r="AN2" s="705"/>
      <c r="AO2" s="705"/>
      <c r="AP2" s="705"/>
      <c r="AQ2" s="705"/>
      <c r="AR2" s="705"/>
      <c r="AS2" s="705"/>
      <c r="AT2" s="705"/>
      <c r="AU2" s="705"/>
    </row>
    <row r="3" spans="1:47" ht="14.25" thickBot="1">
      <c r="A3" s="705"/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5"/>
      <c r="AH3" s="705"/>
      <c r="AI3" s="705"/>
      <c r="AJ3" s="705"/>
      <c r="AK3" s="705"/>
      <c r="AL3" s="705"/>
      <c r="AM3" s="705"/>
      <c r="AN3" s="705"/>
      <c r="AO3" s="705"/>
      <c r="AP3" s="705"/>
      <c r="AQ3" s="705"/>
      <c r="AR3" s="705"/>
      <c r="AS3" s="705"/>
      <c r="AT3" s="705"/>
      <c r="AU3" s="705"/>
    </row>
    <row r="4" spans="1:47" ht="16.5" customHeight="1">
      <c r="A4" s="711" t="s">
        <v>36</v>
      </c>
      <c r="B4" s="712" t="s">
        <v>35</v>
      </c>
      <c r="C4" s="712" t="s">
        <v>1</v>
      </c>
      <c r="D4" s="712" t="s">
        <v>2</v>
      </c>
      <c r="E4" s="712" t="s">
        <v>3</v>
      </c>
      <c r="F4" s="712" t="s">
        <v>4</v>
      </c>
      <c r="G4" s="712" t="s">
        <v>5</v>
      </c>
      <c r="H4" s="712" t="s">
        <v>6</v>
      </c>
      <c r="I4" s="712" t="s">
        <v>7</v>
      </c>
      <c r="J4" s="712" t="s">
        <v>8</v>
      </c>
      <c r="K4" s="712" t="s">
        <v>9</v>
      </c>
      <c r="L4" s="712" t="s">
        <v>10</v>
      </c>
      <c r="M4" s="712" t="s">
        <v>11</v>
      </c>
      <c r="N4" s="712" t="s">
        <v>12</v>
      </c>
      <c r="O4" s="712" t="s">
        <v>13</v>
      </c>
      <c r="P4" s="712" t="s">
        <v>14</v>
      </c>
      <c r="Q4" s="712" t="s">
        <v>15</v>
      </c>
      <c r="R4" s="712" t="s">
        <v>16</v>
      </c>
      <c r="S4" s="712" t="s">
        <v>17</v>
      </c>
      <c r="T4" s="712" t="s">
        <v>18</v>
      </c>
      <c r="U4" s="712" t="s">
        <v>19</v>
      </c>
      <c r="V4" s="712" t="s">
        <v>20</v>
      </c>
      <c r="W4" s="712" t="s">
        <v>21</v>
      </c>
      <c r="X4" s="712" t="s">
        <v>22</v>
      </c>
      <c r="Y4" s="712" t="s">
        <v>23</v>
      </c>
      <c r="Z4" s="713" t="s">
        <v>25</v>
      </c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  <c r="AP4" s="707"/>
      <c r="AQ4" s="707"/>
      <c r="AR4" s="707"/>
      <c r="AS4" s="707"/>
      <c r="AT4" s="707"/>
      <c r="AU4" s="707"/>
    </row>
    <row r="5" spans="1:47" ht="16.5" customHeight="1">
      <c r="A5" s="1542" t="s">
        <v>32</v>
      </c>
      <c r="B5" s="1543" t="s">
        <v>29</v>
      </c>
      <c r="C5" s="1543" t="s">
        <v>51</v>
      </c>
      <c r="D5" s="708" t="s">
        <v>27</v>
      </c>
      <c r="E5" s="715">
        <v>20.47</v>
      </c>
      <c r="F5" s="716">
        <v>74.11</v>
      </c>
      <c r="G5" s="716">
        <v>49.09</v>
      </c>
      <c r="H5" s="716">
        <v>134.53</v>
      </c>
      <c r="I5" s="716">
        <v>187.56</v>
      </c>
      <c r="J5" s="716">
        <v>680.74</v>
      </c>
      <c r="K5" s="716">
        <v>1507.4</v>
      </c>
      <c r="L5" s="716">
        <v>2031.62</v>
      </c>
      <c r="M5" s="716">
        <v>5657.52</v>
      </c>
      <c r="N5" s="716">
        <v>4604.93</v>
      </c>
      <c r="O5" s="716">
        <v>4010.72</v>
      </c>
      <c r="P5" s="716">
        <v>2518.5700000000002</v>
      </c>
      <c r="Q5" s="716">
        <v>927.5</v>
      </c>
      <c r="R5" s="716">
        <v>548.14</v>
      </c>
      <c r="S5" s="716">
        <v>312.23</v>
      </c>
      <c r="T5" s="716">
        <v>264.77</v>
      </c>
      <c r="U5" s="716">
        <v>243.19</v>
      </c>
      <c r="V5" s="716">
        <v>118.95</v>
      </c>
      <c r="W5" s="716">
        <v>79.010000000000005</v>
      </c>
      <c r="X5" s="716">
        <v>50.46</v>
      </c>
      <c r="Y5" s="716">
        <v>46.13</v>
      </c>
      <c r="Z5" s="717">
        <v>24067.64</v>
      </c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P5" s="706"/>
      <c r="AQ5" s="706"/>
      <c r="AR5" s="706"/>
      <c r="AS5" s="706"/>
      <c r="AT5" s="706"/>
      <c r="AU5" s="706"/>
    </row>
    <row r="6" spans="1:47" ht="16.5" customHeight="1">
      <c r="A6" s="1542"/>
      <c r="B6" s="1543"/>
      <c r="C6" s="1543"/>
      <c r="D6" s="710" t="s">
        <v>28</v>
      </c>
      <c r="E6" s="718">
        <v>243</v>
      </c>
      <c r="F6" s="718">
        <v>4731</v>
      </c>
      <c r="G6" s="718">
        <v>6266</v>
      </c>
      <c r="H6" s="718">
        <v>26097</v>
      </c>
      <c r="I6" s="718">
        <v>45885</v>
      </c>
      <c r="J6" s="718">
        <v>222499</v>
      </c>
      <c r="K6" s="718">
        <v>562129</v>
      </c>
      <c r="L6" s="718">
        <v>856361</v>
      </c>
      <c r="M6" s="718">
        <v>2655327</v>
      </c>
      <c r="N6" s="718">
        <v>2349877</v>
      </c>
      <c r="O6" s="718">
        <v>2120662</v>
      </c>
      <c r="P6" s="718">
        <v>1429643</v>
      </c>
      <c r="Q6" s="718">
        <v>538522</v>
      </c>
      <c r="R6" s="718">
        <v>334430</v>
      </c>
      <c r="S6" s="718">
        <v>194182</v>
      </c>
      <c r="T6" s="718">
        <v>181248</v>
      </c>
      <c r="U6" s="718">
        <v>156300</v>
      </c>
      <c r="V6" s="718">
        <v>77359</v>
      </c>
      <c r="W6" s="718">
        <v>54567</v>
      </c>
      <c r="X6" s="718">
        <v>37380</v>
      </c>
      <c r="Y6" s="718">
        <v>29612</v>
      </c>
      <c r="Z6" s="719">
        <v>11883320</v>
      </c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6"/>
      <c r="AM6" s="706"/>
      <c r="AN6" s="706"/>
      <c r="AO6" s="706"/>
      <c r="AP6" s="706"/>
      <c r="AQ6" s="706"/>
      <c r="AR6" s="706"/>
      <c r="AS6" s="706"/>
      <c r="AT6" s="706"/>
      <c r="AU6" s="706"/>
    </row>
    <row r="7" spans="1:47" ht="16.5" customHeight="1">
      <c r="A7" s="1542"/>
      <c r="B7" s="1543"/>
      <c r="C7" s="1543"/>
      <c r="D7" s="709" t="s">
        <v>26</v>
      </c>
      <c r="E7" s="720">
        <v>170</v>
      </c>
      <c r="F7" s="720">
        <v>1141</v>
      </c>
      <c r="G7" s="720">
        <v>704</v>
      </c>
      <c r="H7" s="720">
        <v>1861</v>
      </c>
      <c r="I7" s="720">
        <v>2316</v>
      </c>
      <c r="J7" s="720">
        <v>8162</v>
      </c>
      <c r="K7" s="720">
        <v>16181</v>
      </c>
      <c r="L7" s="720">
        <v>18873</v>
      </c>
      <c r="M7" s="720">
        <v>47837</v>
      </c>
      <c r="N7" s="720">
        <v>33652</v>
      </c>
      <c r="O7" s="720">
        <v>25544</v>
      </c>
      <c r="P7" s="720">
        <v>14048</v>
      </c>
      <c r="Q7" s="720">
        <v>4244</v>
      </c>
      <c r="R7" s="720">
        <v>2234</v>
      </c>
      <c r="S7" s="720">
        <v>1072</v>
      </c>
      <c r="T7" s="720">
        <v>805</v>
      </c>
      <c r="U7" s="720">
        <v>617</v>
      </c>
      <c r="V7" s="720">
        <v>267</v>
      </c>
      <c r="W7" s="720">
        <v>143</v>
      </c>
      <c r="X7" s="720">
        <v>84</v>
      </c>
      <c r="Y7" s="720">
        <v>74</v>
      </c>
      <c r="Z7" s="721">
        <v>180029</v>
      </c>
      <c r="AA7" s="706"/>
      <c r="AB7" s="706"/>
      <c r="AC7" s="706"/>
      <c r="AD7" s="706"/>
      <c r="AE7" s="706"/>
      <c r="AF7" s="706"/>
      <c r="AG7" s="706"/>
      <c r="AH7" s="706"/>
      <c r="AI7" s="706"/>
      <c r="AJ7" s="706"/>
      <c r="AK7" s="706"/>
      <c r="AL7" s="706"/>
      <c r="AM7" s="706"/>
      <c r="AN7" s="706"/>
      <c r="AO7" s="706"/>
      <c r="AP7" s="706"/>
      <c r="AQ7" s="706"/>
      <c r="AR7" s="706"/>
      <c r="AS7" s="706"/>
      <c r="AT7" s="706"/>
      <c r="AU7" s="706"/>
    </row>
    <row r="8" spans="1:47" ht="16.5" customHeight="1">
      <c r="A8" s="1542"/>
      <c r="B8" s="1543"/>
      <c r="C8" s="1543" t="s">
        <v>52</v>
      </c>
      <c r="D8" s="708" t="s">
        <v>27</v>
      </c>
      <c r="E8" s="716">
        <v>9.14</v>
      </c>
      <c r="F8" s="716">
        <v>91.56</v>
      </c>
      <c r="G8" s="716">
        <v>197.92</v>
      </c>
      <c r="H8" s="716">
        <v>629.24</v>
      </c>
      <c r="I8" s="716">
        <v>785.59</v>
      </c>
      <c r="J8" s="716">
        <v>1136.4100000000001</v>
      </c>
      <c r="K8" s="716">
        <v>1616.65</v>
      </c>
      <c r="L8" s="716">
        <v>1327.43</v>
      </c>
      <c r="M8" s="716">
        <v>1468.93</v>
      </c>
      <c r="N8" s="716">
        <v>1049.42</v>
      </c>
      <c r="O8" s="716">
        <v>929.79</v>
      </c>
      <c r="P8" s="716">
        <v>591.57000000000005</v>
      </c>
      <c r="Q8" s="716">
        <v>225.48</v>
      </c>
      <c r="R8" s="716">
        <v>142.81</v>
      </c>
      <c r="S8" s="716">
        <v>131.66</v>
      </c>
      <c r="T8" s="716">
        <v>114.84</v>
      </c>
      <c r="U8" s="716">
        <v>129.32</v>
      </c>
      <c r="V8" s="716">
        <v>62.6</v>
      </c>
      <c r="W8" s="716">
        <v>25.02</v>
      </c>
      <c r="X8" s="716">
        <v>8.5</v>
      </c>
      <c r="Y8" s="716">
        <v>23.71</v>
      </c>
      <c r="Z8" s="717">
        <v>10697.59</v>
      </c>
      <c r="AA8" s="706"/>
      <c r="AB8" s="706"/>
      <c r="AC8" s="706"/>
      <c r="AD8" s="706"/>
      <c r="AE8" s="706"/>
      <c r="AF8" s="706"/>
      <c r="AG8" s="706"/>
      <c r="AH8" s="706"/>
      <c r="AI8" s="706"/>
      <c r="AJ8" s="706"/>
      <c r="AK8" s="706"/>
      <c r="AL8" s="706"/>
      <c r="AM8" s="706"/>
      <c r="AN8" s="706"/>
      <c r="AO8" s="706"/>
      <c r="AP8" s="706"/>
      <c r="AQ8" s="706"/>
      <c r="AR8" s="706"/>
      <c r="AS8" s="706"/>
      <c r="AT8" s="706"/>
      <c r="AU8" s="706"/>
    </row>
    <row r="9" spans="1:47" ht="16.5" customHeight="1">
      <c r="A9" s="1542"/>
      <c r="B9" s="1543"/>
      <c r="C9" s="1543"/>
      <c r="D9" s="710" t="s">
        <v>28</v>
      </c>
      <c r="E9" s="718">
        <v>129</v>
      </c>
      <c r="F9" s="718">
        <v>3514</v>
      </c>
      <c r="G9" s="718">
        <v>16472</v>
      </c>
      <c r="H9" s="718">
        <v>73267</v>
      </c>
      <c r="I9" s="718">
        <v>116488</v>
      </c>
      <c r="J9" s="718">
        <v>217286</v>
      </c>
      <c r="K9" s="718">
        <v>368695</v>
      </c>
      <c r="L9" s="718">
        <v>355825</v>
      </c>
      <c r="M9" s="718">
        <v>435724</v>
      </c>
      <c r="N9" s="718">
        <v>340692</v>
      </c>
      <c r="O9" s="718">
        <v>295810</v>
      </c>
      <c r="P9" s="718">
        <v>206232</v>
      </c>
      <c r="Q9" s="718">
        <v>79803</v>
      </c>
      <c r="R9" s="718">
        <v>53163</v>
      </c>
      <c r="S9" s="718">
        <v>51325</v>
      </c>
      <c r="T9" s="718">
        <v>47046</v>
      </c>
      <c r="U9" s="718">
        <v>52007</v>
      </c>
      <c r="V9" s="718">
        <v>25928</v>
      </c>
      <c r="W9" s="718">
        <v>10151</v>
      </c>
      <c r="X9" s="718">
        <v>3609</v>
      </c>
      <c r="Y9" s="718">
        <v>10225</v>
      </c>
      <c r="Z9" s="719">
        <v>2763391</v>
      </c>
      <c r="AA9" s="706"/>
      <c r="AB9" s="706"/>
      <c r="AC9" s="706"/>
      <c r="AD9" s="706"/>
      <c r="AE9" s="706"/>
      <c r="AF9" s="706"/>
      <c r="AG9" s="706"/>
      <c r="AH9" s="706"/>
      <c r="AI9" s="706"/>
      <c r="AJ9" s="706"/>
      <c r="AK9" s="706"/>
      <c r="AL9" s="706"/>
      <c r="AM9" s="706"/>
      <c r="AN9" s="706"/>
      <c r="AO9" s="706"/>
      <c r="AP9" s="706"/>
      <c r="AQ9" s="706"/>
      <c r="AR9" s="706"/>
      <c r="AS9" s="706"/>
      <c r="AT9" s="706"/>
      <c r="AU9" s="706"/>
    </row>
    <row r="10" spans="1:47" ht="16.5" customHeight="1">
      <c r="A10" s="1542"/>
      <c r="B10" s="1543"/>
      <c r="C10" s="1543"/>
      <c r="D10" s="709" t="s">
        <v>26</v>
      </c>
      <c r="E10" s="720">
        <v>60</v>
      </c>
      <c r="F10" s="720">
        <v>801</v>
      </c>
      <c r="G10" s="720">
        <v>1838</v>
      </c>
      <c r="H10" s="720">
        <v>5486</v>
      </c>
      <c r="I10" s="720">
        <v>6074</v>
      </c>
      <c r="J10" s="720">
        <v>8120</v>
      </c>
      <c r="K10" s="720">
        <v>10650</v>
      </c>
      <c r="L10" s="720">
        <v>7845</v>
      </c>
      <c r="M10" s="720">
        <v>7846</v>
      </c>
      <c r="N10" s="720">
        <v>4857</v>
      </c>
      <c r="O10" s="720">
        <v>3515</v>
      </c>
      <c r="P10" s="720">
        <v>2057</v>
      </c>
      <c r="Q10" s="720">
        <v>645</v>
      </c>
      <c r="R10" s="720">
        <v>347</v>
      </c>
      <c r="S10" s="720">
        <v>266</v>
      </c>
      <c r="T10" s="720">
        <v>228</v>
      </c>
      <c r="U10" s="720">
        <v>170</v>
      </c>
      <c r="V10" s="720">
        <v>90</v>
      </c>
      <c r="W10" s="720">
        <v>25</v>
      </c>
      <c r="X10" s="720">
        <v>6</v>
      </c>
      <c r="Y10" s="720">
        <v>28</v>
      </c>
      <c r="Z10" s="721">
        <v>60954</v>
      </c>
      <c r="AA10" s="706"/>
      <c r="AB10" s="706"/>
      <c r="AC10" s="706"/>
      <c r="AD10" s="706"/>
      <c r="AE10" s="706"/>
      <c r="AF10" s="706"/>
      <c r="AG10" s="706"/>
      <c r="AH10" s="706"/>
      <c r="AI10" s="706"/>
      <c r="AJ10" s="706"/>
      <c r="AK10" s="706"/>
      <c r="AL10" s="706"/>
      <c r="AM10" s="706"/>
      <c r="AN10" s="706"/>
      <c r="AO10" s="706"/>
      <c r="AP10" s="706"/>
      <c r="AQ10" s="706"/>
      <c r="AR10" s="706"/>
      <c r="AS10" s="706"/>
      <c r="AT10" s="706"/>
      <c r="AU10" s="706"/>
    </row>
    <row r="11" spans="1:47" ht="16.5" customHeight="1">
      <c r="A11" s="1542"/>
      <c r="B11" s="1543"/>
      <c r="C11" s="1543" t="s">
        <v>53</v>
      </c>
      <c r="D11" s="708" t="s">
        <v>27</v>
      </c>
      <c r="E11" s="716">
        <v>0</v>
      </c>
      <c r="F11" s="716">
        <v>0</v>
      </c>
      <c r="G11" s="716">
        <v>0.73</v>
      </c>
      <c r="H11" s="716">
        <v>0.63</v>
      </c>
      <c r="I11" s="716">
        <v>0</v>
      </c>
      <c r="J11" s="716">
        <v>3.35</v>
      </c>
      <c r="K11" s="716">
        <v>7.03</v>
      </c>
      <c r="L11" s="716">
        <v>99.67</v>
      </c>
      <c r="M11" s="716">
        <v>562.27</v>
      </c>
      <c r="N11" s="716">
        <v>736.42</v>
      </c>
      <c r="O11" s="716">
        <v>606.02</v>
      </c>
      <c r="P11" s="716">
        <v>395.97</v>
      </c>
      <c r="Q11" s="716">
        <v>2.81</v>
      </c>
      <c r="R11" s="716">
        <v>3.04</v>
      </c>
      <c r="S11" s="716">
        <v>3.25</v>
      </c>
      <c r="T11" s="716">
        <v>1.66</v>
      </c>
      <c r="U11" s="716">
        <v>1.56</v>
      </c>
      <c r="V11" s="716">
        <v>1.68</v>
      </c>
      <c r="W11" s="716">
        <v>0.89</v>
      </c>
      <c r="X11" s="716">
        <v>0</v>
      </c>
      <c r="Y11" s="716">
        <v>5.35</v>
      </c>
      <c r="Z11" s="717">
        <v>2432.33</v>
      </c>
      <c r="AA11" s="706"/>
      <c r="AB11" s="706"/>
      <c r="AC11" s="706"/>
      <c r="AD11" s="706"/>
      <c r="AE11" s="706"/>
      <c r="AF11" s="706"/>
      <c r="AG11" s="706"/>
      <c r="AH11" s="706"/>
      <c r="AI11" s="706"/>
      <c r="AJ11" s="706"/>
      <c r="AK11" s="706"/>
      <c r="AL11" s="706"/>
      <c r="AM11" s="706"/>
      <c r="AN11" s="706"/>
      <c r="AO11" s="706"/>
      <c r="AP11" s="706"/>
      <c r="AQ11" s="706"/>
      <c r="AR11" s="706"/>
      <c r="AS11" s="706"/>
      <c r="AT11" s="706"/>
      <c r="AU11" s="706"/>
    </row>
    <row r="12" spans="1:47" ht="16.5" customHeight="1">
      <c r="A12" s="1542"/>
      <c r="B12" s="1543"/>
      <c r="C12" s="1543"/>
      <c r="D12" s="710" t="s">
        <v>28</v>
      </c>
      <c r="E12" s="718">
        <v>0</v>
      </c>
      <c r="F12" s="718">
        <v>0</v>
      </c>
      <c r="G12" s="718">
        <v>31</v>
      </c>
      <c r="H12" s="718">
        <v>36</v>
      </c>
      <c r="I12" s="718">
        <v>0</v>
      </c>
      <c r="J12" s="718">
        <v>406</v>
      </c>
      <c r="K12" s="718">
        <v>943</v>
      </c>
      <c r="L12" s="718">
        <v>15929</v>
      </c>
      <c r="M12" s="718">
        <v>101600</v>
      </c>
      <c r="N12" s="718">
        <v>146180</v>
      </c>
      <c r="O12" s="718">
        <v>130094</v>
      </c>
      <c r="P12" s="718">
        <v>87443</v>
      </c>
      <c r="Q12" s="718">
        <v>662</v>
      </c>
      <c r="R12" s="718">
        <v>757</v>
      </c>
      <c r="S12" s="718">
        <v>751</v>
      </c>
      <c r="T12" s="718">
        <v>373</v>
      </c>
      <c r="U12" s="718">
        <v>358</v>
      </c>
      <c r="V12" s="718">
        <v>418</v>
      </c>
      <c r="W12" s="718">
        <v>221</v>
      </c>
      <c r="X12" s="718">
        <v>0</v>
      </c>
      <c r="Y12" s="718">
        <v>1333</v>
      </c>
      <c r="Z12" s="719">
        <v>487535</v>
      </c>
      <c r="AA12" s="706"/>
      <c r="AB12" s="706"/>
      <c r="AC12" s="706"/>
      <c r="AD12" s="706"/>
      <c r="AE12" s="706"/>
      <c r="AF12" s="706"/>
      <c r="AG12" s="706"/>
      <c r="AH12" s="706"/>
      <c r="AI12" s="706"/>
      <c r="AJ12" s="706"/>
      <c r="AK12" s="706"/>
      <c r="AL12" s="706"/>
      <c r="AM12" s="706"/>
      <c r="AN12" s="706"/>
      <c r="AO12" s="706"/>
      <c r="AP12" s="706"/>
      <c r="AQ12" s="706"/>
      <c r="AR12" s="706"/>
      <c r="AS12" s="706"/>
      <c r="AT12" s="706"/>
      <c r="AU12" s="706"/>
    </row>
    <row r="13" spans="1:47" ht="16.5" customHeight="1">
      <c r="A13" s="1542"/>
      <c r="B13" s="1543"/>
      <c r="C13" s="1543"/>
      <c r="D13" s="709" t="s">
        <v>26</v>
      </c>
      <c r="E13" s="720">
        <v>0</v>
      </c>
      <c r="F13" s="720">
        <v>0</v>
      </c>
      <c r="G13" s="720">
        <v>3</v>
      </c>
      <c r="H13" s="720">
        <v>3</v>
      </c>
      <c r="I13" s="720">
        <v>0</v>
      </c>
      <c r="J13" s="720">
        <v>21</v>
      </c>
      <c r="K13" s="720">
        <v>39</v>
      </c>
      <c r="L13" s="720">
        <v>503</v>
      </c>
      <c r="M13" s="720">
        <v>2097</v>
      </c>
      <c r="N13" s="720">
        <v>2254</v>
      </c>
      <c r="O13" s="720">
        <v>1450</v>
      </c>
      <c r="P13" s="720">
        <v>654</v>
      </c>
      <c r="Q13" s="720">
        <v>4</v>
      </c>
      <c r="R13" s="720">
        <v>5</v>
      </c>
      <c r="S13" s="720">
        <v>3</v>
      </c>
      <c r="T13" s="720">
        <v>1</v>
      </c>
      <c r="U13" s="720">
        <v>1</v>
      </c>
      <c r="V13" s="720">
        <v>1</v>
      </c>
      <c r="W13" s="720">
        <v>1</v>
      </c>
      <c r="X13" s="720">
        <v>0</v>
      </c>
      <c r="Y13" s="720">
        <v>7</v>
      </c>
      <c r="Z13" s="721">
        <v>7047</v>
      </c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6"/>
      <c r="AM13" s="706"/>
      <c r="AN13" s="706"/>
      <c r="AO13" s="706"/>
      <c r="AP13" s="706"/>
      <c r="AQ13" s="706"/>
      <c r="AR13" s="706"/>
      <c r="AS13" s="706"/>
      <c r="AT13" s="706"/>
      <c r="AU13" s="706"/>
    </row>
    <row r="14" spans="1:47" ht="16.5" customHeight="1">
      <c r="A14" s="1542"/>
      <c r="B14" s="1543"/>
      <c r="C14" s="1546" t="s">
        <v>54</v>
      </c>
      <c r="D14" s="708" t="s">
        <v>27</v>
      </c>
      <c r="E14" s="716">
        <v>0</v>
      </c>
      <c r="F14" s="716">
        <v>0.27</v>
      </c>
      <c r="G14" s="716">
        <v>0</v>
      </c>
      <c r="H14" s="716">
        <v>0</v>
      </c>
      <c r="I14" s="716">
        <v>0</v>
      </c>
      <c r="J14" s="716">
        <v>0</v>
      </c>
      <c r="K14" s="716">
        <v>0</v>
      </c>
      <c r="L14" s="716">
        <v>12.17</v>
      </c>
      <c r="M14" s="716">
        <v>4.6900000000000004</v>
      </c>
      <c r="N14" s="716">
        <v>56.89</v>
      </c>
      <c r="O14" s="716">
        <v>16.739999999999998</v>
      </c>
      <c r="P14" s="716">
        <v>13.13</v>
      </c>
      <c r="Q14" s="716">
        <v>3.3</v>
      </c>
      <c r="R14" s="716">
        <v>0</v>
      </c>
      <c r="S14" s="716">
        <v>0</v>
      </c>
      <c r="T14" s="716">
        <v>0</v>
      </c>
      <c r="U14" s="716">
        <v>0</v>
      </c>
      <c r="V14" s="716">
        <v>0</v>
      </c>
      <c r="W14" s="716">
        <v>0</v>
      </c>
      <c r="X14" s="716">
        <v>0</v>
      </c>
      <c r="Y14" s="716">
        <v>0</v>
      </c>
      <c r="Z14" s="717">
        <v>107.19</v>
      </c>
      <c r="AA14" s="706"/>
      <c r="AB14" s="706"/>
      <c r="AC14" s="706"/>
      <c r="AD14" s="706"/>
      <c r="AE14" s="706"/>
      <c r="AF14" s="706"/>
      <c r="AG14" s="706"/>
      <c r="AH14" s="706"/>
      <c r="AI14" s="706"/>
      <c r="AJ14" s="706"/>
      <c r="AK14" s="706"/>
      <c r="AL14" s="706"/>
      <c r="AM14" s="706"/>
      <c r="AN14" s="706"/>
      <c r="AO14" s="706"/>
      <c r="AP14" s="706"/>
      <c r="AQ14" s="706"/>
      <c r="AR14" s="706"/>
      <c r="AS14" s="706"/>
      <c r="AT14" s="706"/>
      <c r="AU14" s="706"/>
    </row>
    <row r="15" spans="1:47" ht="16.5" customHeight="1">
      <c r="A15" s="1542"/>
      <c r="B15" s="1543"/>
      <c r="C15" s="1546"/>
      <c r="D15" s="710" t="s">
        <v>28</v>
      </c>
      <c r="E15" s="718">
        <v>0</v>
      </c>
      <c r="F15" s="718">
        <v>0</v>
      </c>
      <c r="G15" s="718">
        <v>0</v>
      </c>
      <c r="H15" s="718">
        <v>0</v>
      </c>
      <c r="I15" s="718">
        <v>0</v>
      </c>
      <c r="J15" s="718">
        <v>0</v>
      </c>
      <c r="K15" s="718">
        <v>0</v>
      </c>
      <c r="L15" s="718">
        <v>2283</v>
      </c>
      <c r="M15" s="718">
        <v>1088</v>
      </c>
      <c r="N15" s="718">
        <v>12750</v>
      </c>
      <c r="O15" s="718">
        <v>4201</v>
      </c>
      <c r="P15" s="718">
        <v>3618</v>
      </c>
      <c r="Q15" s="718">
        <v>967</v>
      </c>
      <c r="R15" s="718">
        <v>0</v>
      </c>
      <c r="S15" s="718">
        <v>0</v>
      </c>
      <c r="T15" s="718">
        <v>0</v>
      </c>
      <c r="U15" s="718">
        <v>0</v>
      </c>
      <c r="V15" s="718">
        <v>0</v>
      </c>
      <c r="W15" s="718">
        <v>0</v>
      </c>
      <c r="X15" s="718">
        <v>0</v>
      </c>
      <c r="Y15" s="718">
        <v>0</v>
      </c>
      <c r="Z15" s="719">
        <v>24907</v>
      </c>
      <c r="AA15" s="706"/>
      <c r="AB15" s="706"/>
      <c r="AC15" s="706"/>
      <c r="AD15" s="706"/>
      <c r="AE15" s="706"/>
      <c r="AF15" s="706"/>
      <c r="AG15" s="706"/>
      <c r="AH15" s="706"/>
      <c r="AI15" s="706"/>
      <c r="AJ15" s="706"/>
      <c r="AK15" s="706"/>
      <c r="AL15" s="706"/>
      <c r="AM15" s="706"/>
      <c r="AN15" s="706"/>
      <c r="AO15" s="706"/>
      <c r="AP15" s="706"/>
      <c r="AQ15" s="706"/>
      <c r="AR15" s="706"/>
      <c r="AS15" s="706"/>
      <c r="AT15" s="706"/>
      <c r="AU15" s="706"/>
    </row>
    <row r="16" spans="1:47" ht="16.5" customHeight="1">
      <c r="A16" s="1542"/>
      <c r="B16" s="1543"/>
      <c r="C16" s="1546"/>
      <c r="D16" s="709" t="s">
        <v>26</v>
      </c>
      <c r="E16" s="720">
        <v>0</v>
      </c>
      <c r="F16" s="720">
        <v>0</v>
      </c>
      <c r="G16" s="720">
        <v>0</v>
      </c>
      <c r="H16" s="720">
        <v>0</v>
      </c>
      <c r="I16" s="720">
        <v>0</v>
      </c>
      <c r="J16" s="720">
        <v>0</v>
      </c>
      <c r="K16" s="720">
        <v>0</v>
      </c>
      <c r="L16" s="720">
        <v>67</v>
      </c>
      <c r="M16" s="720">
        <v>21</v>
      </c>
      <c r="N16" s="720">
        <v>195</v>
      </c>
      <c r="O16" s="720">
        <v>52</v>
      </c>
      <c r="P16" s="720">
        <v>33</v>
      </c>
      <c r="Q16" s="720">
        <v>7</v>
      </c>
      <c r="R16" s="720">
        <v>0</v>
      </c>
      <c r="S16" s="720">
        <v>0</v>
      </c>
      <c r="T16" s="720">
        <v>0</v>
      </c>
      <c r="U16" s="720">
        <v>0</v>
      </c>
      <c r="V16" s="720">
        <v>0</v>
      </c>
      <c r="W16" s="720">
        <v>0</v>
      </c>
      <c r="X16" s="720">
        <v>0</v>
      </c>
      <c r="Y16" s="720">
        <v>0</v>
      </c>
      <c r="Z16" s="722">
        <v>375</v>
      </c>
      <c r="AA16" s="706"/>
      <c r="AB16" s="706"/>
      <c r="AC16" s="706"/>
      <c r="AD16" s="706"/>
      <c r="AE16" s="706"/>
      <c r="AF16" s="706"/>
      <c r="AG16" s="706"/>
      <c r="AH16" s="706"/>
      <c r="AI16" s="706"/>
      <c r="AJ16" s="706"/>
      <c r="AK16" s="706"/>
      <c r="AL16" s="706"/>
      <c r="AM16" s="706"/>
      <c r="AN16" s="706"/>
      <c r="AO16" s="706"/>
      <c r="AP16" s="706"/>
      <c r="AQ16" s="706"/>
      <c r="AR16" s="706"/>
      <c r="AS16" s="706"/>
      <c r="AT16" s="706"/>
      <c r="AU16" s="706"/>
    </row>
    <row r="17" spans="1:47" ht="16.5" customHeight="1">
      <c r="A17" s="1542"/>
      <c r="B17" s="1543" t="s">
        <v>30</v>
      </c>
      <c r="C17" s="1543"/>
      <c r="D17" s="708" t="s">
        <v>27</v>
      </c>
      <c r="E17" s="716">
        <v>29.61</v>
      </c>
      <c r="F17" s="716">
        <v>165.94000000000003</v>
      </c>
      <c r="G17" s="716">
        <v>247.73999999999998</v>
      </c>
      <c r="H17" s="716">
        <v>764.4</v>
      </c>
      <c r="I17" s="716">
        <v>973.15000000000009</v>
      </c>
      <c r="J17" s="716">
        <v>1820.5</v>
      </c>
      <c r="K17" s="716">
        <v>3131.0800000000004</v>
      </c>
      <c r="L17" s="716">
        <v>3470.8900000000003</v>
      </c>
      <c r="M17" s="716">
        <v>7693.4100000000008</v>
      </c>
      <c r="N17" s="716">
        <v>6447.6600000000008</v>
      </c>
      <c r="O17" s="716">
        <v>5563.27</v>
      </c>
      <c r="P17" s="716">
        <v>3519.2400000000007</v>
      </c>
      <c r="Q17" s="716">
        <v>1159.0899999999999</v>
      </c>
      <c r="R17" s="716">
        <v>693.99</v>
      </c>
      <c r="S17" s="716">
        <v>447.14</v>
      </c>
      <c r="T17" s="716">
        <v>381.27000000000004</v>
      </c>
      <c r="U17" s="716">
        <v>374.07</v>
      </c>
      <c r="V17" s="716">
        <v>183.23000000000002</v>
      </c>
      <c r="W17" s="716">
        <v>104.92</v>
      </c>
      <c r="X17" s="716">
        <v>58.96</v>
      </c>
      <c r="Y17" s="716">
        <v>75.19</v>
      </c>
      <c r="Z17" s="717">
        <v>37304.75</v>
      </c>
      <c r="AA17" s="706"/>
      <c r="AB17" s="706"/>
      <c r="AC17" s="706"/>
      <c r="AD17" s="706"/>
      <c r="AE17" s="706"/>
      <c r="AF17" s="706"/>
      <c r="AG17" s="706"/>
      <c r="AH17" s="706"/>
      <c r="AI17" s="706"/>
      <c r="AJ17" s="706"/>
      <c r="AK17" s="706"/>
      <c r="AL17" s="706"/>
      <c r="AM17" s="706"/>
      <c r="AN17" s="706"/>
      <c r="AO17" s="706"/>
      <c r="AP17" s="706"/>
      <c r="AQ17" s="706"/>
      <c r="AR17" s="706"/>
      <c r="AS17" s="706"/>
      <c r="AT17" s="706"/>
      <c r="AU17" s="706"/>
    </row>
    <row r="18" spans="1:47" ht="16.5" customHeight="1">
      <c r="A18" s="1542"/>
      <c r="B18" s="1543"/>
      <c r="C18" s="1543"/>
      <c r="D18" s="710" t="s">
        <v>28</v>
      </c>
      <c r="E18" s="718">
        <v>372</v>
      </c>
      <c r="F18" s="718">
        <v>8245</v>
      </c>
      <c r="G18" s="718">
        <v>22769</v>
      </c>
      <c r="H18" s="718">
        <v>99400</v>
      </c>
      <c r="I18" s="718">
        <v>162373</v>
      </c>
      <c r="J18" s="718">
        <v>440191</v>
      </c>
      <c r="K18" s="718">
        <v>931767</v>
      </c>
      <c r="L18" s="718">
        <v>1230398</v>
      </c>
      <c r="M18" s="718">
        <v>3193739</v>
      </c>
      <c r="N18" s="718">
        <v>2849499</v>
      </c>
      <c r="O18" s="718">
        <v>2550767</v>
      </c>
      <c r="P18" s="718">
        <v>1726936</v>
      </c>
      <c r="Q18" s="718">
        <v>619954</v>
      </c>
      <c r="R18" s="718">
        <v>388350</v>
      </c>
      <c r="S18" s="718">
        <v>246258</v>
      </c>
      <c r="T18" s="718">
        <v>228667</v>
      </c>
      <c r="U18" s="718">
        <v>208665</v>
      </c>
      <c r="V18" s="718">
        <v>103705</v>
      </c>
      <c r="W18" s="718">
        <v>64939</v>
      </c>
      <c r="X18" s="718">
        <v>40989</v>
      </c>
      <c r="Y18" s="718">
        <v>41170</v>
      </c>
      <c r="Z18" s="719">
        <v>15159153</v>
      </c>
      <c r="AA18" s="706"/>
      <c r="AB18" s="706"/>
      <c r="AC18" s="706"/>
      <c r="AD18" s="706"/>
      <c r="AE18" s="706"/>
      <c r="AF18" s="706"/>
      <c r="AG18" s="706"/>
      <c r="AH18" s="706"/>
      <c r="AI18" s="706"/>
      <c r="AJ18" s="706"/>
      <c r="AK18" s="706"/>
      <c r="AL18" s="706"/>
      <c r="AM18" s="706"/>
      <c r="AN18" s="706"/>
      <c r="AO18" s="706"/>
      <c r="AP18" s="706"/>
      <c r="AQ18" s="706"/>
      <c r="AR18" s="706"/>
      <c r="AS18" s="706"/>
      <c r="AT18" s="706"/>
      <c r="AU18" s="706"/>
    </row>
    <row r="19" spans="1:47" ht="16.5" customHeight="1">
      <c r="A19" s="1542"/>
      <c r="B19" s="1543"/>
      <c r="C19" s="1543"/>
      <c r="D19" s="709" t="s">
        <v>26</v>
      </c>
      <c r="E19" s="723">
        <v>230</v>
      </c>
      <c r="F19" s="723">
        <v>1942</v>
      </c>
      <c r="G19" s="723">
        <v>2545</v>
      </c>
      <c r="H19" s="723">
        <v>7350</v>
      </c>
      <c r="I19" s="723">
        <v>8390</v>
      </c>
      <c r="J19" s="723">
        <v>16303</v>
      </c>
      <c r="K19" s="723">
        <v>26870</v>
      </c>
      <c r="L19" s="723">
        <v>27288</v>
      </c>
      <c r="M19" s="723">
        <v>57801</v>
      </c>
      <c r="N19" s="723">
        <v>40958</v>
      </c>
      <c r="O19" s="723">
        <v>30561</v>
      </c>
      <c r="P19" s="723">
        <v>16792</v>
      </c>
      <c r="Q19" s="723">
        <v>4900</v>
      </c>
      <c r="R19" s="723">
        <v>2586</v>
      </c>
      <c r="S19" s="723">
        <v>1341</v>
      </c>
      <c r="T19" s="723">
        <v>1034</v>
      </c>
      <c r="U19" s="723">
        <v>788</v>
      </c>
      <c r="V19" s="723">
        <v>358</v>
      </c>
      <c r="W19" s="723">
        <v>169</v>
      </c>
      <c r="X19" s="723">
        <v>90</v>
      </c>
      <c r="Y19" s="723">
        <v>109</v>
      </c>
      <c r="Z19" s="724">
        <v>248405</v>
      </c>
      <c r="AA19" s="706"/>
      <c r="AB19" s="706"/>
      <c r="AC19" s="706"/>
      <c r="AD19" s="706"/>
      <c r="AE19" s="706"/>
      <c r="AF19" s="706"/>
      <c r="AG19" s="706"/>
      <c r="AH19" s="706"/>
      <c r="AI19" s="706"/>
      <c r="AJ19" s="706"/>
      <c r="AK19" s="706"/>
      <c r="AL19" s="706"/>
      <c r="AM19" s="706"/>
      <c r="AN19" s="706"/>
      <c r="AO19" s="706"/>
      <c r="AP19" s="706"/>
      <c r="AQ19" s="706"/>
      <c r="AR19" s="706"/>
      <c r="AS19" s="706"/>
      <c r="AT19" s="706"/>
      <c r="AU19" s="706"/>
    </row>
    <row r="20" spans="1:47" ht="16.5" customHeight="1">
      <c r="A20" s="1542"/>
      <c r="B20" s="1543" t="s">
        <v>31</v>
      </c>
      <c r="C20" s="1546" t="s">
        <v>55</v>
      </c>
      <c r="D20" s="708" t="s">
        <v>27</v>
      </c>
      <c r="E20" s="716">
        <v>1.88</v>
      </c>
      <c r="F20" s="716">
        <v>1.1000000000000001</v>
      </c>
      <c r="G20" s="716">
        <v>5.74</v>
      </c>
      <c r="H20" s="716">
        <v>9.43</v>
      </c>
      <c r="I20" s="716">
        <v>22.73</v>
      </c>
      <c r="J20" s="716">
        <v>37.11</v>
      </c>
      <c r="K20" s="716">
        <v>39.450000000000003</v>
      </c>
      <c r="L20" s="716">
        <v>159.93</v>
      </c>
      <c r="M20" s="716">
        <v>271.85000000000002</v>
      </c>
      <c r="N20" s="716">
        <v>208.08</v>
      </c>
      <c r="O20" s="716">
        <v>480.99</v>
      </c>
      <c r="P20" s="716">
        <v>315.91000000000003</v>
      </c>
      <c r="Q20" s="716">
        <v>12.6</v>
      </c>
      <c r="R20" s="716">
        <v>1</v>
      </c>
      <c r="S20" s="716">
        <v>1.46</v>
      </c>
      <c r="T20" s="716">
        <v>0</v>
      </c>
      <c r="U20" s="716">
        <v>0</v>
      </c>
      <c r="V20" s="716">
        <v>0</v>
      </c>
      <c r="W20" s="716">
        <v>0</v>
      </c>
      <c r="X20" s="716">
        <v>0</v>
      </c>
      <c r="Y20" s="716">
        <v>0</v>
      </c>
      <c r="Z20" s="717">
        <v>1569.26</v>
      </c>
      <c r="AA20" s="706"/>
      <c r="AB20" s="706"/>
      <c r="AC20" s="706"/>
      <c r="AD20" s="706"/>
      <c r="AE20" s="706"/>
      <c r="AF20" s="706"/>
      <c r="AG20" s="706"/>
      <c r="AH20" s="706"/>
      <c r="AI20" s="706"/>
      <c r="AJ20" s="706"/>
      <c r="AK20" s="706"/>
      <c r="AL20" s="706"/>
      <c r="AM20" s="706"/>
      <c r="AN20" s="706"/>
      <c r="AO20" s="706"/>
      <c r="AP20" s="706"/>
      <c r="AQ20" s="706"/>
      <c r="AR20" s="706"/>
      <c r="AS20" s="706"/>
      <c r="AT20" s="706"/>
      <c r="AU20" s="706"/>
    </row>
    <row r="21" spans="1:47" ht="16.5" customHeight="1">
      <c r="A21" s="1542"/>
      <c r="B21" s="1543"/>
      <c r="C21" s="1546"/>
      <c r="D21" s="710" t="s">
        <v>28</v>
      </c>
      <c r="E21" s="718">
        <v>0</v>
      </c>
      <c r="F21" s="718">
        <v>26</v>
      </c>
      <c r="G21" s="718">
        <v>273</v>
      </c>
      <c r="H21" s="718">
        <v>630</v>
      </c>
      <c r="I21" s="718">
        <v>1643</v>
      </c>
      <c r="J21" s="718">
        <v>3469</v>
      </c>
      <c r="K21" s="718">
        <v>4188</v>
      </c>
      <c r="L21" s="718">
        <v>16240</v>
      </c>
      <c r="M21" s="718">
        <v>31532</v>
      </c>
      <c r="N21" s="718">
        <v>24615</v>
      </c>
      <c r="O21" s="718">
        <v>57681</v>
      </c>
      <c r="P21" s="718">
        <v>37031</v>
      </c>
      <c r="Q21" s="718">
        <v>1534</v>
      </c>
      <c r="R21" s="718">
        <v>127</v>
      </c>
      <c r="S21" s="718">
        <v>191</v>
      </c>
      <c r="T21" s="718">
        <v>0</v>
      </c>
      <c r="U21" s="718">
        <v>0</v>
      </c>
      <c r="V21" s="718">
        <v>0</v>
      </c>
      <c r="W21" s="718">
        <v>0</v>
      </c>
      <c r="X21" s="718">
        <v>0</v>
      </c>
      <c r="Y21" s="718">
        <v>0</v>
      </c>
      <c r="Z21" s="719">
        <v>179180</v>
      </c>
      <c r="AA21" s="706"/>
      <c r="AB21" s="706"/>
      <c r="AC21" s="706"/>
      <c r="AD21" s="706"/>
      <c r="AE21" s="706"/>
      <c r="AF21" s="706"/>
      <c r="AG21" s="706"/>
      <c r="AH21" s="706"/>
      <c r="AI21" s="706"/>
      <c r="AJ21" s="706"/>
      <c r="AK21" s="706"/>
      <c r="AL21" s="706"/>
      <c r="AM21" s="706"/>
      <c r="AN21" s="706"/>
      <c r="AO21" s="706"/>
      <c r="AP21" s="706"/>
      <c r="AQ21" s="706"/>
      <c r="AR21" s="706"/>
      <c r="AS21" s="706"/>
      <c r="AT21" s="706"/>
      <c r="AU21" s="706"/>
    </row>
    <row r="22" spans="1:47" ht="16.5" customHeight="1">
      <c r="A22" s="1542"/>
      <c r="B22" s="1543"/>
      <c r="C22" s="1546"/>
      <c r="D22" s="709" t="s">
        <v>26</v>
      </c>
      <c r="E22" s="720">
        <v>0</v>
      </c>
      <c r="F22" s="720">
        <v>5</v>
      </c>
      <c r="G22" s="720">
        <v>30</v>
      </c>
      <c r="H22" s="720">
        <v>35</v>
      </c>
      <c r="I22" s="720">
        <v>78</v>
      </c>
      <c r="J22" s="720">
        <v>114</v>
      </c>
      <c r="K22" s="720">
        <v>69</v>
      </c>
      <c r="L22" s="720">
        <v>157</v>
      </c>
      <c r="M22" s="720">
        <v>194</v>
      </c>
      <c r="N22" s="720">
        <v>160</v>
      </c>
      <c r="O22" s="720">
        <v>375</v>
      </c>
      <c r="P22" s="720">
        <v>245</v>
      </c>
      <c r="Q22" s="720">
        <v>11</v>
      </c>
      <c r="R22" s="720">
        <v>0</v>
      </c>
      <c r="S22" s="720">
        <v>2</v>
      </c>
      <c r="T22" s="720">
        <v>0</v>
      </c>
      <c r="U22" s="720">
        <v>0</v>
      </c>
      <c r="V22" s="720">
        <v>0</v>
      </c>
      <c r="W22" s="720">
        <v>0</v>
      </c>
      <c r="X22" s="720">
        <v>0</v>
      </c>
      <c r="Y22" s="720">
        <v>0</v>
      </c>
      <c r="Z22" s="721">
        <v>1475</v>
      </c>
      <c r="AA22" s="706"/>
      <c r="AB22" s="706"/>
      <c r="AC22" s="706"/>
      <c r="AD22" s="706"/>
      <c r="AE22" s="706"/>
      <c r="AF22" s="706"/>
      <c r="AG22" s="706"/>
      <c r="AH22" s="706"/>
      <c r="AI22" s="706"/>
      <c r="AJ22" s="706"/>
      <c r="AK22" s="706"/>
      <c r="AL22" s="706"/>
      <c r="AM22" s="706"/>
      <c r="AN22" s="706"/>
      <c r="AO22" s="706"/>
      <c r="AP22" s="706"/>
      <c r="AQ22" s="706"/>
      <c r="AR22" s="706"/>
      <c r="AS22" s="706"/>
      <c r="AT22" s="706"/>
      <c r="AU22" s="706"/>
    </row>
    <row r="23" spans="1:47" ht="16.5" customHeight="1">
      <c r="A23" s="1542"/>
      <c r="B23" s="1543"/>
      <c r="C23" s="1546" t="s">
        <v>56</v>
      </c>
      <c r="D23" s="708" t="s">
        <v>27</v>
      </c>
      <c r="E23" s="716">
        <v>1.27</v>
      </c>
      <c r="F23" s="716">
        <v>5.78</v>
      </c>
      <c r="G23" s="716">
        <v>24.32</v>
      </c>
      <c r="H23" s="716">
        <v>11.63</v>
      </c>
      <c r="I23" s="716">
        <v>3.91</v>
      </c>
      <c r="J23" s="716">
        <v>0.34</v>
      </c>
      <c r="K23" s="716">
        <v>0</v>
      </c>
      <c r="L23" s="716">
        <v>1.41</v>
      </c>
      <c r="M23" s="716">
        <v>2.79</v>
      </c>
      <c r="N23" s="716">
        <v>0.33</v>
      </c>
      <c r="O23" s="716">
        <v>2.0499999999999998</v>
      </c>
      <c r="P23" s="716">
        <v>0.21</v>
      </c>
      <c r="Q23" s="716">
        <v>1.1000000000000001</v>
      </c>
      <c r="R23" s="716">
        <v>0</v>
      </c>
      <c r="S23" s="716">
        <v>0</v>
      </c>
      <c r="T23" s="716">
        <v>0</v>
      </c>
      <c r="U23" s="716">
        <v>0</v>
      </c>
      <c r="V23" s="716">
        <v>0</v>
      </c>
      <c r="W23" s="716">
        <v>0</v>
      </c>
      <c r="X23" s="716">
        <v>0</v>
      </c>
      <c r="Y23" s="716">
        <v>0</v>
      </c>
      <c r="Z23" s="717">
        <v>55.14</v>
      </c>
      <c r="AA23" s="706"/>
      <c r="AB23" s="706"/>
      <c r="AC23" s="706"/>
      <c r="AD23" s="706"/>
      <c r="AE23" s="706"/>
      <c r="AF23" s="706"/>
      <c r="AG23" s="706"/>
      <c r="AH23" s="706"/>
      <c r="AI23" s="706"/>
      <c r="AJ23" s="706"/>
      <c r="AK23" s="706"/>
      <c r="AL23" s="706"/>
      <c r="AM23" s="706"/>
      <c r="AN23" s="706"/>
      <c r="AO23" s="706"/>
      <c r="AP23" s="706"/>
      <c r="AQ23" s="706"/>
      <c r="AR23" s="706"/>
      <c r="AS23" s="706"/>
      <c r="AT23" s="706"/>
      <c r="AU23" s="706"/>
    </row>
    <row r="24" spans="1:47" ht="16.5" customHeight="1">
      <c r="A24" s="1542"/>
      <c r="B24" s="1543"/>
      <c r="C24" s="1546"/>
      <c r="D24" s="710" t="s">
        <v>28</v>
      </c>
      <c r="E24" s="718">
        <v>0</v>
      </c>
      <c r="F24" s="718">
        <v>80</v>
      </c>
      <c r="G24" s="718">
        <v>811</v>
      </c>
      <c r="H24" s="718">
        <v>539</v>
      </c>
      <c r="I24" s="718">
        <v>242</v>
      </c>
      <c r="J24" s="718">
        <v>24</v>
      </c>
      <c r="K24" s="718">
        <v>0</v>
      </c>
      <c r="L24" s="718">
        <v>123</v>
      </c>
      <c r="M24" s="718">
        <v>305</v>
      </c>
      <c r="N24" s="718">
        <v>43</v>
      </c>
      <c r="O24" s="718">
        <v>300</v>
      </c>
      <c r="P24" s="718">
        <v>27</v>
      </c>
      <c r="Q24" s="718">
        <v>102</v>
      </c>
      <c r="R24" s="718">
        <v>0</v>
      </c>
      <c r="S24" s="718">
        <v>0</v>
      </c>
      <c r="T24" s="718">
        <v>0</v>
      </c>
      <c r="U24" s="718">
        <v>0</v>
      </c>
      <c r="V24" s="718">
        <v>0</v>
      </c>
      <c r="W24" s="718">
        <v>0</v>
      </c>
      <c r="X24" s="718">
        <v>0</v>
      </c>
      <c r="Y24" s="718">
        <v>0</v>
      </c>
      <c r="Z24" s="719">
        <v>2596</v>
      </c>
      <c r="AA24" s="706"/>
      <c r="AB24" s="706"/>
      <c r="AC24" s="706"/>
      <c r="AD24" s="706"/>
      <c r="AE24" s="706"/>
      <c r="AF24" s="706"/>
      <c r="AG24" s="706"/>
      <c r="AH24" s="706"/>
      <c r="AI24" s="706"/>
      <c r="AJ24" s="706"/>
      <c r="AK24" s="706"/>
      <c r="AL24" s="706"/>
      <c r="AM24" s="706"/>
      <c r="AN24" s="706"/>
      <c r="AO24" s="706"/>
      <c r="AP24" s="706"/>
      <c r="AQ24" s="706"/>
      <c r="AR24" s="706"/>
      <c r="AS24" s="706"/>
      <c r="AT24" s="706"/>
      <c r="AU24" s="706"/>
    </row>
    <row r="25" spans="1:47" ht="16.5" customHeight="1">
      <c r="A25" s="1542"/>
      <c r="B25" s="1543"/>
      <c r="C25" s="1546"/>
      <c r="D25" s="709" t="s">
        <v>26</v>
      </c>
      <c r="E25" s="720">
        <v>0</v>
      </c>
      <c r="F25" s="720">
        <v>12</v>
      </c>
      <c r="G25" s="720">
        <v>85</v>
      </c>
      <c r="H25" s="720">
        <v>44</v>
      </c>
      <c r="I25" s="720">
        <v>16</v>
      </c>
      <c r="J25" s="720">
        <v>1</v>
      </c>
      <c r="K25" s="720">
        <v>0</v>
      </c>
      <c r="L25" s="720">
        <v>3</v>
      </c>
      <c r="M25" s="720">
        <v>4</v>
      </c>
      <c r="N25" s="720">
        <v>0</v>
      </c>
      <c r="O25" s="720">
        <v>2</v>
      </c>
      <c r="P25" s="720">
        <v>0</v>
      </c>
      <c r="Q25" s="720">
        <v>0</v>
      </c>
      <c r="R25" s="720">
        <v>0</v>
      </c>
      <c r="S25" s="720">
        <v>0</v>
      </c>
      <c r="T25" s="720">
        <v>0</v>
      </c>
      <c r="U25" s="720">
        <v>0</v>
      </c>
      <c r="V25" s="720">
        <v>0</v>
      </c>
      <c r="W25" s="720">
        <v>0</v>
      </c>
      <c r="X25" s="720">
        <v>0</v>
      </c>
      <c r="Y25" s="720">
        <v>0</v>
      </c>
      <c r="Z25" s="722">
        <v>167</v>
      </c>
      <c r="AA25" s="706"/>
      <c r="AB25" s="706"/>
      <c r="AC25" s="706"/>
      <c r="AD25" s="706"/>
      <c r="AE25" s="706"/>
      <c r="AF25" s="706"/>
      <c r="AG25" s="706"/>
      <c r="AH25" s="706"/>
      <c r="AI25" s="706"/>
      <c r="AJ25" s="706"/>
      <c r="AK25" s="706"/>
      <c r="AL25" s="706"/>
      <c r="AM25" s="706"/>
      <c r="AN25" s="706"/>
      <c r="AO25" s="706"/>
      <c r="AP25" s="706"/>
      <c r="AQ25" s="706"/>
      <c r="AR25" s="706"/>
      <c r="AS25" s="706"/>
      <c r="AT25" s="706"/>
      <c r="AU25" s="706"/>
    </row>
    <row r="26" spans="1:47" ht="16.5" customHeight="1">
      <c r="A26" s="1542"/>
      <c r="B26" s="1543" t="s">
        <v>30</v>
      </c>
      <c r="C26" s="1543"/>
      <c r="D26" s="708" t="s">
        <v>27</v>
      </c>
      <c r="E26" s="716">
        <v>3.15</v>
      </c>
      <c r="F26" s="716">
        <v>6.8800000000000008</v>
      </c>
      <c r="G26" s="716">
        <v>30.060000000000002</v>
      </c>
      <c r="H26" s="716">
        <v>21.060000000000002</v>
      </c>
      <c r="I26" s="716">
        <v>26.64</v>
      </c>
      <c r="J26" s="716">
        <v>37.450000000000003</v>
      </c>
      <c r="K26" s="716">
        <v>39.450000000000003</v>
      </c>
      <c r="L26" s="716">
        <v>161.34</v>
      </c>
      <c r="M26" s="716">
        <v>274.64000000000004</v>
      </c>
      <c r="N26" s="716">
        <v>208.41000000000003</v>
      </c>
      <c r="O26" s="716">
        <v>483.04</v>
      </c>
      <c r="P26" s="716">
        <v>316.12</v>
      </c>
      <c r="Q26" s="716">
        <v>13.7</v>
      </c>
      <c r="R26" s="716">
        <v>1</v>
      </c>
      <c r="S26" s="716">
        <v>1.46</v>
      </c>
      <c r="T26" s="716">
        <v>0</v>
      </c>
      <c r="U26" s="716">
        <v>0</v>
      </c>
      <c r="V26" s="716">
        <v>0</v>
      </c>
      <c r="W26" s="716">
        <v>0</v>
      </c>
      <c r="X26" s="716">
        <v>0</v>
      </c>
      <c r="Y26" s="716">
        <v>0</v>
      </c>
      <c r="Z26" s="717">
        <v>1624.4</v>
      </c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706"/>
      <c r="AO26" s="706"/>
      <c r="AP26" s="706"/>
      <c r="AQ26" s="706"/>
      <c r="AR26" s="706"/>
      <c r="AS26" s="706"/>
      <c r="AT26" s="706"/>
      <c r="AU26" s="706"/>
    </row>
    <row r="27" spans="1:47" ht="16.5" customHeight="1">
      <c r="A27" s="1542"/>
      <c r="B27" s="1543"/>
      <c r="C27" s="1543"/>
      <c r="D27" s="710" t="s">
        <v>28</v>
      </c>
      <c r="E27" s="718">
        <v>0</v>
      </c>
      <c r="F27" s="718">
        <v>106</v>
      </c>
      <c r="G27" s="718">
        <v>1084</v>
      </c>
      <c r="H27" s="718">
        <v>1169</v>
      </c>
      <c r="I27" s="718">
        <v>1885</v>
      </c>
      <c r="J27" s="718">
        <v>3493</v>
      </c>
      <c r="K27" s="718">
        <v>4188</v>
      </c>
      <c r="L27" s="718">
        <v>16363</v>
      </c>
      <c r="M27" s="718">
        <v>31837</v>
      </c>
      <c r="N27" s="718">
        <v>24658</v>
      </c>
      <c r="O27" s="718">
        <v>57981</v>
      </c>
      <c r="P27" s="718">
        <v>37058</v>
      </c>
      <c r="Q27" s="718">
        <v>1636</v>
      </c>
      <c r="R27" s="718">
        <v>127</v>
      </c>
      <c r="S27" s="718">
        <v>191</v>
      </c>
      <c r="T27" s="718">
        <v>0</v>
      </c>
      <c r="U27" s="718">
        <v>0</v>
      </c>
      <c r="V27" s="718">
        <v>0</v>
      </c>
      <c r="W27" s="718">
        <v>0</v>
      </c>
      <c r="X27" s="718">
        <v>0</v>
      </c>
      <c r="Y27" s="718">
        <v>0</v>
      </c>
      <c r="Z27" s="719">
        <v>181776</v>
      </c>
      <c r="AA27" s="706"/>
      <c r="AB27" s="706"/>
      <c r="AC27" s="706"/>
      <c r="AD27" s="706"/>
      <c r="AE27" s="706"/>
      <c r="AF27" s="706"/>
      <c r="AG27" s="706"/>
      <c r="AH27" s="706"/>
      <c r="AI27" s="706"/>
      <c r="AJ27" s="706"/>
      <c r="AK27" s="706"/>
      <c r="AL27" s="706"/>
      <c r="AM27" s="706"/>
      <c r="AN27" s="706"/>
      <c r="AO27" s="706"/>
      <c r="AP27" s="706"/>
      <c r="AQ27" s="706"/>
      <c r="AR27" s="706"/>
      <c r="AS27" s="706"/>
      <c r="AT27" s="706"/>
      <c r="AU27" s="706"/>
    </row>
    <row r="28" spans="1:47" ht="16.5" customHeight="1">
      <c r="A28" s="1542"/>
      <c r="B28" s="1543"/>
      <c r="C28" s="1543"/>
      <c r="D28" s="709" t="s">
        <v>26</v>
      </c>
      <c r="E28" s="723">
        <v>0</v>
      </c>
      <c r="F28" s="723">
        <v>17</v>
      </c>
      <c r="G28" s="723">
        <v>115</v>
      </c>
      <c r="H28" s="723">
        <v>79</v>
      </c>
      <c r="I28" s="723">
        <v>94</v>
      </c>
      <c r="J28" s="723">
        <v>115</v>
      </c>
      <c r="K28" s="723">
        <v>69</v>
      </c>
      <c r="L28" s="723">
        <v>160</v>
      </c>
      <c r="M28" s="723">
        <v>198</v>
      </c>
      <c r="N28" s="723">
        <v>160</v>
      </c>
      <c r="O28" s="723">
        <v>377</v>
      </c>
      <c r="P28" s="723">
        <v>245</v>
      </c>
      <c r="Q28" s="723">
        <v>11</v>
      </c>
      <c r="R28" s="723">
        <v>0</v>
      </c>
      <c r="S28" s="723">
        <v>2</v>
      </c>
      <c r="T28" s="723">
        <v>0</v>
      </c>
      <c r="U28" s="723">
        <v>0</v>
      </c>
      <c r="V28" s="723">
        <v>0</v>
      </c>
      <c r="W28" s="723">
        <v>0</v>
      </c>
      <c r="X28" s="723">
        <v>0</v>
      </c>
      <c r="Y28" s="723">
        <v>0</v>
      </c>
      <c r="Z28" s="724">
        <v>1642</v>
      </c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706"/>
      <c r="AL28" s="706"/>
      <c r="AM28" s="706"/>
      <c r="AN28" s="706"/>
      <c r="AO28" s="706"/>
      <c r="AP28" s="706"/>
      <c r="AQ28" s="706"/>
      <c r="AR28" s="706"/>
      <c r="AS28" s="706"/>
      <c r="AT28" s="706"/>
      <c r="AU28" s="706"/>
    </row>
    <row r="29" spans="1:47" ht="16.5" customHeight="1">
      <c r="A29" s="1542" t="s">
        <v>24</v>
      </c>
      <c r="B29" s="1543"/>
      <c r="C29" s="1543"/>
      <c r="D29" s="708" t="s">
        <v>27</v>
      </c>
      <c r="E29" s="716">
        <v>32.76</v>
      </c>
      <c r="F29" s="716">
        <v>172.82000000000002</v>
      </c>
      <c r="G29" s="716">
        <v>277.8</v>
      </c>
      <c r="H29" s="716">
        <v>785.45999999999992</v>
      </c>
      <c r="I29" s="716">
        <v>999.79000000000008</v>
      </c>
      <c r="J29" s="716">
        <v>1857.9499999999998</v>
      </c>
      <c r="K29" s="716">
        <v>3170.53</v>
      </c>
      <c r="L29" s="716">
        <v>3632.23</v>
      </c>
      <c r="M29" s="716">
        <v>7968.0500000000011</v>
      </c>
      <c r="N29" s="716">
        <v>6656.0700000000006</v>
      </c>
      <c r="O29" s="716">
        <v>6046.31</v>
      </c>
      <c r="P29" s="716">
        <v>3835.3600000000006</v>
      </c>
      <c r="Q29" s="716">
        <v>1172.7899999999997</v>
      </c>
      <c r="R29" s="716">
        <v>694.99</v>
      </c>
      <c r="S29" s="716">
        <v>448.59999999999997</v>
      </c>
      <c r="T29" s="716">
        <v>381.27000000000004</v>
      </c>
      <c r="U29" s="716">
        <v>374.07</v>
      </c>
      <c r="V29" s="716">
        <v>183.23000000000002</v>
      </c>
      <c r="W29" s="716">
        <v>104.92</v>
      </c>
      <c r="X29" s="716">
        <v>58.96</v>
      </c>
      <c r="Y29" s="716">
        <v>75.19</v>
      </c>
      <c r="Z29" s="717">
        <v>38929.15</v>
      </c>
      <c r="AA29" s="706"/>
      <c r="AB29" s="706"/>
      <c r="AC29" s="706"/>
      <c r="AD29" s="706"/>
      <c r="AE29" s="706"/>
      <c r="AF29" s="706"/>
      <c r="AG29" s="706"/>
      <c r="AH29" s="706"/>
      <c r="AI29" s="706"/>
      <c r="AJ29" s="706"/>
      <c r="AK29" s="706"/>
      <c r="AL29" s="706"/>
      <c r="AM29" s="706"/>
      <c r="AN29" s="706"/>
      <c r="AO29" s="706"/>
      <c r="AP29" s="706"/>
      <c r="AQ29" s="706"/>
      <c r="AR29" s="706"/>
      <c r="AS29" s="706"/>
      <c r="AT29" s="706"/>
      <c r="AU29" s="706"/>
    </row>
    <row r="30" spans="1:47" ht="16.5" customHeight="1">
      <c r="A30" s="1542"/>
      <c r="B30" s="1543"/>
      <c r="C30" s="1543"/>
      <c r="D30" s="710" t="s">
        <v>28</v>
      </c>
      <c r="E30" s="718">
        <v>372</v>
      </c>
      <c r="F30" s="718">
        <v>8351</v>
      </c>
      <c r="G30" s="718">
        <v>23853</v>
      </c>
      <c r="H30" s="718">
        <v>100569</v>
      </c>
      <c r="I30" s="718">
        <v>164258</v>
      </c>
      <c r="J30" s="718">
        <v>443684</v>
      </c>
      <c r="K30" s="718">
        <v>935955</v>
      </c>
      <c r="L30" s="718">
        <v>1246761</v>
      </c>
      <c r="M30" s="718">
        <v>3225576</v>
      </c>
      <c r="N30" s="718">
        <v>2874157</v>
      </c>
      <c r="O30" s="718">
        <v>2608748</v>
      </c>
      <c r="P30" s="718">
        <v>1763994</v>
      </c>
      <c r="Q30" s="718">
        <v>621590</v>
      </c>
      <c r="R30" s="718">
        <v>388477</v>
      </c>
      <c r="S30" s="718">
        <v>246449</v>
      </c>
      <c r="T30" s="718">
        <v>228667</v>
      </c>
      <c r="U30" s="718">
        <v>208665</v>
      </c>
      <c r="V30" s="718">
        <v>103705</v>
      </c>
      <c r="W30" s="718">
        <v>64939</v>
      </c>
      <c r="X30" s="718">
        <v>40989</v>
      </c>
      <c r="Y30" s="718">
        <v>41170</v>
      </c>
      <c r="Z30" s="719">
        <v>15340929</v>
      </c>
      <c r="AA30" s="706"/>
      <c r="AB30" s="706"/>
      <c r="AC30" s="706"/>
      <c r="AD30" s="706"/>
      <c r="AE30" s="706"/>
      <c r="AF30" s="706"/>
      <c r="AG30" s="706"/>
      <c r="AH30" s="706"/>
      <c r="AI30" s="706"/>
      <c r="AJ30" s="706"/>
      <c r="AK30" s="706"/>
      <c r="AL30" s="706"/>
      <c r="AM30" s="706"/>
      <c r="AN30" s="706"/>
      <c r="AO30" s="706"/>
      <c r="AP30" s="706"/>
      <c r="AQ30" s="706"/>
      <c r="AR30" s="706"/>
      <c r="AS30" s="706"/>
      <c r="AT30" s="706"/>
      <c r="AU30" s="706"/>
    </row>
    <row r="31" spans="1:47" ht="16.5" customHeight="1">
      <c r="A31" s="1542"/>
      <c r="B31" s="1543"/>
      <c r="C31" s="1543"/>
      <c r="D31" s="709" t="s">
        <v>26</v>
      </c>
      <c r="E31" s="723">
        <v>230</v>
      </c>
      <c r="F31" s="723">
        <v>1959</v>
      </c>
      <c r="G31" s="723">
        <v>2660</v>
      </c>
      <c r="H31" s="723">
        <v>7429</v>
      </c>
      <c r="I31" s="723">
        <v>8484</v>
      </c>
      <c r="J31" s="723">
        <v>16418</v>
      </c>
      <c r="K31" s="723">
        <v>26939</v>
      </c>
      <c r="L31" s="723">
        <v>27448</v>
      </c>
      <c r="M31" s="723">
        <v>57999</v>
      </c>
      <c r="N31" s="723">
        <v>41118</v>
      </c>
      <c r="O31" s="723">
        <v>30938</v>
      </c>
      <c r="P31" s="723">
        <v>17037</v>
      </c>
      <c r="Q31" s="723">
        <v>4911</v>
      </c>
      <c r="R31" s="723">
        <v>2586</v>
      </c>
      <c r="S31" s="723">
        <v>1343</v>
      </c>
      <c r="T31" s="723">
        <v>1034</v>
      </c>
      <c r="U31" s="723">
        <v>788</v>
      </c>
      <c r="V31" s="723">
        <v>358</v>
      </c>
      <c r="W31" s="723">
        <v>169</v>
      </c>
      <c r="X31" s="723">
        <v>90</v>
      </c>
      <c r="Y31" s="723">
        <v>109</v>
      </c>
      <c r="Z31" s="724">
        <v>250047</v>
      </c>
      <c r="AA31" s="706"/>
      <c r="AB31" s="706"/>
      <c r="AC31" s="706"/>
      <c r="AD31" s="706"/>
      <c r="AE31" s="706"/>
      <c r="AF31" s="706"/>
      <c r="AG31" s="706"/>
      <c r="AH31" s="706"/>
      <c r="AI31" s="706"/>
      <c r="AJ31" s="706"/>
      <c r="AK31" s="706"/>
      <c r="AL31" s="706"/>
      <c r="AM31" s="706"/>
      <c r="AN31" s="706"/>
      <c r="AO31" s="706"/>
      <c r="AP31" s="706"/>
      <c r="AQ31" s="706"/>
      <c r="AR31" s="706"/>
      <c r="AS31" s="706"/>
      <c r="AT31" s="706"/>
      <c r="AU31" s="706"/>
    </row>
    <row r="32" spans="1:47" ht="16.5" customHeight="1">
      <c r="A32" s="1542" t="s">
        <v>34</v>
      </c>
      <c r="B32" s="1543" t="s">
        <v>29</v>
      </c>
      <c r="C32" s="1546" t="s">
        <v>53</v>
      </c>
      <c r="D32" s="708" t="s">
        <v>27</v>
      </c>
      <c r="E32" s="716">
        <v>0</v>
      </c>
      <c r="F32" s="716">
        <v>0</v>
      </c>
      <c r="G32" s="716">
        <v>0</v>
      </c>
      <c r="H32" s="716">
        <v>0</v>
      </c>
      <c r="I32" s="716">
        <v>0</v>
      </c>
      <c r="J32" s="716">
        <v>0.51</v>
      </c>
      <c r="K32" s="716">
        <v>0.89</v>
      </c>
      <c r="L32" s="716">
        <v>0.51</v>
      </c>
      <c r="M32" s="716">
        <v>3.92</v>
      </c>
      <c r="N32" s="716">
        <v>11.26</v>
      </c>
      <c r="O32" s="716">
        <v>30.88</v>
      </c>
      <c r="P32" s="716">
        <v>15.57</v>
      </c>
      <c r="Q32" s="716">
        <v>274.52</v>
      </c>
      <c r="R32" s="716">
        <v>244.45</v>
      </c>
      <c r="S32" s="716">
        <v>194.86</v>
      </c>
      <c r="T32" s="716">
        <v>171.18</v>
      </c>
      <c r="U32" s="716">
        <v>95.89</v>
      </c>
      <c r="V32" s="716">
        <v>73.78</v>
      </c>
      <c r="W32" s="716">
        <v>31.2</v>
      </c>
      <c r="X32" s="716">
        <v>23.25</v>
      </c>
      <c r="Y32" s="716">
        <v>17.36</v>
      </c>
      <c r="Z32" s="717">
        <v>1190.03</v>
      </c>
      <c r="AA32" s="706"/>
      <c r="AB32" s="706"/>
      <c r="AC32" s="706"/>
      <c r="AD32" s="706"/>
      <c r="AE32" s="706"/>
      <c r="AF32" s="706"/>
      <c r="AG32" s="706"/>
      <c r="AH32" s="706"/>
      <c r="AI32" s="706"/>
      <c r="AJ32" s="706"/>
      <c r="AK32" s="706"/>
      <c r="AL32" s="706"/>
      <c r="AM32" s="706"/>
      <c r="AN32" s="706"/>
      <c r="AO32" s="706"/>
      <c r="AP32" s="706"/>
      <c r="AQ32" s="706"/>
      <c r="AR32" s="706"/>
      <c r="AS32" s="706"/>
      <c r="AT32" s="706"/>
      <c r="AU32" s="706"/>
    </row>
    <row r="33" spans="1:47" ht="16.5" customHeight="1">
      <c r="A33" s="1542"/>
      <c r="B33" s="1543"/>
      <c r="C33" s="1546"/>
      <c r="D33" s="710" t="s">
        <v>28</v>
      </c>
      <c r="E33" s="718">
        <v>0</v>
      </c>
      <c r="F33" s="718">
        <v>0</v>
      </c>
      <c r="G33" s="718">
        <v>0</v>
      </c>
      <c r="H33" s="718">
        <v>0</v>
      </c>
      <c r="I33" s="718">
        <v>0</v>
      </c>
      <c r="J33" s="718">
        <v>65</v>
      </c>
      <c r="K33" s="718">
        <v>140</v>
      </c>
      <c r="L33" s="718">
        <v>78</v>
      </c>
      <c r="M33" s="718">
        <v>684</v>
      </c>
      <c r="N33" s="718">
        <v>2219</v>
      </c>
      <c r="O33" s="718">
        <v>6227</v>
      </c>
      <c r="P33" s="718">
        <v>3383</v>
      </c>
      <c r="Q33" s="718">
        <v>63260</v>
      </c>
      <c r="R33" s="718">
        <v>55424</v>
      </c>
      <c r="S33" s="718">
        <v>43827</v>
      </c>
      <c r="T33" s="718">
        <v>38007</v>
      </c>
      <c r="U33" s="718">
        <v>21420</v>
      </c>
      <c r="V33" s="718">
        <v>15754</v>
      </c>
      <c r="W33" s="718">
        <v>6751</v>
      </c>
      <c r="X33" s="718">
        <v>5122</v>
      </c>
      <c r="Y33" s="718">
        <v>3975</v>
      </c>
      <c r="Z33" s="719">
        <v>266336</v>
      </c>
      <c r="AA33" s="706"/>
      <c r="AB33" s="706"/>
      <c r="AC33" s="706"/>
      <c r="AD33" s="706"/>
      <c r="AE33" s="706"/>
      <c r="AF33" s="706"/>
      <c r="AG33" s="706"/>
      <c r="AH33" s="706"/>
      <c r="AI33" s="706"/>
      <c r="AJ33" s="706"/>
      <c r="AK33" s="706"/>
      <c r="AL33" s="706"/>
      <c r="AM33" s="706"/>
      <c r="AN33" s="706"/>
      <c r="AO33" s="706"/>
      <c r="AP33" s="706"/>
      <c r="AQ33" s="706"/>
      <c r="AR33" s="706"/>
      <c r="AS33" s="706"/>
      <c r="AT33" s="706"/>
      <c r="AU33" s="706"/>
    </row>
    <row r="34" spans="1:47" ht="16.5" customHeight="1">
      <c r="A34" s="1542"/>
      <c r="B34" s="1543"/>
      <c r="C34" s="1546"/>
      <c r="D34" s="709" t="s">
        <v>26</v>
      </c>
      <c r="E34" s="720">
        <v>0</v>
      </c>
      <c r="F34" s="720">
        <v>0</v>
      </c>
      <c r="G34" s="720">
        <v>0</v>
      </c>
      <c r="H34" s="720">
        <v>0</v>
      </c>
      <c r="I34" s="720">
        <v>0</v>
      </c>
      <c r="J34" s="720">
        <v>3</v>
      </c>
      <c r="K34" s="720">
        <v>6</v>
      </c>
      <c r="L34" s="720">
        <v>2</v>
      </c>
      <c r="M34" s="720">
        <v>10</v>
      </c>
      <c r="N34" s="720">
        <v>36</v>
      </c>
      <c r="O34" s="720">
        <v>68</v>
      </c>
      <c r="P34" s="720">
        <v>24</v>
      </c>
      <c r="Q34" s="720">
        <v>314</v>
      </c>
      <c r="R34" s="720">
        <v>238</v>
      </c>
      <c r="S34" s="720">
        <v>208</v>
      </c>
      <c r="T34" s="720">
        <v>153</v>
      </c>
      <c r="U34" s="720">
        <v>81</v>
      </c>
      <c r="V34" s="720">
        <v>66</v>
      </c>
      <c r="W34" s="720">
        <v>27</v>
      </c>
      <c r="X34" s="720">
        <v>20</v>
      </c>
      <c r="Y34" s="720">
        <v>16</v>
      </c>
      <c r="Z34" s="721">
        <v>1272</v>
      </c>
      <c r="AA34" s="706"/>
      <c r="AB34" s="706"/>
      <c r="AC34" s="706"/>
      <c r="AD34" s="706"/>
      <c r="AE34" s="706"/>
      <c r="AF34" s="706"/>
      <c r="AG34" s="706"/>
      <c r="AH34" s="706"/>
      <c r="AI34" s="706"/>
      <c r="AJ34" s="706"/>
      <c r="AK34" s="706"/>
      <c r="AL34" s="706"/>
      <c r="AM34" s="706"/>
      <c r="AN34" s="706"/>
      <c r="AO34" s="706"/>
      <c r="AP34" s="706"/>
      <c r="AQ34" s="706"/>
      <c r="AR34" s="706"/>
      <c r="AS34" s="706"/>
      <c r="AT34" s="706"/>
      <c r="AU34" s="706"/>
    </row>
    <row r="35" spans="1:47" ht="16.5" customHeight="1">
      <c r="A35" s="1542"/>
      <c r="B35" s="1543"/>
      <c r="C35" s="1546" t="s">
        <v>54</v>
      </c>
      <c r="D35" s="708" t="s">
        <v>27</v>
      </c>
      <c r="E35" s="716">
        <v>0</v>
      </c>
      <c r="F35" s="716">
        <v>0</v>
      </c>
      <c r="G35" s="716">
        <v>0</v>
      </c>
      <c r="H35" s="716">
        <v>0</v>
      </c>
      <c r="I35" s="716">
        <v>0</v>
      </c>
      <c r="J35" s="716">
        <v>0</v>
      </c>
      <c r="K35" s="716">
        <v>0</v>
      </c>
      <c r="L35" s="716">
        <v>0.23</v>
      </c>
      <c r="M35" s="716">
        <v>0</v>
      </c>
      <c r="N35" s="716">
        <v>0</v>
      </c>
      <c r="O35" s="716">
        <v>5.31</v>
      </c>
      <c r="P35" s="716">
        <v>0</v>
      </c>
      <c r="Q35" s="716">
        <v>9.9</v>
      </c>
      <c r="R35" s="716">
        <v>0</v>
      </c>
      <c r="S35" s="716">
        <v>0</v>
      </c>
      <c r="T35" s="716">
        <v>0.99</v>
      </c>
      <c r="U35" s="716">
        <v>6.46</v>
      </c>
      <c r="V35" s="716">
        <v>0.51</v>
      </c>
      <c r="W35" s="716">
        <v>0</v>
      </c>
      <c r="X35" s="716">
        <v>0</v>
      </c>
      <c r="Y35" s="716">
        <v>5.05</v>
      </c>
      <c r="Z35" s="717">
        <v>28.45</v>
      </c>
      <c r="AA35" s="706"/>
      <c r="AB35" s="706"/>
      <c r="AC35" s="706"/>
      <c r="AD35" s="706"/>
      <c r="AE35" s="706"/>
      <c r="AF35" s="706"/>
      <c r="AG35" s="706"/>
      <c r="AH35" s="706"/>
      <c r="AI35" s="706"/>
      <c r="AJ35" s="706"/>
      <c r="AK35" s="706"/>
      <c r="AL35" s="706"/>
      <c r="AM35" s="706"/>
      <c r="AN35" s="706"/>
      <c r="AO35" s="706"/>
      <c r="AP35" s="706"/>
      <c r="AQ35" s="706"/>
      <c r="AR35" s="706"/>
      <c r="AS35" s="706"/>
      <c r="AT35" s="706"/>
      <c r="AU35" s="706"/>
    </row>
    <row r="36" spans="1:47" ht="16.5" customHeight="1">
      <c r="A36" s="1542"/>
      <c r="B36" s="1543"/>
      <c r="C36" s="1546"/>
      <c r="D36" s="710" t="s">
        <v>28</v>
      </c>
      <c r="E36" s="718">
        <v>0</v>
      </c>
      <c r="F36" s="718">
        <v>0</v>
      </c>
      <c r="G36" s="718">
        <v>0</v>
      </c>
      <c r="H36" s="718">
        <v>0</v>
      </c>
      <c r="I36" s="718">
        <v>0</v>
      </c>
      <c r="J36" s="718">
        <v>0</v>
      </c>
      <c r="K36" s="718">
        <v>0</v>
      </c>
      <c r="L36" s="718">
        <v>51</v>
      </c>
      <c r="M36" s="718">
        <v>0</v>
      </c>
      <c r="N36" s="718">
        <v>0</v>
      </c>
      <c r="O36" s="718">
        <v>1487</v>
      </c>
      <c r="P36" s="718">
        <v>0</v>
      </c>
      <c r="Q36" s="718">
        <v>2960</v>
      </c>
      <c r="R36" s="718">
        <v>0</v>
      </c>
      <c r="S36" s="718">
        <v>0</v>
      </c>
      <c r="T36" s="718">
        <v>188</v>
      </c>
      <c r="U36" s="718">
        <v>1227</v>
      </c>
      <c r="V36" s="718">
        <v>97</v>
      </c>
      <c r="W36" s="718">
        <v>0</v>
      </c>
      <c r="X36" s="718">
        <v>0</v>
      </c>
      <c r="Y36" s="718">
        <v>1159</v>
      </c>
      <c r="Z36" s="719">
        <v>7169</v>
      </c>
      <c r="AA36" s="706"/>
      <c r="AB36" s="706"/>
      <c r="AC36" s="706"/>
      <c r="AD36" s="706"/>
      <c r="AE36" s="706"/>
      <c r="AF36" s="706"/>
      <c r="AG36" s="706"/>
      <c r="AH36" s="706"/>
      <c r="AI36" s="706"/>
      <c r="AJ36" s="706"/>
      <c r="AK36" s="706"/>
      <c r="AL36" s="706"/>
      <c r="AM36" s="706"/>
      <c r="AN36" s="706"/>
      <c r="AO36" s="706"/>
      <c r="AP36" s="706"/>
      <c r="AQ36" s="706"/>
      <c r="AR36" s="706"/>
      <c r="AS36" s="706"/>
      <c r="AT36" s="706"/>
      <c r="AU36" s="706"/>
    </row>
    <row r="37" spans="1:47" ht="16.5" customHeight="1">
      <c r="A37" s="1542"/>
      <c r="B37" s="1543"/>
      <c r="C37" s="1546"/>
      <c r="D37" s="709" t="s">
        <v>26</v>
      </c>
      <c r="E37" s="720">
        <v>0</v>
      </c>
      <c r="F37" s="720">
        <v>0</v>
      </c>
      <c r="G37" s="720">
        <v>0</v>
      </c>
      <c r="H37" s="720">
        <v>0</v>
      </c>
      <c r="I37" s="720">
        <v>0</v>
      </c>
      <c r="J37" s="720">
        <v>0</v>
      </c>
      <c r="K37" s="720">
        <v>0</v>
      </c>
      <c r="L37" s="720">
        <v>1</v>
      </c>
      <c r="M37" s="720">
        <v>0</v>
      </c>
      <c r="N37" s="720">
        <v>0</v>
      </c>
      <c r="O37" s="720">
        <v>21</v>
      </c>
      <c r="P37" s="720">
        <v>0</v>
      </c>
      <c r="Q37" s="720">
        <v>20</v>
      </c>
      <c r="R37" s="720">
        <v>0</v>
      </c>
      <c r="S37" s="720">
        <v>0</v>
      </c>
      <c r="T37" s="720">
        <v>1</v>
      </c>
      <c r="U37" s="720">
        <v>7</v>
      </c>
      <c r="V37" s="720">
        <v>1</v>
      </c>
      <c r="W37" s="720">
        <v>0</v>
      </c>
      <c r="X37" s="720">
        <v>0</v>
      </c>
      <c r="Y37" s="720">
        <v>7</v>
      </c>
      <c r="Z37" s="721">
        <v>58</v>
      </c>
      <c r="AA37" s="706"/>
      <c r="AB37" s="706"/>
      <c r="AC37" s="706"/>
      <c r="AD37" s="706"/>
      <c r="AE37" s="706"/>
      <c r="AF37" s="706"/>
      <c r="AG37" s="706"/>
      <c r="AH37" s="706"/>
      <c r="AI37" s="706"/>
      <c r="AJ37" s="706"/>
      <c r="AK37" s="706"/>
      <c r="AL37" s="706"/>
      <c r="AM37" s="706"/>
      <c r="AN37" s="706"/>
      <c r="AO37" s="706"/>
      <c r="AP37" s="706"/>
      <c r="AQ37" s="706"/>
      <c r="AR37" s="706"/>
      <c r="AS37" s="706"/>
      <c r="AT37" s="706"/>
      <c r="AU37" s="706"/>
    </row>
    <row r="38" spans="1:47" ht="16.5" customHeight="1">
      <c r="A38" s="1542"/>
      <c r="B38" s="1543" t="s">
        <v>30</v>
      </c>
      <c r="C38" s="1543"/>
      <c r="D38" s="708" t="s">
        <v>27</v>
      </c>
      <c r="E38" s="716">
        <v>0</v>
      </c>
      <c r="F38" s="716">
        <v>0</v>
      </c>
      <c r="G38" s="716">
        <v>0</v>
      </c>
      <c r="H38" s="716">
        <v>0</v>
      </c>
      <c r="I38" s="716">
        <v>0</v>
      </c>
      <c r="J38" s="716">
        <v>0.51</v>
      </c>
      <c r="K38" s="716">
        <v>0.89</v>
      </c>
      <c r="L38" s="716">
        <v>0.74</v>
      </c>
      <c r="M38" s="716">
        <v>3.92</v>
      </c>
      <c r="N38" s="716">
        <v>11.26</v>
      </c>
      <c r="O38" s="716">
        <v>36.19</v>
      </c>
      <c r="P38" s="716">
        <v>15.57</v>
      </c>
      <c r="Q38" s="716">
        <v>284.41999999999996</v>
      </c>
      <c r="R38" s="716">
        <v>244.45</v>
      </c>
      <c r="S38" s="716">
        <v>194.86</v>
      </c>
      <c r="T38" s="716">
        <v>172.17000000000002</v>
      </c>
      <c r="U38" s="716">
        <v>102.35</v>
      </c>
      <c r="V38" s="716">
        <v>74.290000000000006</v>
      </c>
      <c r="W38" s="716">
        <v>31.2</v>
      </c>
      <c r="X38" s="716">
        <v>23.25</v>
      </c>
      <c r="Y38" s="716">
        <v>22.41</v>
      </c>
      <c r="Z38" s="717">
        <v>1218.48</v>
      </c>
      <c r="AA38" s="706"/>
      <c r="AB38" s="706"/>
      <c r="AC38" s="706"/>
      <c r="AD38" s="706"/>
      <c r="AE38" s="706"/>
      <c r="AF38" s="706"/>
      <c r="AG38" s="706"/>
      <c r="AH38" s="706"/>
      <c r="AI38" s="706"/>
      <c r="AJ38" s="706"/>
      <c r="AK38" s="706"/>
      <c r="AL38" s="706"/>
      <c r="AM38" s="706"/>
      <c r="AN38" s="706"/>
      <c r="AO38" s="706"/>
      <c r="AP38" s="706"/>
      <c r="AQ38" s="706"/>
      <c r="AR38" s="706"/>
      <c r="AS38" s="706"/>
      <c r="AT38" s="706"/>
      <c r="AU38" s="706"/>
    </row>
    <row r="39" spans="1:47" ht="16.5" customHeight="1">
      <c r="A39" s="1542"/>
      <c r="B39" s="1543"/>
      <c r="C39" s="1543"/>
      <c r="D39" s="710" t="s">
        <v>28</v>
      </c>
      <c r="E39" s="718">
        <v>0</v>
      </c>
      <c r="F39" s="718">
        <v>0</v>
      </c>
      <c r="G39" s="718">
        <v>0</v>
      </c>
      <c r="H39" s="718">
        <v>0</v>
      </c>
      <c r="I39" s="718">
        <v>0</v>
      </c>
      <c r="J39" s="718">
        <v>65</v>
      </c>
      <c r="K39" s="718">
        <v>140</v>
      </c>
      <c r="L39" s="718">
        <v>129</v>
      </c>
      <c r="M39" s="718">
        <v>684</v>
      </c>
      <c r="N39" s="718">
        <v>2219</v>
      </c>
      <c r="O39" s="718">
        <v>7714</v>
      </c>
      <c r="P39" s="718">
        <v>3383</v>
      </c>
      <c r="Q39" s="718">
        <v>66220</v>
      </c>
      <c r="R39" s="718">
        <v>55424</v>
      </c>
      <c r="S39" s="718">
        <v>43827</v>
      </c>
      <c r="T39" s="718">
        <v>38195</v>
      </c>
      <c r="U39" s="718">
        <v>22647</v>
      </c>
      <c r="V39" s="718">
        <v>15851</v>
      </c>
      <c r="W39" s="718">
        <v>6751</v>
      </c>
      <c r="X39" s="718">
        <v>5122</v>
      </c>
      <c r="Y39" s="718">
        <v>5134</v>
      </c>
      <c r="Z39" s="719">
        <v>273505</v>
      </c>
      <c r="AA39" s="706"/>
      <c r="AB39" s="706"/>
      <c r="AC39" s="706"/>
      <c r="AD39" s="706"/>
      <c r="AE39" s="706"/>
      <c r="AF39" s="706"/>
      <c r="AG39" s="706"/>
      <c r="AH39" s="706"/>
      <c r="AI39" s="706"/>
      <c r="AJ39" s="706"/>
      <c r="AK39" s="706"/>
      <c r="AL39" s="706"/>
      <c r="AM39" s="706"/>
      <c r="AN39" s="706"/>
      <c r="AO39" s="706"/>
      <c r="AP39" s="706"/>
      <c r="AQ39" s="706"/>
      <c r="AR39" s="706"/>
      <c r="AS39" s="706"/>
      <c r="AT39" s="706"/>
      <c r="AU39" s="706"/>
    </row>
    <row r="40" spans="1:47" ht="16.5" customHeight="1">
      <c r="A40" s="1542"/>
      <c r="B40" s="1543"/>
      <c r="C40" s="1543"/>
      <c r="D40" s="709" t="s">
        <v>26</v>
      </c>
      <c r="E40" s="723">
        <v>0</v>
      </c>
      <c r="F40" s="723">
        <v>0</v>
      </c>
      <c r="G40" s="723">
        <v>0</v>
      </c>
      <c r="H40" s="723">
        <v>0</v>
      </c>
      <c r="I40" s="723">
        <v>0</v>
      </c>
      <c r="J40" s="723">
        <v>3</v>
      </c>
      <c r="K40" s="723">
        <v>6</v>
      </c>
      <c r="L40" s="723">
        <v>3</v>
      </c>
      <c r="M40" s="723">
        <v>10</v>
      </c>
      <c r="N40" s="723">
        <v>36</v>
      </c>
      <c r="O40" s="723">
        <v>89</v>
      </c>
      <c r="P40" s="723">
        <v>24</v>
      </c>
      <c r="Q40" s="723">
        <v>334</v>
      </c>
      <c r="R40" s="723">
        <v>238</v>
      </c>
      <c r="S40" s="723">
        <v>208</v>
      </c>
      <c r="T40" s="723">
        <v>154</v>
      </c>
      <c r="U40" s="723">
        <v>88</v>
      </c>
      <c r="V40" s="723">
        <v>67</v>
      </c>
      <c r="W40" s="723">
        <v>27</v>
      </c>
      <c r="X40" s="723">
        <v>20</v>
      </c>
      <c r="Y40" s="723">
        <v>23</v>
      </c>
      <c r="Z40" s="724">
        <v>1330</v>
      </c>
      <c r="AA40" s="706"/>
      <c r="AB40" s="706"/>
      <c r="AC40" s="706"/>
      <c r="AD40" s="706"/>
      <c r="AE40" s="706"/>
      <c r="AF40" s="706"/>
      <c r="AG40" s="706"/>
      <c r="AH40" s="706"/>
      <c r="AI40" s="706"/>
      <c r="AJ40" s="706"/>
      <c r="AK40" s="706"/>
      <c r="AL40" s="706"/>
      <c r="AM40" s="706"/>
      <c r="AN40" s="706"/>
      <c r="AO40" s="706"/>
      <c r="AP40" s="706"/>
      <c r="AQ40" s="706"/>
      <c r="AR40" s="706"/>
      <c r="AS40" s="706"/>
      <c r="AT40" s="706"/>
      <c r="AU40" s="706"/>
    </row>
    <row r="41" spans="1:47" ht="16.5" customHeight="1">
      <c r="A41" s="1542"/>
      <c r="B41" s="1543" t="s">
        <v>31</v>
      </c>
      <c r="C41" s="1546" t="s">
        <v>55</v>
      </c>
      <c r="D41" s="708" t="s">
        <v>27</v>
      </c>
      <c r="E41" s="716">
        <v>0</v>
      </c>
      <c r="F41" s="716">
        <v>0</v>
      </c>
      <c r="G41" s="716">
        <v>0</v>
      </c>
      <c r="H41" s="716">
        <v>0</v>
      </c>
      <c r="I41" s="716">
        <v>3.55</v>
      </c>
      <c r="J41" s="716">
        <v>10.49</v>
      </c>
      <c r="K41" s="716">
        <v>0</v>
      </c>
      <c r="L41" s="716">
        <v>3.43</v>
      </c>
      <c r="M41" s="716">
        <v>0.34</v>
      </c>
      <c r="N41" s="716">
        <v>4.5999999999999996</v>
      </c>
      <c r="O41" s="716">
        <v>2.1</v>
      </c>
      <c r="P41" s="716">
        <v>0</v>
      </c>
      <c r="Q41" s="716">
        <v>0</v>
      </c>
      <c r="R41" s="716">
        <v>0</v>
      </c>
      <c r="S41" s="716">
        <v>0</v>
      </c>
      <c r="T41" s="716">
        <v>0</v>
      </c>
      <c r="U41" s="716">
        <v>0</v>
      </c>
      <c r="V41" s="716">
        <v>0</v>
      </c>
      <c r="W41" s="716">
        <v>0</v>
      </c>
      <c r="X41" s="716">
        <v>0</v>
      </c>
      <c r="Y41" s="716">
        <v>0</v>
      </c>
      <c r="Z41" s="717">
        <v>24.51</v>
      </c>
      <c r="AA41" s="706"/>
      <c r="AB41" s="706"/>
      <c r="AC41" s="706"/>
      <c r="AD41" s="706"/>
      <c r="AE41" s="706"/>
      <c r="AF41" s="706"/>
      <c r="AG41" s="706"/>
      <c r="AH41" s="706"/>
      <c r="AI41" s="706"/>
      <c r="AJ41" s="706"/>
      <c r="AK41" s="706"/>
      <c r="AL41" s="706"/>
      <c r="AM41" s="706"/>
      <c r="AN41" s="706"/>
      <c r="AO41" s="706"/>
      <c r="AP41" s="706"/>
      <c r="AQ41" s="706"/>
      <c r="AR41" s="706"/>
      <c r="AS41" s="706"/>
      <c r="AT41" s="706"/>
      <c r="AU41" s="706"/>
    </row>
    <row r="42" spans="1:47" ht="16.5" customHeight="1">
      <c r="A42" s="1542"/>
      <c r="B42" s="1543"/>
      <c r="C42" s="1546"/>
      <c r="D42" s="710" t="s">
        <v>28</v>
      </c>
      <c r="E42" s="718">
        <v>0</v>
      </c>
      <c r="F42" s="718">
        <v>0</v>
      </c>
      <c r="G42" s="718">
        <v>0</v>
      </c>
      <c r="H42" s="718">
        <v>0</v>
      </c>
      <c r="I42" s="718">
        <v>298</v>
      </c>
      <c r="J42" s="718">
        <v>1351</v>
      </c>
      <c r="K42" s="718">
        <v>0</v>
      </c>
      <c r="L42" s="718">
        <v>457</v>
      </c>
      <c r="M42" s="718">
        <v>44</v>
      </c>
      <c r="N42" s="718">
        <v>603</v>
      </c>
      <c r="O42" s="718">
        <v>275</v>
      </c>
      <c r="P42" s="718">
        <v>0</v>
      </c>
      <c r="Q42" s="718">
        <v>0</v>
      </c>
      <c r="R42" s="718">
        <v>0</v>
      </c>
      <c r="S42" s="718">
        <v>0</v>
      </c>
      <c r="T42" s="718">
        <v>0</v>
      </c>
      <c r="U42" s="718">
        <v>0</v>
      </c>
      <c r="V42" s="718">
        <v>0</v>
      </c>
      <c r="W42" s="718">
        <v>0</v>
      </c>
      <c r="X42" s="718">
        <v>0</v>
      </c>
      <c r="Y42" s="718">
        <v>0</v>
      </c>
      <c r="Z42" s="719">
        <v>3028</v>
      </c>
      <c r="AA42" s="706"/>
      <c r="AB42" s="706"/>
      <c r="AC42" s="706"/>
      <c r="AD42" s="706"/>
      <c r="AE42" s="706"/>
      <c r="AF42" s="706"/>
      <c r="AG42" s="706"/>
      <c r="AH42" s="706"/>
      <c r="AI42" s="706"/>
      <c r="AJ42" s="706"/>
      <c r="AK42" s="706"/>
      <c r="AL42" s="706"/>
      <c r="AM42" s="706"/>
      <c r="AN42" s="706"/>
      <c r="AO42" s="706"/>
      <c r="AP42" s="706"/>
      <c r="AQ42" s="706"/>
      <c r="AR42" s="706"/>
      <c r="AS42" s="706"/>
      <c r="AT42" s="706"/>
      <c r="AU42" s="706"/>
    </row>
    <row r="43" spans="1:47" ht="16.5" customHeight="1">
      <c r="A43" s="1542"/>
      <c r="B43" s="1543"/>
      <c r="C43" s="1546"/>
      <c r="D43" s="709" t="s">
        <v>26</v>
      </c>
      <c r="E43" s="720">
        <v>0</v>
      </c>
      <c r="F43" s="720">
        <v>0</v>
      </c>
      <c r="G43" s="720">
        <v>0</v>
      </c>
      <c r="H43" s="720">
        <v>0</v>
      </c>
      <c r="I43" s="720">
        <v>13</v>
      </c>
      <c r="J43" s="720">
        <v>39</v>
      </c>
      <c r="K43" s="720">
        <v>0</v>
      </c>
      <c r="L43" s="720">
        <v>5</v>
      </c>
      <c r="M43" s="720">
        <v>0</v>
      </c>
      <c r="N43" s="720">
        <v>4</v>
      </c>
      <c r="O43" s="720">
        <v>3</v>
      </c>
      <c r="P43" s="720">
        <v>0</v>
      </c>
      <c r="Q43" s="720">
        <v>0</v>
      </c>
      <c r="R43" s="720">
        <v>0</v>
      </c>
      <c r="S43" s="720">
        <v>0</v>
      </c>
      <c r="T43" s="720">
        <v>0</v>
      </c>
      <c r="U43" s="720">
        <v>0</v>
      </c>
      <c r="V43" s="720">
        <v>0</v>
      </c>
      <c r="W43" s="720">
        <v>0</v>
      </c>
      <c r="X43" s="720">
        <v>0</v>
      </c>
      <c r="Y43" s="720">
        <v>0</v>
      </c>
      <c r="Z43" s="721">
        <v>64</v>
      </c>
      <c r="AA43" s="706"/>
      <c r="AB43" s="706"/>
      <c r="AC43" s="706"/>
      <c r="AD43" s="706"/>
      <c r="AE43" s="706"/>
      <c r="AF43" s="706"/>
      <c r="AG43" s="706"/>
      <c r="AH43" s="706"/>
      <c r="AI43" s="706"/>
      <c r="AJ43" s="706"/>
      <c r="AK43" s="706"/>
      <c r="AL43" s="706"/>
      <c r="AM43" s="706"/>
      <c r="AN43" s="706"/>
      <c r="AO43" s="706"/>
      <c r="AP43" s="706"/>
      <c r="AQ43" s="706"/>
      <c r="AR43" s="706"/>
      <c r="AS43" s="706"/>
      <c r="AT43" s="706"/>
      <c r="AU43" s="706"/>
    </row>
    <row r="44" spans="1:47" ht="16.5" customHeight="1">
      <c r="A44" s="1542"/>
      <c r="B44" s="1543"/>
      <c r="C44" s="1546" t="s">
        <v>56</v>
      </c>
      <c r="D44" s="708" t="s">
        <v>27</v>
      </c>
      <c r="E44" s="716">
        <v>6.16</v>
      </c>
      <c r="F44" s="716">
        <v>118.39</v>
      </c>
      <c r="G44" s="716">
        <v>340.19</v>
      </c>
      <c r="H44" s="716">
        <v>325.33</v>
      </c>
      <c r="I44" s="716">
        <v>372.65</v>
      </c>
      <c r="J44" s="716">
        <v>372.83</v>
      </c>
      <c r="K44" s="716">
        <v>474.55</v>
      </c>
      <c r="L44" s="716">
        <v>1048.6199999999999</v>
      </c>
      <c r="M44" s="716">
        <v>3604.69</v>
      </c>
      <c r="N44" s="716">
        <v>4808.33</v>
      </c>
      <c r="O44" s="716">
        <v>5007.95</v>
      </c>
      <c r="P44" s="716">
        <v>2614.92</v>
      </c>
      <c r="Q44" s="716">
        <v>1519.04</v>
      </c>
      <c r="R44" s="716">
        <v>531.44000000000005</v>
      </c>
      <c r="S44" s="716">
        <v>480.25</v>
      </c>
      <c r="T44" s="716">
        <v>280.35000000000002</v>
      </c>
      <c r="U44" s="716">
        <v>271.97000000000003</v>
      </c>
      <c r="V44" s="716">
        <v>99.87</v>
      </c>
      <c r="W44" s="716">
        <v>56.37</v>
      </c>
      <c r="X44" s="716">
        <v>21.81</v>
      </c>
      <c r="Y44" s="716">
        <v>115.98</v>
      </c>
      <c r="Z44" s="717">
        <v>22471.69</v>
      </c>
      <c r="AA44" s="706"/>
      <c r="AB44" s="706"/>
      <c r="AC44" s="706"/>
      <c r="AD44" s="706"/>
      <c r="AE44" s="706"/>
      <c r="AF44" s="706"/>
      <c r="AG44" s="706"/>
      <c r="AH44" s="706"/>
      <c r="AI44" s="706"/>
      <c r="AJ44" s="706"/>
      <c r="AK44" s="706"/>
      <c r="AL44" s="706"/>
      <c r="AM44" s="706"/>
      <c r="AN44" s="706"/>
      <c r="AO44" s="706"/>
      <c r="AP44" s="706"/>
      <c r="AQ44" s="706"/>
      <c r="AR44" s="706"/>
      <c r="AS44" s="706"/>
      <c r="AT44" s="706"/>
      <c r="AU44" s="706"/>
    </row>
    <row r="45" spans="1:47" ht="16.5" customHeight="1">
      <c r="A45" s="1542"/>
      <c r="B45" s="1543"/>
      <c r="C45" s="1546"/>
      <c r="D45" s="710" t="s">
        <v>28</v>
      </c>
      <c r="E45" s="718">
        <v>0</v>
      </c>
      <c r="F45" s="718">
        <v>1729</v>
      </c>
      <c r="G45" s="718">
        <v>9047</v>
      </c>
      <c r="H45" s="718">
        <v>13995</v>
      </c>
      <c r="I45" s="718">
        <v>21327</v>
      </c>
      <c r="J45" s="718">
        <v>31435</v>
      </c>
      <c r="K45" s="718">
        <v>46750</v>
      </c>
      <c r="L45" s="718">
        <v>111820</v>
      </c>
      <c r="M45" s="718">
        <v>424381</v>
      </c>
      <c r="N45" s="718">
        <v>602489</v>
      </c>
      <c r="O45" s="718">
        <v>636217</v>
      </c>
      <c r="P45" s="718">
        <v>344104</v>
      </c>
      <c r="Q45" s="718">
        <v>199976</v>
      </c>
      <c r="R45" s="718">
        <v>70662</v>
      </c>
      <c r="S45" s="718">
        <v>64726</v>
      </c>
      <c r="T45" s="718">
        <v>37582</v>
      </c>
      <c r="U45" s="718">
        <v>35381</v>
      </c>
      <c r="V45" s="718">
        <v>15353</v>
      </c>
      <c r="W45" s="718">
        <v>8954</v>
      </c>
      <c r="X45" s="718">
        <v>3654</v>
      </c>
      <c r="Y45" s="718">
        <v>15865</v>
      </c>
      <c r="Z45" s="719">
        <v>2695447</v>
      </c>
      <c r="AA45" s="706"/>
      <c r="AB45" s="706"/>
      <c r="AC45" s="706"/>
      <c r="AD45" s="706"/>
      <c r="AE45" s="706"/>
      <c r="AF45" s="706"/>
      <c r="AG45" s="706"/>
      <c r="AH45" s="706"/>
      <c r="AI45" s="706"/>
      <c r="AJ45" s="706"/>
      <c r="AK45" s="706"/>
      <c r="AL45" s="706"/>
      <c r="AM45" s="706"/>
      <c r="AN45" s="706"/>
      <c r="AO45" s="706"/>
      <c r="AP45" s="706"/>
      <c r="AQ45" s="706"/>
      <c r="AR45" s="706"/>
      <c r="AS45" s="706"/>
      <c r="AT45" s="706"/>
      <c r="AU45" s="706"/>
    </row>
    <row r="46" spans="1:47" ht="16.5" customHeight="1">
      <c r="A46" s="1542"/>
      <c r="B46" s="1543"/>
      <c r="C46" s="1546"/>
      <c r="D46" s="709" t="s">
        <v>26</v>
      </c>
      <c r="E46" s="720">
        <v>0</v>
      </c>
      <c r="F46" s="720">
        <v>283</v>
      </c>
      <c r="G46" s="720">
        <v>969</v>
      </c>
      <c r="H46" s="720">
        <v>1139</v>
      </c>
      <c r="I46" s="720">
        <v>1369</v>
      </c>
      <c r="J46" s="720">
        <v>1633</v>
      </c>
      <c r="K46" s="720">
        <v>1542</v>
      </c>
      <c r="L46" s="720">
        <v>2493</v>
      </c>
      <c r="M46" s="720">
        <v>6651</v>
      </c>
      <c r="N46" s="720">
        <v>5702</v>
      </c>
      <c r="O46" s="720">
        <v>6160</v>
      </c>
      <c r="P46" s="720">
        <v>3388</v>
      </c>
      <c r="Q46" s="720">
        <v>2023</v>
      </c>
      <c r="R46" s="720">
        <v>712</v>
      </c>
      <c r="S46" s="720">
        <v>667</v>
      </c>
      <c r="T46" s="720">
        <v>390</v>
      </c>
      <c r="U46" s="720">
        <v>375</v>
      </c>
      <c r="V46" s="720">
        <v>169</v>
      </c>
      <c r="W46" s="720">
        <v>97</v>
      </c>
      <c r="X46" s="720">
        <v>39</v>
      </c>
      <c r="Y46" s="720">
        <v>171</v>
      </c>
      <c r="Z46" s="721">
        <v>35972</v>
      </c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</row>
    <row r="47" spans="1:47" ht="16.5" customHeight="1">
      <c r="A47" s="1542"/>
      <c r="B47" s="1543" t="s">
        <v>30</v>
      </c>
      <c r="C47" s="1543"/>
      <c r="D47" s="708" t="s">
        <v>27</v>
      </c>
      <c r="E47" s="716">
        <v>6.16</v>
      </c>
      <c r="F47" s="716">
        <v>118.39</v>
      </c>
      <c r="G47" s="716">
        <v>340.19</v>
      </c>
      <c r="H47" s="716">
        <v>325.33</v>
      </c>
      <c r="I47" s="716">
        <v>376.2</v>
      </c>
      <c r="J47" s="716">
        <v>383.32</v>
      </c>
      <c r="K47" s="716">
        <v>474.55</v>
      </c>
      <c r="L47" s="716">
        <v>1052.05</v>
      </c>
      <c r="M47" s="716">
        <v>3605.03</v>
      </c>
      <c r="N47" s="716">
        <v>4812.93</v>
      </c>
      <c r="O47" s="716">
        <v>5010.05</v>
      </c>
      <c r="P47" s="716">
        <v>2614.92</v>
      </c>
      <c r="Q47" s="716">
        <v>1519.04</v>
      </c>
      <c r="R47" s="716">
        <v>531.44000000000005</v>
      </c>
      <c r="S47" s="716">
        <v>480.25</v>
      </c>
      <c r="T47" s="716">
        <v>280.35000000000002</v>
      </c>
      <c r="U47" s="716">
        <v>271.97000000000003</v>
      </c>
      <c r="V47" s="716">
        <v>99.87</v>
      </c>
      <c r="W47" s="716">
        <v>56.37</v>
      </c>
      <c r="X47" s="716">
        <v>21.81</v>
      </c>
      <c r="Y47" s="716">
        <v>115.98</v>
      </c>
      <c r="Z47" s="717">
        <v>22496.199999999997</v>
      </c>
      <c r="AA47" s="706"/>
      <c r="AB47" s="706"/>
      <c r="AC47" s="706"/>
      <c r="AD47" s="706"/>
      <c r="AE47" s="706"/>
      <c r="AF47" s="706"/>
      <c r="AG47" s="706"/>
      <c r="AH47" s="706"/>
      <c r="AI47" s="706"/>
      <c r="AJ47" s="706"/>
      <c r="AK47" s="706"/>
      <c r="AL47" s="706"/>
      <c r="AM47" s="706"/>
      <c r="AN47" s="706"/>
      <c r="AO47" s="706"/>
      <c r="AP47" s="706"/>
      <c r="AQ47" s="706"/>
      <c r="AR47" s="706"/>
      <c r="AS47" s="706"/>
      <c r="AT47" s="706"/>
      <c r="AU47" s="706"/>
    </row>
    <row r="48" spans="1:47" ht="16.5" customHeight="1">
      <c r="A48" s="1542"/>
      <c r="B48" s="1543"/>
      <c r="C48" s="1543"/>
      <c r="D48" s="710" t="s">
        <v>28</v>
      </c>
      <c r="E48" s="718">
        <v>0</v>
      </c>
      <c r="F48" s="718">
        <v>1729</v>
      </c>
      <c r="G48" s="718">
        <v>9047</v>
      </c>
      <c r="H48" s="718">
        <v>13995</v>
      </c>
      <c r="I48" s="718">
        <v>21625</v>
      </c>
      <c r="J48" s="718">
        <v>32786</v>
      </c>
      <c r="K48" s="718">
        <v>46750</v>
      </c>
      <c r="L48" s="718">
        <v>112277</v>
      </c>
      <c r="M48" s="718">
        <v>424425</v>
      </c>
      <c r="N48" s="718">
        <v>603092</v>
      </c>
      <c r="O48" s="718">
        <v>636492</v>
      </c>
      <c r="P48" s="718">
        <v>344104</v>
      </c>
      <c r="Q48" s="718">
        <v>199976</v>
      </c>
      <c r="R48" s="718">
        <v>70662</v>
      </c>
      <c r="S48" s="718">
        <v>64726</v>
      </c>
      <c r="T48" s="718">
        <v>37582</v>
      </c>
      <c r="U48" s="718">
        <v>35381</v>
      </c>
      <c r="V48" s="718">
        <v>15353</v>
      </c>
      <c r="W48" s="718">
        <v>8954</v>
      </c>
      <c r="X48" s="718">
        <v>3654</v>
      </c>
      <c r="Y48" s="718">
        <v>15865</v>
      </c>
      <c r="Z48" s="719">
        <v>2698475</v>
      </c>
      <c r="AA48" s="706"/>
      <c r="AB48" s="706"/>
      <c r="AC48" s="706"/>
      <c r="AD48" s="706"/>
      <c r="AE48" s="706"/>
      <c r="AF48" s="706"/>
      <c r="AG48" s="706"/>
      <c r="AH48" s="706"/>
      <c r="AI48" s="706"/>
      <c r="AJ48" s="706"/>
      <c r="AK48" s="706"/>
      <c r="AL48" s="706"/>
      <c r="AM48" s="706"/>
      <c r="AN48" s="706"/>
      <c r="AO48" s="706"/>
      <c r="AP48" s="706"/>
      <c r="AQ48" s="706"/>
      <c r="AR48" s="706"/>
      <c r="AS48" s="706"/>
      <c r="AT48" s="706"/>
      <c r="AU48" s="706"/>
    </row>
    <row r="49" spans="1:47" ht="16.5" customHeight="1">
      <c r="A49" s="1542"/>
      <c r="B49" s="1543"/>
      <c r="C49" s="1543"/>
      <c r="D49" s="709" t="s">
        <v>26</v>
      </c>
      <c r="E49" s="723">
        <v>0</v>
      </c>
      <c r="F49" s="723">
        <v>283</v>
      </c>
      <c r="G49" s="723">
        <v>969</v>
      </c>
      <c r="H49" s="723">
        <v>1139</v>
      </c>
      <c r="I49" s="723">
        <v>1382</v>
      </c>
      <c r="J49" s="723">
        <v>1672</v>
      </c>
      <c r="K49" s="723">
        <v>1542</v>
      </c>
      <c r="L49" s="723">
        <v>2498</v>
      </c>
      <c r="M49" s="723">
        <v>6651</v>
      </c>
      <c r="N49" s="723">
        <v>5706</v>
      </c>
      <c r="O49" s="723">
        <v>6163</v>
      </c>
      <c r="P49" s="723">
        <v>3388</v>
      </c>
      <c r="Q49" s="723">
        <v>2023</v>
      </c>
      <c r="R49" s="723">
        <v>712</v>
      </c>
      <c r="S49" s="723">
        <v>667</v>
      </c>
      <c r="T49" s="723">
        <v>390</v>
      </c>
      <c r="U49" s="723">
        <v>375</v>
      </c>
      <c r="V49" s="723">
        <v>169</v>
      </c>
      <c r="W49" s="723">
        <v>97</v>
      </c>
      <c r="X49" s="723">
        <v>39</v>
      </c>
      <c r="Y49" s="723">
        <v>171</v>
      </c>
      <c r="Z49" s="724">
        <v>36036</v>
      </c>
      <c r="AA49" s="706"/>
      <c r="AB49" s="706"/>
      <c r="AC49" s="706"/>
      <c r="AD49" s="706"/>
      <c r="AE49" s="706"/>
      <c r="AF49" s="706"/>
      <c r="AG49" s="706"/>
      <c r="AH49" s="706"/>
      <c r="AI49" s="706"/>
      <c r="AJ49" s="706"/>
      <c r="AK49" s="706"/>
      <c r="AL49" s="706"/>
      <c r="AM49" s="706"/>
      <c r="AN49" s="706"/>
      <c r="AO49" s="706"/>
      <c r="AP49" s="706"/>
      <c r="AQ49" s="706"/>
      <c r="AR49" s="706"/>
      <c r="AS49" s="706"/>
      <c r="AT49" s="706"/>
      <c r="AU49" s="706"/>
    </row>
    <row r="50" spans="1:47" ht="16.5" customHeight="1">
      <c r="A50" s="1542" t="s">
        <v>24</v>
      </c>
      <c r="B50" s="1543"/>
      <c r="C50" s="1543"/>
      <c r="D50" s="708" t="s">
        <v>27</v>
      </c>
      <c r="E50" s="716">
        <v>6.16</v>
      </c>
      <c r="F50" s="716">
        <v>118.39</v>
      </c>
      <c r="G50" s="716">
        <v>340.19</v>
      </c>
      <c r="H50" s="716">
        <v>325.33</v>
      </c>
      <c r="I50" s="716">
        <v>376.2</v>
      </c>
      <c r="J50" s="716">
        <v>383.83</v>
      </c>
      <c r="K50" s="716">
        <v>475.44</v>
      </c>
      <c r="L50" s="716">
        <v>1052.79</v>
      </c>
      <c r="M50" s="716">
        <v>3608.9500000000003</v>
      </c>
      <c r="N50" s="716">
        <v>4824.1899999999996</v>
      </c>
      <c r="O50" s="716">
        <v>5046.24</v>
      </c>
      <c r="P50" s="716">
        <v>2630.4900000000002</v>
      </c>
      <c r="Q50" s="716">
        <v>1803.46</v>
      </c>
      <c r="R50" s="716">
        <v>775.8900000000001</v>
      </c>
      <c r="S50" s="716">
        <v>675.11</v>
      </c>
      <c r="T50" s="716">
        <v>452.52000000000004</v>
      </c>
      <c r="U50" s="716">
        <v>374.32000000000005</v>
      </c>
      <c r="V50" s="716">
        <v>174.16000000000003</v>
      </c>
      <c r="W50" s="716">
        <v>87.57</v>
      </c>
      <c r="X50" s="716">
        <v>45.06</v>
      </c>
      <c r="Y50" s="716">
        <v>138.39000000000001</v>
      </c>
      <c r="Z50" s="717">
        <v>23714.68</v>
      </c>
      <c r="AA50" s="706"/>
      <c r="AB50" s="706"/>
      <c r="AC50" s="706"/>
      <c r="AD50" s="706"/>
      <c r="AE50" s="706"/>
      <c r="AF50" s="706"/>
      <c r="AG50" s="706"/>
      <c r="AH50" s="706"/>
      <c r="AI50" s="706"/>
      <c r="AJ50" s="706"/>
      <c r="AK50" s="706"/>
      <c r="AL50" s="706"/>
      <c r="AM50" s="706"/>
      <c r="AN50" s="706"/>
      <c r="AO50" s="706"/>
      <c r="AP50" s="706"/>
      <c r="AQ50" s="706"/>
      <c r="AR50" s="706"/>
      <c r="AS50" s="706"/>
      <c r="AT50" s="706"/>
      <c r="AU50" s="706"/>
    </row>
    <row r="51" spans="1:47" ht="16.5" customHeight="1">
      <c r="A51" s="1542"/>
      <c r="B51" s="1543"/>
      <c r="C51" s="1543"/>
      <c r="D51" s="710" t="s">
        <v>28</v>
      </c>
      <c r="E51" s="718">
        <v>0</v>
      </c>
      <c r="F51" s="718">
        <v>1729</v>
      </c>
      <c r="G51" s="718">
        <v>9047</v>
      </c>
      <c r="H51" s="718">
        <v>13995</v>
      </c>
      <c r="I51" s="718">
        <v>21625</v>
      </c>
      <c r="J51" s="718">
        <v>32851</v>
      </c>
      <c r="K51" s="718">
        <v>46890</v>
      </c>
      <c r="L51" s="718">
        <v>112406</v>
      </c>
      <c r="M51" s="718">
        <v>425109</v>
      </c>
      <c r="N51" s="718">
        <v>605311</v>
      </c>
      <c r="O51" s="718">
        <v>644206</v>
      </c>
      <c r="P51" s="718">
        <v>347487</v>
      </c>
      <c r="Q51" s="718">
        <v>266196</v>
      </c>
      <c r="R51" s="718">
        <v>126086</v>
      </c>
      <c r="S51" s="718">
        <v>108553</v>
      </c>
      <c r="T51" s="718">
        <v>75777</v>
      </c>
      <c r="U51" s="718">
        <v>58028</v>
      </c>
      <c r="V51" s="718">
        <v>31204</v>
      </c>
      <c r="W51" s="718">
        <v>15705</v>
      </c>
      <c r="X51" s="718">
        <v>8776</v>
      </c>
      <c r="Y51" s="718">
        <v>20999</v>
      </c>
      <c r="Z51" s="719">
        <v>2971980</v>
      </c>
      <c r="AA51" s="706"/>
      <c r="AB51" s="706"/>
      <c r="AC51" s="706"/>
      <c r="AD51" s="706"/>
      <c r="AE51" s="706"/>
      <c r="AF51" s="706"/>
      <c r="AG51" s="706"/>
      <c r="AH51" s="706"/>
      <c r="AI51" s="706"/>
      <c r="AJ51" s="706"/>
      <c r="AK51" s="706"/>
      <c r="AL51" s="706"/>
      <c r="AM51" s="706"/>
      <c r="AN51" s="706"/>
      <c r="AO51" s="706"/>
      <c r="AP51" s="706"/>
      <c r="AQ51" s="706"/>
      <c r="AR51" s="706"/>
      <c r="AS51" s="706"/>
      <c r="AT51" s="706"/>
      <c r="AU51" s="706"/>
    </row>
    <row r="52" spans="1:47" ht="16.5" customHeight="1">
      <c r="A52" s="1542"/>
      <c r="B52" s="1543"/>
      <c r="C52" s="1543"/>
      <c r="D52" s="709" t="s">
        <v>26</v>
      </c>
      <c r="E52" s="723">
        <v>0</v>
      </c>
      <c r="F52" s="723">
        <v>283</v>
      </c>
      <c r="G52" s="723">
        <v>969</v>
      </c>
      <c r="H52" s="723">
        <v>1139</v>
      </c>
      <c r="I52" s="723">
        <v>1382</v>
      </c>
      <c r="J52" s="723">
        <v>1675</v>
      </c>
      <c r="K52" s="723">
        <v>1548</v>
      </c>
      <c r="L52" s="723">
        <v>2501</v>
      </c>
      <c r="M52" s="723">
        <v>6661</v>
      </c>
      <c r="N52" s="723">
        <v>5742</v>
      </c>
      <c r="O52" s="723">
        <v>6252</v>
      </c>
      <c r="P52" s="723">
        <v>3412</v>
      </c>
      <c r="Q52" s="723">
        <v>2357</v>
      </c>
      <c r="R52" s="723">
        <v>950</v>
      </c>
      <c r="S52" s="723">
        <v>875</v>
      </c>
      <c r="T52" s="723">
        <v>544</v>
      </c>
      <c r="U52" s="723">
        <v>463</v>
      </c>
      <c r="V52" s="723">
        <v>236</v>
      </c>
      <c r="W52" s="723">
        <v>124</v>
      </c>
      <c r="X52" s="723">
        <v>59</v>
      </c>
      <c r="Y52" s="723">
        <v>194</v>
      </c>
      <c r="Z52" s="724">
        <v>37366</v>
      </c>
      <c r="AA52" s="706"/>
      <c r="AB52" s="706"/>
      <c r="AC52" s="706"/>
      <c r="AD52" s="706"/>
      <c r="AE52" s="706"/>
      <c r="AF52" s="706"/>
      <c r="AG52" s="706"/>
      <c r="AH52" s="706"/>
      <c r="AI52" s="706"/>
      <c r="AJ52" s="706"/>
      <c r="AK52" s="706"/>
      <c r="AL52" s="706"/>
      <c r="AM52" s="706"/>
      <c r="AN52" s="706"/>
      <c r="AO52" s="706"/>
      <c r="AP52" s="706"/>
      <c r="AQ52" s="706"/>
      <c r="AR52" s="706"/>
      <c r="AS52" s="706"/>
      <c r="AT52" s="706"/>
      <c r="AU52" s="706"/>
    </row>
    <row r="53" spans="1:47" ht="16.5" customHeight="1">
      <c r="A53" s="1542" t="s">
        <v>33</v>
      </c>
      <c r="B53" s="1543"/>
      <c r="C53" s="1543"/>
      <c r="D53" s="708" t="s">
        <v>27</v>
      </c>
      <c r="E53" s="716">
        <v>38.92</v>
      </c>
      <c r="F53" s="716">
        <v>291.21000000000004</v>
      </c>
      <c r="G53" s="716">
        <v>617.99</v>
      </c>
      <c r="H53" s="716">
        <v>1110.79</v>
      </c>
      <c r="I53" s="716">
        <v>1375.99</v>
      </c>
      <c r="J53" s="716">
        <v>2241.7799999999997</v>
      </c>
      <c r="K53" s="716">
        <v>3645.9700000000003</v>
      </c>
      <c r="L53" s="716">
        <v>4685.0200000000004</v>
      </c>
      <c r="M53" s="716">
        <v>11577.000000000002</v>
      </c>
      <c r="N53" s="716">
        <v>11480.260000000002</v>
      </c>
      <c r="O53" s="716">
        <v>11092.550000000001</v>
      </c>
      <c r="P53" s="716">
        <v>6465.85</v>
      </c>
      <c r="Q53" s="716">
        <v>2976.25</v>
      </c>
      <c r="R53" s="716">
        <v>1470.88</v>
      </c>
      <c r="S53" s="716">
        <v>1123.71</v>
      </c>
      <c r="T53" s="716">
        <v>833.79000000000008</v>
      </c>
      <c r="U53" s="716">
        <v>748.39</v>
      </c>
      <c r="V53" s="716">
        <v>357.39</v>
      </c>
      <c r="W53" s="716">
        <v>192.49</v>
      </c>
      <c r="X53" s="716">
        <v>104.02000000000001</v>
      </c>
      <c r="Y53" s="716">
        <v>213.57999999999998</v>
      </c>
      <c r="Z53" s="717">
        <v>62643.83</v>
      </c>
      <c r="AA53" s="706"/>
      <c r="AB53" s="706"/>
      <c r="AC53" s="706"/>
      <c r="AD53" s="706"/>
      <c r="AE53" s="706"/>
      <c r="AF53" s="706"/>
      <c r="AG53" s="706"/>
      <c r="AH53" s="706"/>
      <c r="AI53" s="706"/>
      <c r="AJ53" s="706"/>
      <c r="AK53" s="706"/>
      <c r="AL53" s="706"/>
      <c r="AM53" s="706"/>
      <c r="AN53" s="706"/>
      <c r="AO53" s="706"/>
      <c r="AP53" s="706"/>
      <c r="AQ53" s="706"/>
      <c r="AR53" s="706"/>
      <c r="AS53" s="706"/>
      <c r="AT53" s="706"/>
      <c r="AU53" s="706"/>
    </row>
    <row r="54" spans="1:47" ht="16.5" customHeight="1">
      <c r="A54" s="1542"/>
      <c r="B54" s="1543"/>
      <c r="C54" s="1543"/>
      <c r="D54" s="710" t="s">
        <v>28</v>
      </c>
      <c r="E54" s="718">
        <v>372</v>
      </c>
      <c r="F54" s="718">
        <v>10080</v>
      </c>
      <c r="G54" s="718">
        <v>32900</v>
      </c>
      <c r="H54" s="718">
        <v>114564</v>
      </c>
      <c r="I54" s="718">
        <v>185883</v>
      </c>
      <c r="J54" s="718">
        <v>476535</v>
      </c>
      <c r="K54" s="718">
        <v>982845</v>
      </c>
      <c r="L54" s="718">
        <v>1359167</v>
      </c>
      <c r="M54" s="718">
        <v>3650685</v>
      </c>
      <c r="N54" s="718">
        <v>3479468</v>
      </c>
      <c r="O54" s="718">
        <v>3252954</v>
      </c>
      <c r="P54" s="718">
        <v>2111481</v>
      </c>
      <c r="Q54" s="718">
        <v>887786</v>
      </c>
      <c r="R54" s="718">
        <v>514563</v>
      </c>
      <c r="S54" s="718">
        <v>355002</v>
      </c>
      <c r="T54" s="718">
        <v>304444</v>
      </c>
      <c r="U54" s="718">
        <v>266693</v>
      </c>
      <c r="V54" s="718">
        <v>134909</v>
      </c>
      <c r="W54" s="718">
        <v>80644</v>
      </c>
      <c r="X54" s="718">
        <v>49765</v>
      </c>
      <c r="Y54" s="718">
        <v>62169</v>
      </c>
      <c r="Z54" s="719">
        <v>18312909</v>
      </c>
      <c r="AA54" s="706"/>
      <c r="AB54" s="706"/>
      <c r="AC54" s="706"/>
      <c r="AD54" s="706"/>
      <c r="AE54" s="706"/>
      <c r="AF54" s="706"/>
      <c r="AG54" s="706"/>
      <c r="AH54" s="706"/>
      <c r="AI54" s="706"/>
      <c r="AJ54" s="706"/>
      <c r="AK54" s="706"/>
      <c r="AL54" s="706"/>
      <c r="AM54" s="706"/>
      <c r="AN54" s="706"/>
      <c r="AO54" s="706"/>
      <c r="AP54" s="706"/>
      <c r="AQ54" s="706"/>
      <c r="AR54" s="706"/>
      <c r="AS54" s="706"/>
      <c r="AT54" s="706"/>
      <c r="AU54" s="706"/>
    </row>
    <row r="55" spans="1:47" ht="16.5" customHeight="1" thickBot="1">
      <c r="A55" s="1544"/>
      <c r="B55" s="1545"/>
      <c r="C55" s="1545"/>
      <c r="D55" s="714" t="s">
        <v>26</v>
      </c>
      <c r="E55" s="725">
        <v>230</v>
      </c>
      <c r="F55" s="725">
        <v>2242</v>
      </c>
      <c r="G55" s="725">
        <v>3629</v>
      </c>
      <c r="H55" s="725">
        <v>8568</v>
      </c>
      <c r="I55" s="725">
        <v>9866</v>
      </c>
      <c r="J55" s="725">
        <v>18093</v>
      </c>
      <c r="K55" s="725">
        <v>28487</v>
      </c>
      <c r="L55" s="725">
        <v>29949</v>
      </c>
      <c r="M55" s="725">
        <v>64660</v>
      </c>
      <c r="N55" s="725">
        <v>46860</v>
      </c>
      <c r="O55" s="725">
        <v>37190</v>
      </c>
      <c r="P55" s="725">
        <v>20449</v>
      </c>
      <c r="Q55" s="725">
        <v>7268</v>
      </c>
      <c r="R55" s="725">
        <v>3536</v>
      </c>
      <c r="S55" s="725">
        <v>2218</v>
      </c>
      <c r="T55" s="725">
        <v>1578</v>
      </c>
      <c r="U55" s="725">
        <v>1251</v>
      </c>
      <c r="V55" s="725">
        <v>594</v>
      </c>
      <c r="W55" s="725">
        <v>293</v>
      </c>
      <c r="X55" s="725">
        <v>149</v>
      </c>
      <c r="Y55" s="725">
        <v>303</v>
      </c>
      <c r="Z55" s="725">
        <v>287413</v>
      </c>
      <c r="AA55" s="706"/>
      <c r="AB55" s="706"/>
      <c r="AC55" s="706"/>
      <c r="AD55" s="706"/>
      <c r="AE55" s="706"/>
      <c r="AF55" s="706"/>
      <c r="AG55" s="706"/>
      <c r="AH55" s="706"/>
      <c r="AI55" s="706"/>
      <c r="AJ55" s="706"/>
      <c r="AK55" s="706"/>
      <c r="AL55" s="706"/>
      <c r="AM55" s="706"/>
      <c r="AN55" s="706"/>
      <c r="AO55" s="706"/>
      <c r="AP55" s="706"/>
      <c r="AQ55" s="706"/>
      <c r="AR55" s="706"/>
      <c r="AS55" s="706"/>
      <c r="AT55" s="706"/>
      <c r="AU55" s="706"/>
    </row>
    <row r="56" spans="1:47" ht="16.5" customHeight="1" thickBot="1">
      <c r="A56" s="705"/>
      <c r="B56" s="705"/>
      <c r="C56" s="705"/>
      <c r="D56" s="705"/>
      <c r="E56" s="705"/>
      <c r="F56" s="705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5"/>
      <c r="R56" s="705"/>
      <c r="S56" s="705"/>
      <c r="T56" s="705"/>
      <c r="U56" s="705"/>
      <c r="V56" s="705"/>
      <c r="W56" s="705"/>
      <c r="X56" s="705"/>
      <c r="Y56" s="705"/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05"/>
    </row>
    <row r="57" spans="1:47" ht="16.5" customHeight="1">
      <c r="A57" s="705"/>
      <c r="B57" s="705"/>
      <c r="C57" s="705"/>
      <c r="D57" s="705"/>
      <c r="E57" s="705"/>
      <c r="F57" s="705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705"/>
      <c r="AB57" s="705"/>
      <c r="AC57" s="705"/>
      <c r="AD57" s="705"/>
      <c r="AE57" s="705"/>
      <c r="AF57" s="705"/>
      <c r="AG57" s="705"/>
      <c r="AH57" s="705"/>
      <c r="AI57" s="705"/>
      <c r="AJ57" s="705"/>
      <c r="AK57" s="705"/>
      <c r="AL57" s="705"/>
      <c r="AM57" s="705"/>
      <c r="AN57" s="705"/>
      <c r="AO57" s="705"/>
      <c r="AP57" s="705"/>
      <c r="AQ57" s="705"/>
      <c r="AR57" s="705"/>
      <c r="AS57" s="705"/>
      <c r="AT57" s="705"/>
      <c r="AU57" s="705"/>
    </row>
    <row r="58" spans="1:47" ht="16.5" customHeight="1">
      <c r="A58" s="705"/>
      <c r="B58" s="705"/>
      <c r="C58" s="705"/>
      <c r="D58" s="705"/>
      <c r="E58" s="705"/>
      <c r="F58" s="705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705"/>
      <c r="AB58" s="705"/>
      <c r="AC58" s="705"/>
      <c r="AD58" s="705"/>
      <c r="AE58" s="705"/>
      <c r="AF58" s="705"/>
      <c r="AG58" s="705"/>
      <c r="AH58" s="705"/>
      <c r="AI58" s="705"/>
      <c r="AJ58" s="705"/>
      <c r="AK58" s="705"/>
      <c r="AL58" s="705"/>
      <c r="AM58" s="705"/>
      <c r="AN58" s="705"/>
      <c r="AO58" s="705"/>
      <c r="AP58" s="705"/>
      <c r="AQ58" s="705"/>
      <c r="AR58" s="705"/>
      <c r="AS58" s="705"/>
      <c r="AT58" s="705"/>
      <c r="AU58" s="705"/>
    </row>
    <row r="59" spans="1:47" ht="16.5" customHeight="1" thickBot="1">
      <c r="A59" s="705"/>
      <c r="B59" s="705"/>
      <c r="C59" s="705"/>
      <c r="D59" s="705"/>
      <c r="E59" s="705"/>
      <c r="F59" s="705"/>
      <c r="G59" s="1529">
        <v>488.39</v>
      </c>
      <c r="H59" s="1530"/>
      <c r="I59" s="1530">
        <v>48839</v>
      </c>
      <c r="J59" s="1530"/>
      <c r="K59" s="1530">
        <v>360.83</v>
      </c>
      <c r="L59" s="1530"/>
      <c r="M59" s="1530">
        <v>123.14</v>
      </c>
      <c r="N59" s="1530"/>
      <c r="O59" s="1530">
        <v>14.19</v>
      </c>
      <c r="P59" s="1530"/>
      <c r="Q59" s="1530">
        <v>94.42</v>
      </c>
      <c r="R59" s="1530"/>
      <c r="S59" s="1537">
        <v>231.75</v>
      </c>
      <c r="T59" s="1538"/>
      <c r="U59" s="1530">
        <v>63724.800000000003</v>
      </c>
      <c r="V59" s="1530"/>
      <c r="W59" s="1530">
        <v>18312909</v>
      </c>
      <c r="X59" s="1530"/>
      <c r="Y59" s="1530">
        <v>287413</v>
      </c>
      <c r="Z59" s="1536"/>
      <c r="AA59" s="705"/>
      <c r="AB59" s="705"/>
      <c r="AC59" s="705"/>
      <c r="AD59" s="705"/>
      <c r="AE59" s="705"/>
      <c r="AF59" s="705"/>
      <c r="AG59" s="705"/>
      <c r="AH59" s="705"/>
      <c r="AI59" s="705"/>
      <c r="AJ59" s="705"/>
      <c r="AK59" s="705"/>
      <c r="AL59" s="705"/>
      <c r="AM59" s="705"/>
      <c r="AN59" s="705"/>
      <c r="AO59" s="705"/>
      <c r="AP59" s="705"/>
      <c r="AQ59" s="705"/>
      <c r="AR59" s="705"/>
      <c r="AS59" s="705"/>
      <c r="AT59" s="705"/>
      <c r="AU59" s="705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595"/>
  </cols>
  <sheetData>
    <row r="1" spans="1:47" ht="18.75">
      <c r="A1" s="1547" t="s">
        <v>84</v>
      </c>
      <c r="B1" s="1548"/>
      <c r="C1" s="1548"/>
      <c r="D1" s="1548"/>
      <c r="E1" s="1548"/>
      <c r="F1" s="1548"/>
      <c r="G1" s="1548"/>
      <c r="H1" s="660"/>
      <c r="I1" s="660"/>
      <c r="J1" s="660"/>
      <c r="K1" s="660"/>
      <c r="L1" s="660"/>
      <c r="M1" s="660"/>
      <c r="N1" s="660"/>
      <c r="O1" s="660"/>
      <c r="P1" s="660"/>
      <c r="Q1" s="660"/>
      <c r="R1" s="660"/>
      <c r="S1" s="660"/>
      <c r="T1" s="660"/>
      <c r="U1" s="660"/>
      <c r="V1" s="660"/>
      <c r="W1" s="660"/>
      <c r="X1" s="660"/>
      <c r="Y1" s="660"/>
      <c r="Z1" s="660"/>
      <c r="AA1" s="660"/>
      <c r="AB1" s="660"/>
      <c r="AC1" s="660"/>
      <c r="AD1" s="660"/>
      <c r="AE1" s="660"/>
      <c r="AF1" s="660"/>
      <c r="AG1" s="660"/>
      <c r="AH1" s="660"/>
      <c r="AI1" s="660"/>
      <c r="AJ1" s="660"/>
      <c r="AK1" s="660"/>
      <c r="AL1" s="660"/>
      <c r="AM1" s="660"/>
      <c r="AN1" s="660"/>
      <c r="AO1" s="660"/>
      <c r="AP1" s="660"/>
      <c r="AQ1" s="660"/>
      <c r="AR1" s="660"/>
      <c r="AS1" s="660"/>
      <c r="AT1" s="660"/>
      <c r="AU1" s="660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639"/>
      <c r="U2" s="639"/>
      <c r="V2" s="639"/>
      <c r="W2" s="639"/>
      <c r="X2" s="639"/>
      <c r="Y2" s="639"/>
      <c r="Z2" s="639"/>
      <c r="AA2" s="639"/>
      <c r="AB2" s="639"/>
      <c r="AC2" s="639"/>
      <c r="AD2" s="639"/>
      <c r="AE2" s="639"/>
      <c r="AF2" s="639"/>
      <c r="AG2" s="639"/>
      <c r="AH2" s="639"/>
      <c r="AI2" s="639"/>
      <c r="AJ2" s="639"/>
      <c r="AK2" s="639"/>
      <c r="AL2" s="639"/>
      <c r="AM2" s="639"/>
      <c r="AN2" s="639"/>
      <c r="AO2" s="639"/>
      <c r="AP2" s="639"/>
      <c r="AQ2" s="639"/>
      <c r="AR2" s="639"/>
      <c r="AS2" s="639"/>
      <c r="AT2" s="639"/>
      <c r="AU2" s="639"/>
    </row>
    <row r="3" spans="1:47" ht="14.25" thickBot="1">
      <c r="A3" s="639"/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  <c r="U3" s="639"/>
      <c r="V3" s="639"/>
      <c r="W3" s="639"/>
      <c r="X3" s="639"/>
      <c r="Y3" s="639"/>
      <c r="Z3" s="639"/>
      <c r="AA3" s="639"/>
      <c r="AB3" s="639"/>
      <c r="AC3" s="639"/>
      <c r="AD3" s="639"/>
      <c r="AE3" s="639"/>
      <c r="AF3" s="639"/>
      <c r="AG3" s="639"/>
      <c r="AH3" s="639"/>
      <c r="AI3" s="639"/>
      <c r="AJ3" s="639"/>
      <c r="AK3" s="639"/>
      <c r="AL3" s="639"/>
      <c r="AM3" s="639"/>
      <c r="AN3" s="639"/>
      <c r="AO3" s="639"/>
      <c r="AP3" s="639"/>
      <c r="AQ3" s="639"/>
      <c r="AR3" s="639"/>
      <c r="AS3" s="639"/>
      <c r="AT3" s="639"/>
      <c r="AU3" s="639"/>
    </row>
    <row r="4" spans="1:47" ht="16.5" customHeight="1">
      <c r="A4" s="645" t="s">
        <v>36</v>
      </c>
      <c r="B4" s="646" t="s">
        <v>35</v>
      </c>
      <c r="C4" s="646" t="s">
        <v>1</v>
      </c>
      <c r="D4" s="646" t="s">
        <v>2</v>
      </c>
      <c r="E4" s="646" t="s">
        <v>3</v>
      </c>
      <c r="F4" s="646" t="s">
        <v>4</v>
      </c>
      <c r="G4" s="646" t="s">
        <v>5</v>
      </c>
      <c r="H4" s="646" t="s">
        <v>6</v>
      </c>
      <c r="I4" s="646" t="s">
        <v>7</v>
      </c>
      <c r="J4" s="646" t="s">
        <v>8</v>
      </c>
      <c r="K4" s="646" t="s">
        <v>9</v>
      </c>
      <c r="L4" s="646" t="s">
        <v>10</v>
      </c>
      <c r="M4" s="646" t="s">
        <v>11</v>
      </c>
      <c r="N4" s="646" t="s">
        <v>12</v>
      </c>
      <c r="O4" s="646" t="s">
        <v>13</v>
      </c>
      <c r="P4" s="646" t="s">
        <v>14</v>
      </c>
      <c r="Q4" s="646" t="s">
        <v>15</v>
      </c>
      <c r="R4" s="646" t="s">
        <v>16</v>
      </c>
      <c r="S4" s="646" t="s">
        <v>17</v>
      </c>
      <c r="T4" s="646" t="s">
        <v>18</v>
      </c>
      <c r="U4" s="646" t="s">
        <v>19</v>
      </c>
      <c r="V4" s="646" t="s">
        <v>20</v>
      </c>
      <c r="W4" s="646" t="s">
        <v>21</v>
      </c>
      <c r="X4" s="646" t="s">
        <v>22</v>
      </c>
      <c r="Y4" s="646" t="s">
        <v>23</v>
      </c>
      <c r="Z4" s="647" t="s">
        <v>25</v>
      </c>
      <c r="AA4" s="641"/>
      <c r="AB4" s="641"/>
      <c r="AC4" s="641"/>
      <c r="AD4" s="641"/>
      <c r="AE4" s="641"/>
      <c r="AF4" s="641"/>
      <c r="AG4" s="641"/>
      <c r="AH4" s="641"/>
      <c r="AI4" s="641"/>
      <c r="AJ4" s="641"/>
      <c r="AK4" s="641"/>
      <c r="AL4" s="641"/>
      <c r="AM4" s="641"/>
      <c r="AN4" s="641"/>
      <c r="AO4" s="641"/>
      <c r="AP4" s="641"/>
      <c r="AQ4" s="641"/>
      <c r="AR4" s="641"/>
      <c r="AS4" s="641"/>
      <c r="AT4" s="641"/>
      <c r="AU4" s="641"/>
    </row>
    <row r="5" spans="1:47" ht="16.5" customHeight="1">
      <c r="A5" s="1542" t="s">
        <v>32</v>
      </c>
      <c r="B5" s="1543" t="s">
        <v>29</v>
      </c>
      <c r="C5" s="1543" t="s">
        <v>51</v>
      </c>
      <c r="D5" s="642" t="s">
        <v>27</v>
      </c>
      <c r="E5" s="649">
        <v>62.63</v>
      </c>
      <c r="F5" s="650">
        <v>164.21</v>
      </c>
      <c r="G5" s="650">
        <v>472.6</v>
      </c>
      <c r="H5" s="650">
        <v>488.38</v>
      </c>
      <c r="I5" s="650">
        <v>797.16</v>
      </c>
      <c r="J5" s="650">
        <v>1061.1099999999999</v>
      </c>
      <c r="K5" s="650">
        <v>2765.68</v>
      </c>
      <c r="L5" s="650">
        <v>2543.48</v>
      </c>
      <c r="M5" s="650">
        <v>6024.71</v>
      </c>
      <c r="N5" s="650">
        <v>7538.59</v>
      </c>
      <c r="O5" s="650">
        <v>6861.36</v>
      </c>
      <c r="P5" s="650">
        <v>4005.12</v>
      </c>
      <c r="Q5" s="650">
        <v>2655.45</v>
      </c>
      <c r="R5" s="650">
        <v>1829.4</v>
      </c>
      <c r="S5" s="650">
        <v>1373.1</v>
      </c>
      <c r="T5" s="650">
        <v>1105.6600000000001</v>
      </c>
      <c r="U5" s="650">
        <v>1094.71</v>
      </c>
      <c r="V5" s="650">
        <v>880.88</v>
      </c>
      <c r="W5" s="650">
        <v>405.9</v>
      </c>
      <c r="X5" s="650">
        <v>121.96</v>
      </c>
      <c r="Y5" s="650">
        <v>124.1</v>
      </c>
      <c r="Z5" s="651">
        <v>42376.19</v>
      </c>
      <c r="AA5" s="640"/>
      <c r="AB5" s="640"/>
      <c r="AC5" s="640"/>
      <c r="AD5" s="640"/>
      <c r="AE5" s="640"/>
      <c r="AF5" s="640"/>
      <c r="AG5" s="640"/>
      <c r="AH5" s="640"/>
      <c r="AI5" s="640"/>
      <c r="AJ5" s="640"/>
      <c r="AK5" s="640"/>
      <c r="AL5" s="640"/>
      <c r="AM5" s="640"/>
      <c r="AN5" s="640"/>
      <c r="AO5" s="640"/>
      <c r="AP5" s="640"/>
      <c r="AQ5" s="640"/>
      <c r="AR5" s="640"/>
      <c r="AS5" s="640"/>
      <c r="AT5" s="640"/>
      <c r="AU5" s="640"/>
    </row>
    <row r="6" spans="1:47" ht="16.5" customHeight="1">
      <c r="A6" s="1542"/>
      <c r="B6" s="1543"/>
      <c r="C6" s="1543"/>
      <c r="D6" s="644" t="s">
        <v>28</v>
      </c>
      <c r="E6" s="652">
        <v>1379</v>
      </c>
      <c r="F6" s="652">
        <v>10847</v>
      </c>
      <c r="G6" s="652">
        <v>67423</v>
      </c>
      <c r="H6" s="652">
        <v>108133</v>
      </c>
      <c r="I6" s="652">
        <v>234938</v>
      </c>
      <c r="J6" s="652">
        <v>374996</v>
      </c>
      <c r="K6" s="652">
        <v>1106740</v>
      </c>
      <c r="L6" s="652">
        <v>1210245</v>
      </c>
      <c r="M6" s="652">
        <v>3034914</v>
      </c>
      <c r="N6" s="652">
        <v>4095434</v>
      </c>
      <c r="O6" s="652">
        <v>3995616</v>
      </c>
      <c r="P6" s="652">
        <v>2444671</v>
      </c>
      <c r="Q6" s="652">
        <v>1689706</v>
      </c>
      <c r="R6" s="652">
        <v>1215749</v>
      </c>
      <c r="S6" s="652">
        <v>944565</v>
      </c>
      <c r="T6" s="652">
        <v>802716</v>
      </c>
      <c r="U6" s="652">
        <v>800786</v>
      </c>
      <c r="V6" s="652">
        <v>659776</v>
      </c>
      <c r="W6" s="652">
        <v>308851</v>
      </c>
      <c r="X6" s="652">
        <v>95752</v>
      </c>
      <c r="Y6" s="652">
        <v>93756</v>
      </c>
      <c r="Z6" s="653">
        <v>23296993</v>
      </c>
      <c r="AA6" s="640"/>
      <c r="AB6" s="640"/>
      <c r="AC6" s="640"/>
      <c r="AD6" s="640"/>
      <c r="AE6" s="640"/>
      <c r="AF6" s="640"/>
      <c r="AG6" s="640"/>
      <c r="AH6" s="640"/>
      <c r="AI6" s="640"/>
      <c r="AJ6" s="640"/>
      <c r="AK6" s="640"/>
      <c r="AL6" s="640"/>
      <c r="AM6" s="640"/>
      <c r="AN6" s="640"/>
      <c r="AO6" s="640"/>
      <c r="AP6" s="640"/>
      <c r="AQ6" s="640"/>
      <c r="AR6" s="640"/>
      <c r="AS6" s="640"/>
      <c r="AT6" s="640"/>
      <c r="AU6" s="640"/>
    </row>
    <row r="7" spans="1:47" ht="16.5" customHeight="1">
      <c r="A7" s="1542"/>
      <c r="B7" s="1543"/>
      <c r="C7" s="1543"/>
      <c r="D7" s="643" t="s">
        <v>26</v>
      </c>
      <c r="E7" s="654">
        <v>600</v>
      </c>
      <c r="F7" s="654">
        <v>2553</v>
      </c>
      <c r="G7" s="654">
        <v>7744</v>
      </c>
      <c r="H7" s="654">
        <v>7909</v>
      </c>
      <c r="I7" s="654">
        <v>11814</v>
      </c>
      <c r="J7" s="654">
        <v>13876</v>
      </c>
      <c r="K7" s="654">
        <v>31541</v>
      </c>
      <c r="L7" s="654">
        <v>25936</v>
      </c>
      <c r="M7" s="654">
        <v>53331</v>
      </c>
      <c r="N7" s="654">
        <v>57967</v>
      </c>
      <c r="O7" s="654">
        <v>46147</v>
      </c>
      <c r="P7" s="654">
        <v>23260</v>
      </c>
      <c r="Q7" s="654">
        <v>13490</v>
      </c>
      <c r="R7" s="654">
        <v>8287</v>
      </c>
      <c r="S7" s="654">
        <v>5486</v>
      </c>
      <c r="T7" s="654">
        <v>3765</v>
      </c>
      <c r="U7" s="654">
        <v>3203</v>
      </c>
      <c r="V7" s="654">
        <v>2056</v>
      </c>
      <c r="W7" s="654">
        <v>929</v>
      </c>
      <c r="X7" s="654">
        <v>248</v>
      </c>
      <c r="Y7" s="654">
        <v>244</v>
      </c>
      <c r="Z7" s="655">
        <v>320386</v>
      </c>
      <c r="AA7" s="640"/>
      <c r="AB7" s="640"/>
      <c r="AC7" s="640"/>
      <c r="AD7" s="640"/>
      <c r="AE7" s="640"/>
      <c r="AF7" s="640"/>
      <c r="AG7" s="640"/>
      <c r="AH7" s="640"/>
      <c r="AI7" s="640"/>
      <c r="AJ7" s="640"/>
      <c r="AK7" s="640"/>
      <c r="AL7" s="640"/>
      <c r="AM7" s="640"/>
      <c r="AN7" s="640"/>
      <c r="AO7" s="640"/>
      <c r="AP7" s="640"/>
      <c r="AQ7" s="640"/>
      <c r="AR7" s="640"/>
      <c r="AS7" s="640"/>
      <c r="AT7" s="640"/>
      <c r="AU7" s="640"/>
    </row>
    <row r="8" spans="1:47" ht="16.5" customHeight="1">
      <c r="A8" s="1542"/>
      <c r="B8" s="1543"/>
      <c r="C8" s="1543" t="s">
        <v>52</v>
      </c>
      <c r="D8" s="642" t="s">
        <v>27</v>
      </c>
      <c r="E8" s="650">
        <v>1.62</v>
      </c>
      <c r="F8" s="650">
        <v>47.65</v>
      </c>
      <c r="G8" s="650">
        <v>85.63</v>
      </c>
      <c r="H8" s="650">
        <v>131.43</v>
      </c>
      <c r="I8" s="650">
        <v>384.23</v>
      </c>
      <c r="J8" s="650">
        <v>386.51</v>
      </c>
      <c r="K8" s="650">
        <v>682.76</v>
      </c>
      <c r="L8" s="650">
        <v>540.04</v>
      </c>
      <c r="M8" s="650">
        <v>585.16</v>
      </c>
      <c r="N8" s="650">
        <v>412.76</v>
      </c>
      <c r="O8" s="650">
        <v>234.94</v>
      </c>
      <c r="P8" s="650">
        <v>109.2</v>
      </c>
      <c r="Q8" s="650">
        <v>63.38</v>
      </c>
      <c r="R8" s="650">
        <v>48.99</v>
      </c>
      <c r="S8" s="650">
        <v>38.07</v>
      </c>
      <c r="T8" s="650">
        <v>41.22</v>
      </c>
      <c r="U8" s="650">
        <v>27.15</v>
      </c>
      <c r="V8" s="650">
        <v>30.69</v>
      </c>
      <c r="W8" s="650">
        <v>32.82</v>
      </c>
      <c r="X8" s="650">
        <v>7.81</v>
      </c>
      <c r="Y8" s="650">
        <v>9.26</v>
      </c>
      <c r="Z8" s="651">
        <v>3901.32</v>
      </c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40"/>
      <c r="AN8" s="640"/>
      <c r="AO8" s="640"/>
      <c r="AP8" s="640"/>
      <c r="AQ8" s="640"/>
      <c r="AR8" s="640"/>
      <c r="AS8" s="640"/>
      <c r="AT8" s="640"/>
      <c r="AU8" s="640"/>
    </row>
    <row r="9" spans="1:47" ht="16.5" customHeight="1">
      <c r="A9" s="1542"/>
      <c r="B9" s="1543"/>
      <c r="C9" s="1543"/>
      <c r="D9" s="644" t="s">
        <v>28</v>
      </c>
      <c r="E9" s="652">
        <v>30</v>
      </c>
      <c r="F9" s="652">
        <v>2025</v>
      </c>
      <c r="G9" s="652">
        <v>8527</v>
      </c>
      <c r="H9" s="652">
        <v>19397</v>
      </c>
      <c r="I9" s="652">
        <v>74366</v>
      </c>
      <c r="J9" s="652">
        <v>87851</v>
      </c>
      <c r="K9" s="652">
        <v>177804</v>
      </c>
      <c r="L9" s="652">
        <v>165105</v>
      </c>
      <c r="M9" s="652">
        <v>186388</v>
      </c>
      <c r="N9" s="652">
        <v>141364</v>
      </c>
      <c r="O9" s="652">
        <v>90035</v>
      </c>
      <c r="P9" s="652">
        <v>42131</v>
      </c>
      <c r="Q9" s="652">
        <v>24485</v>
      </c>
      <c r="R9" s="652">
        <v>20547</v>
      </c>
      <c r="S9" s="652">
        <v>15890</v>
      </c>
      <c r="T9" s="652">
        <v>18652</v>
      </c>
      <c r="U9" s="652">
        <v>12167</v>
      </c>
      <c r="V9" s="652">
        <v>14399</v>
      </c>
      <c r="W9" s="652">
        <v>12922</v>
      </c>
      <c r="X9" s="652">
        <v>3739</v>
      </c>
      <c r="Y9" s="652">
        <v>4435</v>
      </c>
      <c r="Z9" s="653">
        <v>1122259</v>
      </c>
      <c r="AA9" s="640"/>
      <c r="AB9" s="640"/>
      <c r="AC9" s="640"/>
      <c r="AD9" s="640"/>
      <c r="AE9" s="640"/>
      <c r="AF9" s="640"/>
      <c r="AG9" s="640"/>
      <c r="AH9" s="640"/>
      <c r="AI9" s="640"/>
      <c r="AJ9" s="640"/>
      <c r="AK9" s="640"/>
      <c r="AL9" s="640"/>
      <c r="AM9" s="640"/>
      <c r="AN9" s="640"/>
      <c r="AO9" s="640"/>
      <c r="AP9" s="640"/>
      <c r="AQ9" s="640"/>
      <c r="AR9" s="640"/>
      <c r="AS9" s="640"/>
      <c r="AT9" s="640"/>
      <c r="AU9" s="640"/>
    </row>
    <row r="10" spans="1:47" ht="16.5" customHeight="1">
      <c r="A10" s="1542"/>
      <c r="B10" s="1543"/>
      <c r="C10" s="1543"/>
      <c r="D10" s="643" t="s">
        <v>26</v>
      </c>
      <c r="E10" s="654">
        <v>8</v>
      </c>
      <c r="F10" s="654">
        <v>471</v>
      </c>
      <c r="G10" s="654">
        <v>984</v>
      </c>
      <c r="H10" s="654">
        <v>1379</v>
      </c>
      <c r="I10" s="654">
        <v>3655</v>
      </c>
      <c r="J10" s="654">
        <v>3283</v>
      </c>
      <c r="K10" s="654">
        <v>4984</v>
      </c>
      <c r="L10" s="654">
        <v>3475</v>
      </c>
      <c r="M10" s="654">
        <v>3271</v>
      </c>
      <c r="N10" s="654">
        <v>2009</v>
      </c>
      <c r="O10" s="654">
        <v>1063</v>
      </c>
      <c r="P10" s="654">
        <v>406</v>
      </c>
      <c r="Q10" s="654">
        <v>195</v>
      </c>
      <c r="R10" s="654">
        <v>142</v>
      </c>
      <c r="S10" s="654">
        <v>91</v>
      </c>
      <c r="T10" s="654">
        <v>89</v>
      </c>
      <c r="U10" s="654">
        <v>48</v>
      </c>
      <c r="V10" s="654">
        <v>58</v>
      </c>
      <c r="W10" s="654">
        <v>38</v>
      </c>
      <c r="X10" s="654">
        <v>10</v>
      </c>
      <c r="Y10" s="654">
        <v>13</v>
      </c>
      <c r="Z10" s="655">
        <v>25672</v>
      </c>
      <c r="AA10" s="640"/>
      <c r="AB10" s="640"/>
      <c r="AC10" s="640"/>
      <c r="AD10" s="640"/>
      <c r="AE10" s="640"/>
      <c r="AF10" s="640"/>
      <c r="AG10" s="640"/>
      <c r="AH10" s="640"/>
      <c r="AI10" s="640"/>
      <c r="AJ10" s="640"/>
      <c r="AK10" s="640"/>
      <c r="AL10" s="640"/>
      <c r="AM10" s="640"/>
      <c r="AN10" s="640"/>
      <c r="AO10" s="640"/>
      <c r="AP10" s="640"/>
      <c r="AQ10" s="640"/>
      <c r="AR10" s="640"/>
      <c r="AS10" s="640"/>
      <c r="AT10" s="640"/>
      <c r="AU10" s="640"/>
    </row>
    <row r="11" spans="1:47" ht="16.5" customHeight="1">
      <c r="A11" s="1542"/>
      <c r="B11" s="1543"/>
      <c r="C11" s="1543" t="s">
        <v>53</v>
      </c>
      <c r="D11" s="642" t="s">
        <v>27</v>
      </c>
      <c r="E11" s="650">
        <v>0</v>
      </c>
      <c r="F11" s="650">
        <v>0</v>
      </c>
      <c r="G11" s="650">
        <v>0</v>
      </c>
      <c r="H11" s="650">
        <v>7.0000000000000007E-2</v>
      </c>
      <c r="I11" s="650">
        <v>0.64</v>
      </c>
      <c r="J11" s="650">
        <v>0.06</v>
      </c>
      <c r="K11" s="650">
        <v>3.51</v>
      </c>
      <c r="L11" s="650">
        <v>0</v>
      </c>
      <c r="M11" s="650">
        <v>10.26</v>
      </c>
      <c r="N11" s="650">
        <v>12.67</v>
      </c>
      <c r="O11" s="650">
        <v>12.11</v>
      </c>
      <c r="P11" s="650">
        <v>9.24</v>
      </c>
      <c r="Q11" s="650">
        <v>11.73</v>
      </c>
      <c r="R11" s="650">
        <v>3.86</v>
      </c>
      <c r="S11" s="650">
        <v>6.62</v>
      </c>
      <c r="T11" s="650">
        <v>2.59</v>
      </c>
      <c r="U11" s="650">
        <v>5.85</v>
      </c>
      <c r="V11" s="650">
        <v>2.42</v>
      </c>
      <c r="W11" s="650">
        <v>0</v>
      </c>
      <c r="X11" s="650">
        <v>0</v>
      </c>
      <c r="Y11" s="650">
        <v>2</v>
      </c>
      <c r="Z11" s="651">
        <v>83.63</v>
      </c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</row>
    <row r="12" spans="1:47" ht="16.5" customHeight="1">
      <c r="A12" s="1542"/>
      <c r="B12" s="1543"/>
      <c r="C12" s="1543"/>
      <c r="D12" s="644" t="s">
        <v>28</v>
      </c>
      <c r="E12" s="652">
        <v>0</v>
      </c>
      <c r="F12" s="652">
        <v>0</v>
      </c>
      <c r="G12" s="652">
        <v>0</v>
      </c>
      <c r="H12" s="652">
        <v>4</v>
      </c>
      <c r="I12" s="652">
        <v>44</v>
      </c>
      <c r="J12" s="652">
        <v>7</v>
      </c>
      <c r="K12" s="652">
        <v>408</v>
      </c>
      <c r="L12" s="652">
        <v>0</v>
      </c>
      <c r="M12" s="652">
        <v>1818</v>
      </c>
      <c r="N12" s="652">
        <v>2569</v>
      </c>
      <c r="O12" s="652">
        <v>2437</v>
      </c>
      <c r="P12" s="652">
        <v>2011</v>
      </c>
      <c r="Q12" s="652">
        <v>2616</v>
      </c>
      <c r="R12" s="652">
        <v>960</v>
      </c>
      <c r="S12" s="652">
        <v>1558</v>
      </c>
      <c r="T12" s="652">
        <v>564</v>
      </c>
      <c r="U12" s="652">
        <v>1375</v>
      </c>
      <c r="V12" s="652">
        <v>609</v>
      </c>
      <c r="W12" s="652">
        <v>0</v>
      </c>
      <c r="X12" s="652">
        <v>0</v>
      </c>
      <c r="Y12" s="652">
        <v>504</v>
      </c>
      <c r="Z12" s="653">
        <v>17484</v>
      </c>
      <c r="AA12" s="640"/>
      <c r="AB12" s="640"/>
      <c r="AC12" s="640"/>
      <c r="AD12" s="640"/>
      <c r="AE12" s="640"/>
      <c r="AF12" s="640"/>
      <c r="AG12" s="640"/>
      <c r="AH12" s="640"/>
      <c r="AI12" s="640"/>
      <c r="AJ12" s="640"/>
      <c r="AK12" s="640"/>
      <c r="AL12" s="640"/>
      <c r="AM12" s="640"/>
      <c r="AN12" s="640"/>
      <c r="AO12" s="640"/>
      <c r="AP12" s="640"/>
      <c r="AQ12" s="640"/>
      <c r="AR12" s="640"/>
      <c r="AS12" s="640"/>
      <c r="AT12" s="640"/>
      <c r="AU12" s="640"/>
    </row>
    <row r="13" spans="1:47" ht="16.5" customHeight="1">
      <c r="A13" s="1542"/>
      <c r="B13" s="1543"/>
      <c r="C13" s="1543"/>
      <c r="D13" s="643" t="s">
        <v>26</v>
      </c>
      <c r="E13" s="654">
        <v>0</v>
      </c>
      <c r="F13" s="654">
        <v>0</v>
      </c>
      <c r="G13" s="654">
        <v>0</v>
      </c>
      <c r="H13" s="654">
        <v>0</v>
      </c>
      <c r="I13" s="654">
        <v>3</v>
      </c>
      <c r="J13" s="654">
        <v>0</v>
      </c>
      <c r="K13" s="654">
        <v>18</v>
      </c>
      <c r="L13" s="654">
        <v>0</v>
      </c>
      <c r="M13" s="654">
        <v>37</v>
      </c>
      <c r="N13" s="654">
        <v>36</v>
      </c>
      <c r="O13" s="654">
        <v>25</v>
      </c>
      <c r="P13" s="654">
        <v>15</v>
      </c>
      <c r="Q13" s="654">
        <v>9</v>
      </c>
      <c r="R13" s="654">
        <v>3</v>
      </c>
      <c r="S13" s="654">
        <v>4</v>
      </c>
      <c r="T13" s="654">
        <v>1</v>
      </c>
      <c r="U13" s="654">
        <v>5</v>
      </c>
      <c r="V13" s="654">
        <v>2</v>
      </c>
      <c r="W13" s="654">
        <v>0</v>
      </c>
      <c r="X13" s="654">
        <v>0</v>
      </c>
      <c r="Y13" s="654">
        <v>2</v>
      </c>
      <c r="Z13" s="655">
        <v>160</v>
      </c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/>
      <c r="AP13" s="640"/>
      <c r="AQ13" s="640"/>
      <c r="AR13" s="640"/>
      <c r="AS13" s="640"/>
      <c r="AT13" s="640"/>
      <c r="AU13" s="640"/>
    </row>
    <row r="14" spans="1:47" ht="16.5" customHeight="1">
      <c r="A14" s="1542"/>
      <c r="B14" s="1543"/>
      <c r="C14" s="1546" t="s">
        <v>54</v>
      </c>
      <c r="D14" s="642" t="s">
        <v>27</v>
      </c>
      <c r="E14" s="650">
        <v>0</v>
      </c>
      <c r="F14" s="650">
        <v>1.23</v>
      </c>
      <c r="G14" s="650">
        <v>0.53</v>
      </c>
      <c r="H14" s="650">
        <v>0</v>
      </c>
      <c r="I14" s="650">
        <v>0.41</v>
      </c>
      <c r="J14" s="650">
        <v>0</v>
      </c>
      <c r="K14" s="650">
        <v>0</v>
      </c>
      <c r="L14" s="650">
        <v>0</v>
      </c>
      <c r="M14" s="650">
        <v>1.99</v>
      </c>
      <c r="N14" s="650">
        <v>5.18</v>
      </c>
      <c r="O14" s="650">
        <v>0.65</v>
      </c>
      <c r="P14" s="650">
        <v>0</v>
      </c>
      <c r="Q14" s="650">
        <v>0</v>
      </c>
      <c r="R14" s="650">
        <v>0</v>
      </c>
      <c r="S14" s="650">
        <v>0</v>
      </c>
      <c r="T14" s="650">
        <v>0</v>
      </c>
      <c r="U14" s="650">
        <v>0.56999999999999995</v>
      </c>
      <c r="V14" s="650">
        <v>1.3</v>
      </c>
      <c r="W14" s="650">
        <v>4.95</v>
      </c>
      <c r="X14" s="650">
        <v>1.79</v>
      </c>
      <c r="Y14" s="650">
        <v>0.27</v>
      </c>
      <c r="Z14" s="651">
        <v>18.87</v>
      </c>
      <c r="AA14" s="640"/>
      <c r="AB14" s="640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  <c r="AR14" s="640"/>
      <c r="AS14" s="640"/>
      <c r="AT14" s="640"/>
      <c r="AU14" s="640"/>
    </row>
    <row r="15" spans="1:47" ht="16.5" customHeight="1">
      <c r="A15" s="1542"/>
      <c r="B15" s="1543"/>
      <c r="C15" s="1546"/>
      <c r="D15" s="644" t="s">
        <v>28</v>
      </c>
      <c r="E15" s="652">
        <v>0</v>
      </c>
      <c r="F15" s="652">
        <v>0</v>
      </c>
      <c r="G15" s="652">
        <v>11</v>
      </c>
      <c r="H15" s="652">
        <v>0</v>
      </c>
      <c r="I15" s="652">
        <v>40</v>
      </c>
      <c r="J15" s="652">
        <v>0</v>
      </c>
      <c r="K15" s="652">
        <v>0</v>
      </c>
      <c r="L15" s="652">
        <v>0</v>
      </c>
      <c r="M15" s="652">
        <v>318</v>
      </c>
      <c r="N15" s="652">
        <v>1048</v>
      </c>
      <c r="O15" s="652">
        <v>132</v>
      </c>
      <c r="P15" s="652">
        <v>0</v>
      </c>
      <c r="Q15" s="652">
        <v>0</v>
      </c>
      <c r="R15" s="652">
        <v>0</v>
      </c>
      <c r="S15" s="652">
        <v>0</v>
      </c>
      <c r="T15" s="652">
        <v>0</v>
      </c>
      <c r="U15" s="652">
        <v>144</v>
      </c>
      <c r="V15" s="652">
        <v>328</v>
      </c>
      <c r="W15" s="652">
        <v>1248</v>
      </c>
      <c r="X15" s="652">
        <v>451</v>
      </c>
      <c r="Y15" s="652">
        <v>68</v>
      </c>
      <c r="Z15" s="653">
        <v>3788</v>
      </c>
      <c r="AA15" s="640"/>
      <c r="AB15" s="640"/>
      <c r="AC15" s="640"/>
      <c r="AD15" s="640"/>
      <c r="AE15" s="640"/>
      <c r="AF15" s="640"/>
      <c r="AG15" s="640"/>
      <c r="AH15" s="640"/>
      <c r="AI15" s="640"/>
      <c r="AJ15" s="640"/>
      <c r="AK15" s="640"/>
      <c r="AL15" s="640"/>
      <c r="AM15" s="640"/>
      <c r="AN15" s="640"/>
      <c r="AO15" s="640"/>
      <c r="AP15" s="640"/>
      <c r="AQ15" s="640"/>
      <c r="AR15" s="640"/>
      <c r="AS15" s="640"/>
      <c r="AT15" s="640"/>
      <c r="AU15" s="640"/>
    </row>
    <row r="16" spans="1:47" ht="16.5" customHeight="1">
      <c r="A16" s="1542"/>
      <c r="B16" s="1543"/>
      <c r="C16" s="1546"/>
      <c r="D16" s="643" t="s">
        <v>26</v>
      </c>
      <c r="E16" s="654">
        <v>0</v>
      </c>
      <c r="F16" s="654">
        <v>0</v>
      </c>
      <c r="G16" s="654">
        <v>1</v>
      </c>
      <c r="H16" s="654">
        <v>0</v>
      </c>
      <c r="I16" s="654">
        <v>2</v>
      </c>
      <c r="J16" s="654">
        <v>0</v>
      </c>
      <c r="K16" s="654">
        <v>0</v>
      </c>
      <c r="L16" s="654">
        <v>0</v>
      </c>
      <c r="M16" s="654">
        <v>8</v>
      </c>
      <c r="N16" s="654">
        <v>15</v>
      </c>
      <c r="O16" s="654">
        <v>1</v>
      </c>
      <c r="P16" s="654">
        <v>0</v>
      </c>
      <c r="Q16" s="654">
        <v>0</v>
      </c>
      <c r="R16" s="654">
        <v>0</v>
      </c>
      <c r="S16" s="654">
        <v>0</v>
      </c>
      <c r="T16" s="654">
        <v>0</v>
      </c>
      <c r="U16" s="654">
        <v>1</v>
      </c>
      <c r="V16" s="654">
        <v>1</v>
      </c>
      <c r="W16" s="654">
        <v>5</v>
      </c>
      <c r="X16" s="654">
        <v>2</v>
      </c>
      <c r="Y16" s="654">
        <v>0</v>
      </c>
      <c r="Z16" s="656">
        <v>36</v>
      </c>
      <c r="AA16" s="640"/>
      <c r="AB16" s="640"/>
      <c r="AC16" s="640"/>
      <c r="AD16" s="640"/>
      <c r="AE16" s="640"/>
      <c r="AF16" s="640"/>
      <c r="AG16" s="640"/>
      <c r="AH16" s="640"/>
      <c r="AI16" s="640"/>
      <c r="AJ16" s="640"/>
      <c r="AK16" s="640"/>
      <c r="AL16" s="640"/>
      <c r="AM16" s="640"/>
      <c r="AN16" s="640"/>
      <c r="AO16" s="640"/>
      <c r="AP16" s="640"/>
      <c r="AQ16" s="640"/>
      <c r="AR16" s="640"/>
      <c r="AS16" s="640"/>
      <c r="AT16" s="640"/>
      <c r="AU16" s="640"/>
    </row>
    <row r="17" spans="1:47" ht="16.5" customHeight="1">
      <c r="A17" s="1542"/>
      <c r="B17" s="1543" t="s">
        <v>30</v>
      </c>
      <c r="C17" s="1543"/>
      <c r="D17" s="642" t="s">
        <v>27</v>
      </c>
      <c r="E17" s="650">
        <v>64.25</v>
      </c>
      <c r="F17" s="650">
        <v>213.09</v>
      </c>
      <c r="G17" s="650">
        <v>558.76</v>
      </c>
      <c r="H17" s="650">
        <v>619.88</v>
      </c>
      <c r="I17" s="650">
        <v>1182.44</v>
      </c>
      <c r="J17" s="650">
        <v>1447.6799999999998</v>
      </c>
      <c r="K17" s="650">
        <v>3451.95</v>
      </c>
      <c r="L17" s="650">
        <v>3083.52</v>
      </c>
      <c r="M17" s="650">
        <v>6622.12</v>
      </c>
      <c r="N17" s="650">
        <v>7969.2000000000007</v>
      </c>
      <c r="O17" s="650">
        <v>7109.0599999999986</v>
      </c>
      <c r="P17" s="650">
        <v>4123.5599999999995</v>
      </c>
      <c r="Q17" s="650">
        <v>2730.56</v>
      </c>
      <c r="R17" s="650">
        <v>1882.25</v>
      </c>
      <c r="S17" s="650">
        <v>1417.7899999999997</v>
      </c>
      <c r="T17" s="650">
        <v>1149.47</v>
      </c>
      <c r="U17" s="650">
        <v>1128.28</v>
      </c>
      <c r="V17" s="650">
        <v>915.29</v>
      </c>
      <c r="W17" s="650">
        <v>443.66999999999996</v>
      </c>
      <c r="X17" s="650">
        <v>131.55999999999997</v>
      </c>
      <c r="Y17" s="650">
        <v>135.63</v>
      </c>
      <c r="Z17" s="651">
        <v>46380.01</v>
      </c>
      <c r="AA17" s="640"/>
      <c r="AB17" s="640"/>
      <c r="AC17" s="640"/>
      <c r="AD17" s="640"/>
      <c r="AE17" s="640"/>
      <c r="AF17" s="640"/>
      <c r="AG17" s="640"/>
      <c r="AH17" s="640"/>
      <c r="AI17" s="640"/>
      <c r="AJ17" s="640"/>
      <c r="AK17" s="640"/>
      <c r="AL17" s="640"/>
      <c r="AM17" s="640"/>
      <c r="AN17" s="640"/>
      <c r="AO17" s="640"/>
      <c r="AP17" s="640"/>
      <c r="AQ17" s="640"/>
      <c r="AR17" s="640"/>
      <c r="AS17" s="640"/>
      <c r="AT17" s="640"/>
      <c r="AU17" s="640"/>
    </row>
    <row r="18" spans="1:47" ht="16.5" customHeight="1">
      <c r="A18" s="1542"/>
      <c r="B18" s="1543"/>
      <c r="C18" s="1543"/>
      <c r="D18" s="644" t="s">
        <v>28</v>
      </c>
      <c r="E18" s="652">
        <v>1409</v>
      </c>
      <c r="F18" s="652">
        <v>12872</v>
      </c>
      <c r="G18" s="652">
        <v>75961</v>
      </c>
      <c r="H18" s="652">
        <v>127534</v>
      </c>
      <c r="I18" s="652">
        <v>309388</v>
      </c>
      <c r="J18" s="652">
        <v>462854</v>
      </c>
      <c r="K18" s="652">
        <v>1284952</v>
      </c>
      <c r="L18" s="652">
        <v>1375350</v>
      </c>
      <c r="M18" s="652">
        <v>3223438</v>
      </c>
      <c r="N18" s="652">
        <v>4240415</v>
      </c>
      <c r="O18" s="652">
        <v>4088220</v>
      </c>
      <c r="P18" s="652">
        <v>2488813</v>
      </c>
      <c r="Q18" s="652">
        <v>1716807</v>
      </c>
      <c r="R18" s="652">
        <v>1237256</v>
      </c>
      <c r="S18" s="652">
        <v>962013</v>
      </c>
      <c r="T18" s="652">
        <v>821932</v>
      </c>
      <c r="U18" s="652">
        <v>814472</v>
      </c>
      <c r="V18" s="652">
        <v>675112</v>
      </c>
      <c r="W18" s="652">
        <v>323021</v>
      </c>
      <c r="X18" s="652">
        <v>99942</v>
      </c>
      <c r="Y18" s="652">
        <v>98763</v>
      </c>
      <c r="Z18" s="653">
        <v>24440524</v>
      </c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  <c r="AR18" s="640"/>
      <c r="AS18" s="640"/>
      <c r="AT18" s="640"/>
      <c r="AU18" s="640"/>
    </row>
    <row r="19" spans="1:47" ht="16.5" customHeight="1">
      <c r="A19" s="1542"/>
      <c r="B19" s="1543"/>
      <c r="C19" s="1543"/>
      <c r="D19" s="643" t="s">
        <v>26</v>
      </c>
      <c r="E19" s="657">
        <v>608</v>
      </c>
      <c r="F19" s="657">
        <v>3024</v>
      </c>
      <c r="G19" s="657">
        <v>8729</v>
      </c>
      <c r="H19" s="657">
        <v>9288</v>
      </c>
      <c r="I19" s="657">
        <v>15474</v>
      </c>
      <c r="J19" s="657">
        <v>17159</v>
      </c>
      <c r="K19" s="657">
        <v>36543</v>
      </c>
      <c r="L19" s="657">
        <v>29411</v>
      </c>
      <c r="M19" s="657">
        <v>56647</v>
      </c>
      <c r="N19" s="657">
        <v>60027</v>
      </c>
      <c r="O19" s="657">
        <v>47236</v>
      </c>
      <c r="P19" s="657">
        <v>23681</v>
      </c>
      <c r="Q19" s="657">
        <v>13694</v>
      </c>
      <c r="R19" s="657">
        <v>8432</v>
      </c>
      <c r="S19" s="657">
        <v>5581</v>
      </c>
      <c r="T19" s="657">
        <v>3855</v>
      </c>
      <c r="U19" s="657">
        <v>3257</v>
      </c>
      <c r="V19" s="657">
        <v>2117</v>
      </c>
      <c r="W19" s="657">
        <v>972</v>
      </c>
      <c r="X19" s="657">
        <v>260</v>
      </c>
      <c r="Y19" s="657">
        <v>259</v>
      </c>
      <c r="Z19" s="658">
        <v>346254</v>
      </c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0"/>
    </row>
    <row r="20" spans="1:47" ht="16.5" customHeight="1">
      <c r="A20" s="1542"/>
      <c r="B20" s="1543" t="s">
        <v>31</v>
      </c>
      <c r="C20" s="1546" t="s">
        <v>55</v>
      </c>
      <c r="D20" s="642" t="s">
        <v>27</v>
      </c>
      <c r="E20" s="650">
        <v>0.46</v>
      </c>
      <c r="F20" s="650">
        <v>1.49</v>
      </c>
      <c r="G20" s="650">
        <v>2.37</v>
      </c>
      <c r="H20" s="650">
        <v>0.85</v>
      </c>
      <c r="I20" s="650">
        <v>10.43</v>
      </c>
      <c r="J20" s="650">
        <v>16.309999999999999</v>
      </c>
      <c r="K20" s="650">
        <v>0.74</v>
      </c>
      <c r="L20" s="650">
        <v>0.16</v>
      </c>
      <c r="M20" s="650">
        <v>1</v>
      </c>
      <c r="N20" s="650">
        <v>0</v>
      </c>
      <c r="O20" s="650">
        <v>0</v>
      </c>
      <c r="P20" s="650">
        <v>0</v>
      </c>
      <c r="Q20" s="650">
        <v>0</v>
      </c>
      <c r="R20" s="650">
        <v>0</v>
      </c>
      <c r="S20" s="650">
        <v>0</v>
      </c>
      <c r="T20" s="650">
        <v>0</v>
      </c>
      <c r="U20" s="650">
        <v>0</v>
      </c>
      <c r="V20" s="650">
        <v>0</v>
      </c>
      <c r="W20" s="650">
        <v>0</v>
      </c>
      <c r="X20" s="650">
        <v>0</v>
      </c>
      <c r="Y20" s="650">
        <v>0</v>
      </c>
      <c r="Z20" s="651">
        <v>33.81</v>
      </c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0"/>
      <c r="AL20" s="640"/>
      <c r="AM20" s="640"/>
      <c r="AN20" s="640"/>
      <c r="AO20" s="640"/>
      <c r="AP20" s="640"/>
      <c r="AQ20" s="640"/>
      <c r="AR20" s="640"/>
      <c r="AS20" s="640"/>
      <c r="AT20" s="640"/>
      <c r="AU20" s="640"/>
    </row>
    <row r="21" spans="1:47" ht="16.5" customHeight="1">
      <c r="A21" s="1542"/>
      <c r="B21" s="1543"/>
      <c r="C21" s="1546"/>
      <c r="D21" s="644" t="s">
        <v>28</v>
      </c>
      <c r="E21" s="652">
        <v>0</v>
      </c>
      <c r="F21" s="652">
        <v>24</v>
      </c>
      <c r="G21" s="652">
        <v>86</v>
      </c>
      <c r="H21" s="652">
        <v>54</v>
      </c>
      <c r="I21" s="652">
        <v>756</v>
      </c>
      <c r="J21" s="652">
        <v>788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52">
        <v>0</v>
      </c>
      <c r="R21" s="652">
        <v>0</v>
      </c>
      <c r="S21" s="652">
        <v>0</v>
      </c>
      <c r="T21" s="652">
        <v>0</v>
      </c>
      <c r="U21" s="652">
        <v>0</v>
      </c>
      <c r="V21" s="652">
        <v>0</v>
      </c>
      <c r="W21" s="652">
        <v>0</v>
      </c>
      <c r="X21" s="652">
        <v>0</v>
      </c>
      <c r="Y21" s="652">
        <v>0</v>
      </c>
      <c r="Z21" s="653">
        <v>1708</v>
      </c>
      <c r="AA21" s="640"/>
      <c r="AB21" s="640"/>
      <c r="AC21" s="640"/>
      <c r="AD21" s="640"/>
      <c r="AE21" s="640"/>
      <c r="AF21" s="640"/>
      <c r="AG21" s="640"/>
      <c r="AH21" s="640"/>
      <c r="AI21" s="640"/>
      <c r="AJ21" s="640"/>
      <c r="AK21" s="640"/>
      <c r="AL21" s="640"/>
      <c r="AM21" s="640"/>
      <c r="AN21" s="640"/>
      <c r="AO21" s="640"/>
      <c r="AP21" s="640"/>
      <c r="AQ21" s="640"/>
      <c r="AR21" s="640"/>
      <c r="AS21" s="640"/>
      <c r="AT21" s="640"/>
      <c r="AU21" s="640"/>
    </row>
    <row r="22" spans="1:47" ht="16.5" customHeight="1">
      <c r="A22" s="1542"/>
      <c r="B22" s="1543"/>
      <c r="C22" s="1546"/>
      <c r="D22" s="643" t="s">
        <v>26</v>
      </c>
      <c r="E22" s="654">
        <v>0</v>
      </c>
      <c r="F22" s="654">
        <v>4</v>
      </c>
      <c r="G22" s="654">
        <v>10</v>
      </c>
      <c r="H22" s="654">
        <v>4</v>
      </c>
      <c r="I22" s="654">
        <v>28</v>
      </c>
      <c r="J22" s="654">
        <v>13</v>
      </c>
      <c r="K22" s="654">
        <v>0</v>
      </c>
      <c r="L22" s="654">
        <v>0</v>
      </c>
      <c r="M22" s="654">
        <v>0</v>
      </c>
      <c r="N22" s="654">
        <v>0</v>
      </c>
      <c r="O22" s="654">
        <v>0</v>
      </c>
      <c r="P22" s="654">
        <v>0</v>
      </c>
      <c r="Q22" s="654">
        <v>0</v>
      </c>
      <c r="R22" s="654">
        <v>0</v>
      </c>
      <c r="S22" s="654">
        <v>0</v>
      </c>
      <c r="T22" s="654">
        <v>0</v>
      </c>
      <c r="U22" s="654">
        <v>0</v>
      </c>
      <c r="V22" s="654">
        <v>0</v>
      </c>
      <c r="W22" s="654">
        <v>0</v>
      </c>
      <c r="X22" s="654">
        <v>0</v>
      </c>
      <c r="Y22" s="654">
        <v>0</v>
      </c>
      <c r="Z22" s="655">
        <v>59</v>
      </c>
      <c r="AA22" s="640"/>
      <c r="AB22" s="640"/>
      <c r="AC22" s="640"/>
      <c r="AD22" s="640"/>
      <c r="AE22" s="640"/>
      <c r="AF22" s="640"/>
      <c r="AG22" s="640"/>
      <c r="AH22" s="640"/>
      <c r="AI22" s="640"/>
      <c r="AJ22" s="640"/>
      <c r="AK22" s="640"/>
      <c r="AL22" s="640"/>
      <c r="AM22" s="640"/>
      <c r="AN22" s="640"/>
      <c r="AO22" s="640"/>
      <c r="AP22" s="640"/>
      <c r="AQ22" s="640"/>
      <c r="AR22" s="640"/>
      <c r="AS22" s="640"/>
      <c r="AT22" s="640"/>
      <c r="AU22" s="640"/>
    </row>
    <row r="23" spans="1:47" ht="16.5" customHeight="1">
      <c r="A23" s="1542"/>
      <c r="B23" s="1543"/>
      <c r="C23" s="1546" t="s">
        <v>56</v>
      </c>
      <c r="D23" s="642" t="s">
        <v>27</v>
      </c>
      <c r="E23" s="650">
        <v>0.22</v>
      </c>
      <c r="F23" s="650">
        <v>8.16</v>
      </c>
      <c r="G23" s="650">
        <v>27.59</v>
      </c>
      <c r="H23" s="650">
        <v>14.54</v>
      </c>
      <c r="I23" s="650">
        <v>74.680000000000007</v>
      </c>
      <c r="J23" s="650">
        <v>4.47</v>
      </c>
      <c r="K23" s="650">
        <v>1.05</v>
      </c>
      <c r="L23" s="650">
        <v>5.9</v>
      </c>
      <c r="M23" s="650">
        <v>19.3</v>
      </c>
      <c r="N23" s="650">
        <v>61.59</v>
      </c>
      <c r="O23" s="650">
        <v>20.23</v>
      </c>
      <c r="P23" s="650">
        <v>17.93</v>
      </c>
      <c r="Q23" s="650">
        <v>17.489999999999998</v>
      </c>
      <c r="R23" s="650">
        <v>4.3600000000000003</v>
      </c>
      <c r="S23" s="650">
        <v>3.09</v>
      </c>
      <c r="T23" s="650">
        <v>2.73</v>
      </c>
      <c r="U23" s="650">
        <v>5.83</v>
      </c>
      <c r="V23" s="650">
        <v>4.25</v>
      </c>
      <c r="W23" s="650">
        <v>0</v>
      </c>
      <c r="X23" s="650">
        <v>0.59</v>
      </c>
      <c r="Y23" s="650">
        <v>2.82</v>
      </c>
      <c r="Z23" s="651">
        <v>296.82</v>
      </c>
      <c r="AA23" s="640"/>
      <c r="AB23" s="640"/>
      <c r="AC23" s="640"/>
      <c r="AD23" s="640"/>
      <c r="AE23" s="640"/>
      <c r="AF23" s="640"/>
      <c r="AG23" s="640"/>
      <c r="AH23" s="640"/>
      <c r="AI23" s="640"/>
      <c r="AJ23" s="640"/>
      <c r="AK23" s="640"/>
      <c r="AL23" s="640"/>
      <c r="AM23" s="640"/>
      <c r="AN23" s="640"/>
      <c r="AO23" s="640"/>
      <c r="AP23" s="640"/>
      <c r="AQ23" s="640"/>
      <c r="AR23" s="640"/>
      <c r="AS23" s="640"/>
      <c r="AT23" s="640"/>
      <c r="AU23" s="640"/>
    </row>
    <row r="24" spans="1:47" ht="16.5" customHeight="1">
      <c r="A24" s="1542"/>
      <c r="B24" s="1543"/>
      <c r="C24" s="1546"/>
      <c r="D24" s="644" t="s">
        <v>28</v>
      </c>
      <c r="E24" s="652">
        <v>0</v>
      </c>
      <c r="F24" s="652">
        <v>127</v>
      </c>
      <c r="G24" s="652">
        <v>852</v>
      </c>
      <c r="H24" s="652">
        <v>658</v>
      </c>
      <c r="I24" s="652">
        <v>5029</v>
      </c>
      <c r="J24" s="652">
        <v>365</v>
      </c>
      <c r="K24" s="652">
        <v>118</v>
      </c>
      <c r="L24" s="652">
        <v>707</v>
      </c>
      <c r="M24" s="652">
        <v>2487</v>
      </c>
      <c r="N24" s="652">
        <v>8422</v>
      </c>
      <c r="O24" s="652">
        <v>3013</v>
      </c>
      <c r="P24" s="652">
        <v>2687</v>
      </c>
      <c r="Q24" s="652">
        <v>3122</v>
      </c>
      <c r="R24" s="652">
        <v>736</v>
      </c>
      <c r="S24" s="652">
        <v>542</v>
      </c>
      <c r="T24" s="652">
        <v>464</v>
      </c>
      <c r="U24" s="652">
        <v>1021</v>
      </c>
      <c r="V24" s="652">
        <v>723</v>
      </c>
      <c r="W24" s="652">
        <v>0</v>
      </c>
      <c r="X24" s="652">
        <v>113</v>
      </c>
      <c r="Y24" s="652">
        <v>479</v>
      </c>
      <c r="Z24" s="653">
        <v>31665</v>
      </c>
      <c r="AA24" s="640"/>
      <c r="AB24" s="640"/>
      <c r="AC24" s="640"/>
      <c r="AD24" s="640"/>
      <c r="AE24" s="640"/>
      <c r="AF24" s="640"/>
      <c r="AG24" s="640"/>
      <c r="AH24" s="640"/>
      <c r="AI24" s="640"/>
      <c r="AJ24" s="640"/>
      <c r="AK24" s="640"/>
      <c r="AL24" s="640"/>
      <c r="AM24" s="640"/>
      <c r="AN24" s="640"/>
      <c r="AO24" s="640"/>
      <c r="AP24" s="640"/>
      <c r="AQ24" s="640"/>
      <c r="AR24" s="640"/>
      <c r="AS24" s="640"/>
      <c r="AT24" s="640"/>
      <c r="AU24" s="640"/>
    </row>
    <row r="25" spans="1:47" ht="16.5" customHeight="1">
      <c r="A25" s="1542"/>
      <c r="B25" s="1543"/>
      <c r="C25" s="1546"/>
      <c r="D25" s="643" t="s">
        <v>26</v>
      </c>
      <c r="E25" s="654">
        <v>0</v>
      </c>
      <c r="F25" s="654">
        <v>24</v>
      </c>
      <c r="G25" s="654">
        <v>95</v>
      </c>
      <c r="H25" s="654">
        <v>59</v>
      </c>
      <c r="I25" s="654">
        <v>307</v>
      </c>
      <c r="J25" s="654">
        <v>15</v>
      </c>
      <c r="K25" s="654">
        <v>3</v>
      </c>
      <c r="L25" s="654">
        <v>15</v>
      </c>
      <c r="M25" s="654">
        <v>38</v>
      </c>
      <c r="N25" s="654">
        <v>110</v>
      </c>
      <c r="O25" s="654">
        <v>34</v>
      </c>
      <c r="P25" s="654">
        <v>23</v>
      </c>
      <c r="Q25" s="654">
        <v>19</v>
      </c>
      <c r="R25" s="654">
        <v>3</v>
      </c>
      <c r="S25" s="654">
        <v>1</v>
      </c>
      <c r="T25" s="654">
        <v>1</v>
      </c>
      <c r="U25" s="654">
        <v>3</v>
      </c>
      <c r="V25" s="654">
        <v>1</v>
      </c>
      <c r="W25" s="654">
        <v>0</v>
      </c>
      <c r="X25" s="654">
        <v>1</v>
      </c>
      <c r="Y25" s="654">
        <v>1</v>
      </c>
      <c r="Z25" s="656">
        <v>753</v>
      </c>
      <c r="AA25" s="640"/>
      <c r="AB25" s="640"/>
      <c r="AC25" s="640"/>
      <c r="AD25" s="640"/>
      <c r="AE25" s="640"/>
      <c r="AF25" s="640"/>
      <c r="AG25" s="640"/>
      <c r="AH25" s="640"/>
      <c r="AI25" s="640"/>
      <c r="AJ25" s="640"/>
      <c r="AK25" s="640"/>
      <c r="AL25" s="640"/>
      <c r="AM25" s="640"/>
      <c r="AN25" s="640"/>
      <c r="AO25" s="640"/>
      <c r="AP25" s="640"/>
      <c r="AQ25" s="640"/>
      <c r="AR25" s="640"/>
      <c r="AS25" s="640"/>
      <c r="AT25" s="640"/>
      <c r="AU25" s="640"/>
    </row>
    <row r="26" spans="1:47" ht="16.5" customHeight="1">
      <c r="A26" s="1542"/>
      <c r="B26" s="1543" t="s">
        <v>30</v>
      </c>
      <c r="C26" s="1543"/>
      <c r="D26" s="642" t="s">
        <v>27</v>
      </c>
      <c r="E26" s="650">
        <v>0.68</v>
      </c>
      <c r="F26" s="650">
        <v>9.65</v>
      </c>
      <c r="G26" s="650">
        <v>29.96</v>
      </c>
      <c r="H26" s="650">
        <v>15.389999999999999</v>
      </c>
      <c r="I26" s="650">
        <v>85.110000000000014</v>
      </c>
      <c r="J26" s="650">
        <v>20.779999999999998</v>
      </c>
      <c r="K26" s="650">
        <v>1.79</v>
      </c>
      <c r="L26" s="650">
        <v>6.0600000000000005</v>
      </c>
      <c r="M26" s="650">
        <v>20.3</v>
      </c>
      <c r="N26" s="650">
        <v>61.59</v>
      </c>
      <c r="O26" s="650">
        <v>20.23</v>
      </c>
      <c r="P26" s="650">
        <v>17.93</v>
      </c>
      <c r="Q26" s="650">
        <v>17.489999999999998</v>
      </c>
      <c r="R26" s="650">
        <v>4.3600000000000003</v>
      </c>
      <c r="S26" s="650">
        <v>3.09</v>
      </c>
      <c r="T26" s="650">
        <v>2.73</v>
      </c>
      <c r="U26" s="650">
        <v>5.83</v>
      </c>
      <c r="V26" s="650">
        <v>4.25</v>
      </c>
      <c r="W26" s="650">
        <v>0</v>
      </c>
      <c r="X26" s="650">
        <v>0.59</v>
      </c>
      <c r="Y26" s="650">
        <v>2.82</v>
      </c>
      <c r="Z26" s="651">
        <v>330.63</v>
      </c>
      <c r="AA26" s="640"/>
      <c r="AB26" s="640"/>
      <c r="AC26" s="640"/>
      <c r="AD26" s="640"/>
      <c r="AE26" s="640"/>
      <c r="AF26" s="640"/>
      <c r="AG26" s="640"/>
      <c r="AH26" s="640"/>
      <c r="AI26" s="640"/>
      <c r="AJ26" s="640"/>
      <c r="AK26" s="640"/>
      <c r="AL26" s="640"/>
      <c r="AM26" s="640"/>
      <c r="AN26" s="640"/>
      <c r="AO26" s="640"/>
      <c r="AP26" s="640"/>
      <c r="AQ26" s="640"/>
      <c r="AR26" s="640"/>
      <c r="AS26" s="640"/>
      <c r="AT26" s="640"/>
      <c r="AU26" s="640"/>
    </row>
    <row r="27" spans="1:47" ht="16.5" customHeight="1">
      <c r="A27" s="1542"/>
      <c r="B27" s="1543"/>
      <c r="C27" s="1543"/>
      <c r="D27" s="644" t="s">
        <v>28</v>
      </c>
      <c r="E27" s="652">
        <v>0</v>
      </c>
      <c r="F27" s="652">
        <v>151</v>
      </c>
      <c r="G27" s="652">
        <v>938</v>
      </c>
      <c r="H27" s="652">
        <v>712</v>
      </c>
      <c r="I27" s="652">
        <v>5785</v>
      </c>
      <c r="J27" s="652">
        <v>1153</v>
      </c>
      <c r="K27" s="652">
        <v>118</v>
      </c>
      <c r="L27" s="652">
        <v>707</v>
      </c>
      <c r="M27" s="652">
        <v>2487</v>
      </c>
      <c r="N27" s="652">
        <v>8422</v>
      </c>
      <c r="O27" s="652">
        <v>3013</v>
      </c>
      <c r="P27" s="652">
        <v>2687</v>
      </c>
      <c r="Q27" s="652">
        <v>3122</v>
      </c>
      <c r="R27" s="652">
        <v>736</v>
      </c>
      <c r="S27" s="652">
        <v>542</v>
      </c>
      <c r="T27" s="652">
        <v>464</v>
      </c>
      <c r="U27" s="652">
        <v>1021</v>
      </c>
      <c r="V27" s="652">
        <v>723</v>
      </c>
      <c r="W27" s="652">
        <v>0</v>
      </c>
      <c r="X27" s="652">
        <v>113</v>
      </c>
      <c r="Y27" s="652">
        <v>479</v>
      </c>
      <c r="Z27" s="653">
        <v>33373</v>
      </c>
      <c r="AA27" s="640"/>
      <c r="AB27" s="640"/>
      <c r="AC27" s="640"/>
      <c r="AD27" s="640"/>
      <c r="AE27" s="640"/>
      <c r="AF27" s="640"/>
      <c r="AG27" s="640"/>
      <c r="AH27" s="640"/>
      <c r="AI27" s="640"/>
      <c r="AJ27" s="640"/>
      <c r="AK27" s="640"/>
      <c r="AL27" s="640"/>
      <c r="AM27" s="640"/>
      <c r="AN27" s="640"/>
      <c r="AO27" s="640"/>
      <c r="AP27" s="640"/>
      <c r="AQ27" s="640"/>
      <c r="AR27" s="640"/>
      <c r="AS27" s="640"/>
      <c r="AT27" s="640"/>
      <c r="AU27" s="640"/>
    </row>
    <row r="28" spans="1:47" ht="16.5" customHeight="1">
      <c r="A28" s="1542"/>
      <c r="B28" s="1543"/>
      <c r="C28" s="1543"/>
      <c r="D28" s="643" t="s">
        <v>26</v>
      </c>
      <c r="E28" s="657">
        <v>0</v>
      </c>
      <c r="F28" s="657">
        <v>28</v>
      </c>
      <c r="G28" s="657">
        <v>105</v>
      </c>
      <c r="H28" s="657">
        <v>63</v>
      </c>
      <c r="I28" s="657">
        <v>335</v>
      </c>
      <c r="J28" s="657">
        <v>28</v>
      </c>
      <c r="K28" s="657">
        <v>3</v>
      </c>
      <c r="L28" s="657">
        <v>15</v>
      </c>
      <c r="M28" s="657">
        <v>38</v>
      </c>
      <c r="N28" s="657">
        <v>110</v>
      </c>
      <c r="O28" s="657">
        <v>34</v>
      </c>
      <c r="P28" s="657">
        <v>23</v>
      </c>
      <c r="Q28" s="657">
        <v>19</v>
      </c>
      <c r="R28" s="657">
        <v>3</v>
      </c>
      <c r="S28" s="657">
        <v>1</v>
      </c>
      <c r="T28" s="657">
        <v>1</v>
      </c>
      <c r="U28" s="657">
        <v>3</v>
      </c>
      <c r="V28" s="657">
        <v>1</v>
      </c>
      <c r="W28" s="657">
        <v>0</v>
      </c>
      <c r="X28" s="657">
        <v>1</v>
      </c>
      <c r="Y28" s="657">
        <v>1</v>
      </c>
      <c r="Z28" s="658">
        <v>812</v>
      </c>
      <c r="AA28" s="640"/>
      <c r="AB28" s="640"/>
      <c r="AC28" s="640"/>
      <c r="AD28" s="640"/>
      <c r="AE28" s="640"/>
      <c r="AF28" s="640"/>
      <c r="AG28" s="640"/>
      <c r="AH28" s="640"/>
      <c r="AI28" s="640"/>
      <c r="AJ28" s="640"/>
      <c r="AK28" s="640"/>
      <c r="AL28" s="640"/>
      <c r="AM28" s="640"/>
      <c r="AN28" s="640"/>
      <c r="AO28" s="640"/>
      <c r="AP28" s="640"/>
      <c r="AQ28" s="640"/>
      <c r="AR28" s="640"/>
      <c r="AS28" s="640"/>
      <c r="AT28" s="640"/>
      <c r="AU28" s="640"/>
    </row>
    <row r="29" spans="1:47" ht="16.5" customHeight="1">
      <c r="A29" s="1542" t="s">
        <v>24</v>
      </c>
      <c r="B29" s="1543"/>
      <c r="C29" s="1543"/>
      <c r="D29" s="642" t="s">
        <v>27</v>
      </c>
      <c r="E29" s="650">
        <v>64.929999999999993</v>
      </c>
      <c r="F29" s="650">
        <v>222.74</v>
      </c>
      <c r="G29" s="650">
        <v>588.72</v>
      </c>
      <c r="H29" s="650">
        <v>635.27</v>
      </c>
      <c r="I29" s="650">
        <v>1267.5500000000002</v>
      </c>
      <c r="J29" s="650">
        <v>1468.4599999999998</v>
      </c>
      <c r="K29" s="650">
        <v>3453.74</v>
      </c>
      <c r="L29" s="650">
        <v>3089.58</v>
      </c>
      <c r="M29" s="650">
        <v>6642.42</v>
      </c>
      <c r="N29" s="650">
        <v>8030.7900000000009</v>
      </c>
      <c r="O29" s="650">
        <v>7129.2899999999981</v>
      </c>
      <c r="P29" s="650">
        <v>4141.49</v>
      </c>
      <c r="Q29" s="650">
        <v>2748.0499999999997</v>
      </c>
      <c r="R29" s="650">
        <v>1886.61</v>
      </c>
      <c r="S29" s="650">
        <v>1420.8799999999997</v>
      </c>
      <c r="T29" s="650">
        <v>1152.2</v>
      </c>
      <c r="U29" s="650">
        <v>1134.1099999999999</v>
      </c>
      <c r="V29" s="650">
        <v>919.54</v>
      </c>
      <c r="W29" s="650">
        <v>443.66999999999996</v>
      </c>
      <c r="X29" s="650">
        <v>132.14999999999998</v>
      </c>
      <c r="Y29" s="650">
        <v>138.44999999999999</v>
      </c>
      <c r="Z29" s="651">
        <v>46710.64</v>
      </c>
      <c r="AA29" s="640"/>
      <c r="AB29" s="640"/>
      <c r="AC29" s="640"/>
      <c r="AD29" s="640"/>
      <c r="AE29" s="640"/>
      <c r="AF29" s="640"/>
      <c r="AG29" s="640"/>
      <c r="AH29" s="640"/>
      <c r="AI29" s="640"/>
      <c r="AJ29" s="640"/>
      <c r="AK29" s="640"/>
      <c r="AL29" s="640"/>
      <c r="AM29" s="640"/>
      <c r="AN29" s="640"/>
      <c r="AO29" s="640"/>
      <c r="AP29" s="640"/>
      <c r="AQ29" s="640"/>
      <c r="AR29" s="640"/>
      <c r="AS29" s="640"/>
      <c r="AT29" s="640"/>
      <c r="AU29" s="640"/>
    </row>
    <row r="30" spans="1:47" ht="16.5" customHeight="1">
      <c r="A30" s="1542"/>
      <c r="B30" s="1543"/>
      <c r="C30" s="1543"/>
      <c r="D30" s="644" t="s">
        <v>28</v>
      </c>
      <c r="E30" s="652">
        <v>1409</v>
      </c>
      <c r="F30" s="652">
        <v>13023</v>
      </c>
      <c r="G30" s="652">
        <v>76899</v>
      </c>
      <c r="H30" s="652">
        <v>128246</v>
      </c>
      <c r="I30" s="652">
        <v>315173</v>
      </c>
      <c r="J30" s="652">
        <v>464007</v>
      </c>
      <c r="K30" s="652">
        <v>1285070</v>
      </c>
      <c r="L30" s="652">
        <v>1376057</v>
      </c>
      <c r="M30" s="652">
        <v>3225925</v>
      </c>
      <c r="N30" s="652">
        <v>4248837</v>
      </c>
      <c r="O30" s="652">
        <v>4091233</v>
      </c>
      <c r="P30" s="652">
        <v>2491500</v>
      </c>
      <c r="Q30" s="652">
        <v>1719929</v>
      </c>
      <c r="R30" s="652">
        <v>1237992</v>
      </c>
      <c r="S30" s="652">
        <v>962555</v>
      </c>
      <c r="T30" s="652">
        <v>822396</v>
      </c>
      <c r="U30" s="652">
        <v>815493</v>
      </c>
      <c r="V30" s="652">
        <v>675835</v>
      </c>
      <c r="W30" s="652">
        <v>323021</v>
      </c>
      <c r="X30" s="652">
        <v>100055</v>
      </c>
      <c r="Y30" s="652">
        <v>99242</v>
      </c>
      <c r="Z30" s="653">
        <v>24473897</v>
      </c>
      <c r="AA30" s="640"/>
      <c r="AB30" s="640"/>
      <c r="AC30" s="640"/>
      <c r="AD30" s="640"/>
      <c r="AE30" s="640"/>
      <c r="AF30" s="640"/>
      <c r="AG30" s="640"/>
      <c r="AH30" s="640"/>
      <c r="AI30" s="640"/>
      <c r="AJ30" s="640"/>
      <c r="AK30" s="640"/>
      <c r="AL30" s="640"/>
      <c r="AM30" s="640"/>
      <c r="AN30" s="640"/>
      <c r="AO30" s="640"/>
      <c r="AP30" s="640"/>
      <c r="AQ30" s="640"/>
      <c r="AR30" s="640"/>
      <c r="AS30" s="640"/>
      <c r="AT30" s="640"/>
      <c r="AU30" s="640"/>
    </row>
    <row r="31" spans="1:47" ht="16.5" customHeight="1">
      <c r="A31" s="1542"/>
      <c r="B31" s="1543"/>
      <c r="C31" s="1543"/>
      <c r="D31" s="643" t="s">
        <v>26</v>
      </c>
      <c r="E31" s="657">
        <v>608</v>
      </c>
      <c r="F31" s="657">
        <v>3052</v>
      </c>
      <c r="G31" s="657">
        <v>8834</v>
      </c>
      <c r="H31" s="657">
        <v>9351</v>
      </c>
      <c r="I31" s="657">
        <v>15809</v>
      </c>
      <c r="J31" s="657">
        <v>17187</v>
      </c>
      <c r="K31" s="657">
        <v>36546</v>
      </c>
      <c r="L31" s="657">
        <v>29426</v>
      </c>
      <c r="M31" s="657">
        <v>56685</v>
      </c>
      <c r="N31" s="657">
        <v>60137</v>
      </c>
      <c r="O31" s="657">
        <v>47270</v>
      </c>
      <c r="P31" s="657">
        <v>23704</v>
      </c>
      <c r="Q31" s="657">
        <v>13713</v>
      </c>
      <c r="R31" s="657">
        <v>8435</v>
      </c>
      <c r="S31" s="657">
        <v>5582</v>
      </c>
      <c r="T31" s="657">
        <v>3856</v>
      </c>
      <c r="U31" s="657">
        <v>3260</v>
      </c>
      <c r="V31" s="657">
        <v>2118</v>
      </c>
      <c r="W31" s="657">
        <v>972</v>
      </c>
      <c r="X31" s="657">
        <v>261</v>
      </c>
      <c r="Y31" s="657">
        <v>260</v>
      </c>
      <c r="Z31" s="658">
        <v>347066</v>
      </c>
      <c r="AA31" s="640"/>
      <c r="AB31" s="640"/>
      <c r="AC31" s="640"/>
      <c r="AD31" s="640"/>
      <c r="AE31" s="640"/>
      <c r="AF31" s="640"/>
      <c r="AG31" s="640"/>
      <c r="AH31" s="640"/>
      <c r="AI31" s="640"/>
      <c r="AJ31" s="640"/>
      <c r="AK31" s="640"/>
      <c r="AL31" s="640"/>
      <c r="AM31" s="640"/>
      <c r="AN31" s="640"/>
      <c r="AO31" s="640"/>
      <c r="AP31" s="640"/>
      <c r="AQ31" s="640"/>
      <c r="AR31" s="640"/>
      <c r="AS31" s="640"/>
      <c r="AT31" s="640"/>
      <c r="AU31" s="640"/>
    </row>
    <row r="32" spans="1:47" ht="16.5" customHeight="1">
      <c r="A32" s="1542" t="s">
        <v>34</v>
      </c>
      <c r="B32" s="1543" t="s">
        <v>29</v>
      </c>
      <c r="C32" s="1546" t="s">
        <v>53</v>
      </c>
      <c r="D32" s="642" t="s">
        <v>27</v>
      </c>
      <c r="E32" s="650">
        <v>0</v>
      </c>
      <c r="F32" s="650">
        <v>0</v>
      </c>
      <c r="G32" s="650">
        <v>4.49</v>
      </c>
      <c r="H32" s="650">
        <v>0</v>
      </c>
      <c r="I32" s="650">
        <v>0</v>
      </c>
      <c r="J32" s="650">
        <v>0.34</v>
      </c>
      <c r="K32" s="650">
        <v>0</v>
      </c>
      <c r="L32" s="650">
        <v>0</v>
      </c>
      <c r="M32" s="650">
        <v>0.67</v>
      </c>
      <c r="N32" s="650">
        <v>8.1199999999999992</v>
      </c>
      <c r="O32" s="650">
        <v>0.91</v>
      </c>
      <c r="P32" s="650">
        <v>1.77</v>
      </c>
      <c r="Q32" s="650">
        <v>1.42</v>
      </c>
      <c r="R32" s="650">
        <v>2.27</v>
      </c>
      <c r="S32" s="650">
        <v>11.78</v>
      </c>
      <c r="T32" s="650">
        <v>1.1000000000000001</v>
      </c>
      <c r="U32" s="650">
        <v>1.52</v>
      </c>
      <c r="V32" s="650">
        <v>2.83</v>
      </c>
      <c r="W32" s="650">
        <v>17.04</v>
      </c>
      <c r="X32" s="650">
        <v>2.15</v>
      </c>
      <c r="Y32" s="650">
        <v>0.05</v>
      </c>
      <c r="Z32" s="651">
        <v>56.46</v>
      </c>
      <c r="AA32" s="640"/>
      <c r="AB32" s="640"/>
      <c r="AC32" s="640"/>
      <c r="AD32" s="640"/>
      <c r="AE32" s="640"/>
      <c r="AF32" s="640"/>
      <c r="AG32" s="640"/>
      <c r="AH32" s="640"/>
      <c r="AI32" s="640"/>
      <c r="AJ32" s="640"/>
      <c r="AK32" s="640"/>
      <c r="AL32" s="640"/>
      <c r="AM32" s="640"/>
      <c r="AN32" s="640"/>
      <c r="AO32" s="640"/>
      <c r="AP32" s="640"/>
      <c r="AQ32" s="640"/>
      <c r="AR32" s="640"/>
      <c r="AS32" s="640"/>
      <c r="AT32" s="640"/>
      <c r="AU32" s="640"/>
    </row>
    <row r="33" spans="1:47" ht="16.5" customHeight="1">
      <c r="A33" s="1542"/>
      <c r="B33" s="1543"/>
      <c r="C33" s="1546"/>
      <c r="D33" s="644" t="s">
        <v>28</v>
      </c>
      <c r="E33" s="652">
        <v>0</v>
      </c>
      <c r="F33" s="652">
        <v>0</v>
      </c>
      <c r="G33" s="652">
        <v>180</v>
      </c>
      <c r="H33" s="652">
        <v>0</v>
      </c>
      <c r="I33" s="652">
        <v>0</v>
      </c>
      <c r="J33" s="652">
        <v>42</v>
      </c>
      <c r="K33" s="652">
        <v>0</v>
      </c>
      <c r="L33" s="652">
        <v>0</v>
      </c>
      <c r="M33" s="652">
        <v>133</v>
      </c>
      <c r="N33" s="652">
        <v>1722</v>
      </c>
      <c r="O33" s="652">
        <v>190</v>
      </c>
      <c r="P33" s="652">
        <v>409</v>
      </c>
      <c r="Q33" s="652">
        <v>338</v>
      </c>
      <c r="R33" s="652">
        <v>563</v>
      </c>
      <c r="S33" s="652">
        <v>2982</v>
      </c>
      <c r="T33" s="652">
        <v>256</v>
      </c>
      <c r="U33" s="652">
        <v>425</v>
      </c>
      <c r="V33" s="652">
        <v>631</v>
      </c>
      <c r="W33" s="652">
        <v>3686</v>
      </c>
      <c r="X33" s="652">
        <v>542</v>
      </c>
      <c r="Y33" s="652">
        <v>15</v>
      </c>
      <c r="Z33" s="653">
        <v>12114</v>
      </c>
      <c r="AA33" s="640"/>
      <c r="AB33" s="640"/>
      <c r="AC33" s="640"/>
      <c r="AD33" s="640"/>
      <c r="AE33" s="640"/>
      <c r="AF33" s="640"/>
      <c r="AG33" s="640"/>
      <c r="AH33" s="640"/>
      <c r="AI33" s="640"/>
      <c r="AJ33" s="640"/>
      <c r="AK33" s="640"/>
      <c r="AL33" s="640"/>
      <c r="AM33" s="640"/>
      <c r="AN33" s="640"/>
      <c r="AO33" s="640"/>
      <c r="AP33" s="640"/>
      <c r="AQ33" s="640"/>
      <c r="AR33" s="640"/>
      <c r="AS33" s="640"/>
      <c r="AT33" s="640"/>
      <c r="AU33" s="640"/>
    </row>
    <row r="34" spans="1:47" ht="16.5" customHeight="1">
      <c r="A34" s="1542"/>
      <c r="B34" s="1543"/>
      <c r="C34" s="1546"/>
      <c r="D34" s="643" t="s">
        <v>26</v>
      </c>
      <c r="E34" s="654">
        <v>0</v>
      </c>
      <c r="F34" s="654">
        <v>0</v>
      </c>
      <c r="G34" s="654">
        <v>24</v>
      </c>
      <c r="H34" s="654">
        <v>0</v>
      </c>
      <c r="I34" s="654">
        <v>0</v>
      </c>
      <c r="J34" s="654">
        <v>3</v>
      </c>
      <c r="K34" s="654">
        <v>0</v>
      </c>
      <c r="L34" s="654">
        <v>0</v>
      </c>
      <c r="M34" s="654">
        <v>3</v>
      </c>
      <c r="N34" s="654">
        <v>25</v>
      </c>
      <c r="O34" s="654">
        <v>2</v>
      </c>
      <c r="P34" s="654">
        <v>3</v>
      </c>
      <c r="Q34" s="654">
        <v>2</v>
      </c>
      <c r="R34" s="654">
        <v>0</v>
      </c>
      <c r="S34" s="654">
        <v>11</v>
      </c>
      <c r="T34" s="654">
        <v>0</v>
      </c>
      <c r="U34" s="654">
        <v>1</v>
      </c>
      <c r="V34" s="654">
        <v>2</v>
      </c>
      <c r="W34" s="654">
        <v>14</v>
      </c>
      <c r="X34" s="654">
        <v>1</v>
      </c>
      <c r="Y34" s="654">
        <v>0</v>
      </c>
      <c r="Z34" s="655">
        <v>91</v>
      </c>
      <c r="AA34" s="640"/>
      <c r="AB34" s="640"/>
      <c r="AC34" s="640"/>
      <c r="AD34" s="640"/>
      <c r="AE34" s="640"/>
      <c r="AF34" s="640"/>
      <c r="AG34" s="640"/>
      <c r="AH34" s="640"/>
      <c r="AI34" s="640"/>
      <c r="AJ34" s="640"/>
      <c r="AK34" s="640"/>
      <c r="AL34" s="640"/>
      <c r="AM34" s="640"/>
      <c r="AN34" s="640"/>
      <c r="AO34" s="640"/>
      <c r="AP34" s="640"/>
      <c r="AQ34" s="640"/>
      <c r="AR34" s="640"/>
      <c r="AS34" s="640"/>
      <c r="AT34" s="640"/>
      <c r="AU34" s="640"/>
    </row>
    <row r="35" spans="1:47" ht="16.5" customHeight="1">
      <c r="A35" s="1542"/>
      <c r="B35" s="1543"/>
      <c r="C35" s="1546" t="s">
        <v>54</v>
      </c>
      <c r="D35" s="642" t="s">
        <v>27</v>
      </c>
      <c r="E35" s="650">
        <v>0</v>
      </c>
      <c r="F35" s="650">
        <v>6.29</v>
      </c>
      <c r="G35" s="650">
        <v>0</v>
      </c>
      <c r="H35" s="650">
        <v>0</v>
      </c>
      <c r="I35" s="650">
        <v>0</v>
      </c>
      <c r="J35" s="650">
        <v>0.18</v>
      </c>
      <c r="K35" s="650">
        <v>0</v>
      </c>
      <c r="L35" s="650">
        <v>0</v>
      </c>
      <c r="M35" s="650">
        <v>0.37</v>
      </c>
      <c r="N35" s="650">
        <v>0.13</v>
      </c>
      <c r="O35" s="650">
        <v>22.93</v>
      </c>
      <c r="P35" s="650">
        <v>0</v>
      </c>
      <c r="Q35" s="650">
        <v>0</v>
      </c>
      <c r="R35" s="650">
        <v>0</v>
      </c>
      <c r="S35" s="650">
        <v>2.5</v>
      </c>
      <c r="T35" s="650">
        <v>0.39</v>
      </c>
      <c r="U35" s="650">
        <v>1.39</v>
      </c>
      <c r="V35" s="650">
        <v>0.21</v>
      </c>
      <c r="W35" s="650">
        <v>2.98</v>
      </c>
      <c r="X35" s="650">
        <v>15.28</v>
      </c>
      <c r="Y35" s="650">
        <v>277.69</v>
      </c>
      <c r="Z35" s="651">
        <v>330.34</v>
      </c>
      <c r="AA35" s="640"/>
      <c r="AB35" s="640"/>
      <c r="AC35" s="640"/>
      <c r="AD35" s="640"/>
      <c r="AE35" s="640"/>
      <c r="AF35" s="640"/>
      <c r="AG35" s="640"/>
      <c r="AH35" s="640"/>
      <c r="AI35" s="640"/>
      <c r="AJ35" s="640"/>
      <c r="AK35" s="640"/>
      <c r="AL35" s="640"/>
      <c r="AM35" s="640"/>
      <c r="AN35" s="640"/>
      <c r="AO35" s="640"/>
      <c r="AP35" s="640"/>
      <c r="AQ35" s="640"/>
      <c r="AR35" s="640"/>
      <c r="AS35" s="640"/>
      <c r="AT35" s="640"/>
      <c r="AU35" s="640"/>
    </row>
    <row r="36" spans="1:47" ht="16.5" customHeight="1">
      <c r="A36" s="1542"/>
      <c r="B36" s="1543"/>
      <c r="C36" s="1546"/>
      <c r="D36" s="644" t="s">
        <v>28</v>
      </c>
      <c r="E36" s="652">
        <v>0</v>
      </c>
      <c r="F36" s="652">
        <v>0</v>
      </c>
      <c r="G36" s="652">
        <v>0</v>
      </c>
      <c r="H36" s="652">
        <v>0</v>
      </c>
      <c r="I36" s="652">
        <v>0</v>
      </c>
      <c r="J36" s="652">
        <v>22</v>
      </c>
      <c r="K36" s="652">
        <v>0</v>
      </c>
      <c r="L36" s="652">
        <v>0</v>
      </c>
      <c r="M36" s="652">
        <v>87</v>
      </c>
      <c r="N36" s="652">
        <v>26</v>
      </c>
      <c r="O36" s="652">
        <v>5044</v>
      </c>
      <c r="P36" s="652">
        <v>0</v>
      </c>
      <c r="Q36" s="652">
        <v>0</v>
      </c>
      <c r="R36" s="652">
        <v>0</v>
      </c>
      <c r="S36" s="652">
        <v>630</v>
      </c>
      <c r="T36" s="652">
        <v>98</v>
      </c>
      <c r="U36" s="652">
        <v>350</v>
      </c>
      <c r="V36" s="652">
        <v>61</v>
      </c>
      <c r="W36" s="652">
        <v>751</v>
      </c>
      <c r="X36" s="652">
        <v>3634</v>
      </c>
      <c r="Y36" s="652">
        <v>70054</v>
      </c>
      <c r="Z36" s="653">
        <v>80757</v>
      </c>
      <c r="AA36" s="640"/>
      <c r="AB36" s="640"/>
      <c r="AC36" s="640"/>
      <c r="AD36" s="640"/>
      <c r="AE36" s="640"/>
      <c r="AF36" s="640"/>
      <c r="AG36" s="640"/>
      <c r="AH36" s="640"/>
      <c r="AI36" s="640"/>
      <c r="AJ36" s="640"/>
      <c r="AK36" s="640"/>
      <c r="AL36" s="640"/>
      <c r="AM36" s="640"/>
      <c r="AN36" s="640"/>
      <c r="AO36" s="640"/>
      <c r="AP36" s="640"/>
      <c r="AQ36" s="640"/>
      <c r="AR36" s="640"/>
      <c r="AS36" s="640"/>
      <c r="AT36" s="640"/>
      <c r="AU36" s="640"/>
    </row>
    <row r="37" spans="1:47" ht="16.5" customHeight="1">
      <c r="A37" s="1542"/>
      <c r="B37" s="1543"/>
      <c r="C37" s="1546"/>
      <c r="D37" s="643" t="s">
        <v>26</v>
      </c>
      <c r="E37" s="654">
        <v>0</v>
      </c>
      <c r="F37" s="654">
        <v>0</v>
      </c>
      <c r="G37" s="654">
        <v>0</v>
      </c>
      <c r="H37" s="654">
        <v>0</v>
      </c>
      <c r="I37" s="654">
        <v>0</v>
      </c>
      <c r="J37" s="654">
        <v>1</v>
      </c>
      <c r="K37" s="654">
        <v>0</v>
      </c>
      <c r="L37" s="654">
        <v>0</v>
      </c>
      <c r="M37" s="654">
        <v>1</v>
      </c>
      <c r="N37" s="654">
        <v>0</v>
      </c>
      <c r="O37" s="654">
        <v>50</v>
      </c>
      <c r="P37" s="654">
        <v>0</v>
      </c>
      <c r="Q37" s="654">
        <v>0</v>
      </c>
      <c r="R37" s="654">
        <v>0</v>
      </c>
      <c r="S37" s="654">
        <v>3</v>
      </c>
      <c r="T37" s="654">
        <v>0</v>
      </c>
      <c r="U37" s="654">
        <v>1</v>
      </c>
      <c r="V37" s="654">
        <v>0</v>
      </c>
      <c r="W37" s="654">
        <v>3</v>
      </c>
      <c r="X37" s="654">
        <v>13</v>
      </c>
      <c r="Y37" s="654">
        <v>262</v>
      </c>
      <c r="Z37" s="655">
        <v>334</v>
      </c>
      <c r="AA37" s="640"/>
      <c r="AB37" s="640"/>
      <c r="AC37" s="640"/>
      <c r="AD37" s="640"/>
      <c r="AE37" s="640"/>
      <c r="AF37" s="640"/>
      <c r="AG37" s="640"/>
      <c r="AH37" s="640"/>
      <c r="AI37" s="640"/>
      <c r="AJ37" s="640"/>
      <c r="AK37" s="640"/>
      <c r="AL37" s="640"/>
      <c r="AM37" s="640"/>
      <c r="AN37" s="640"/>
      <c r="AO37" s="640"/>
      <c r="AP37" s="640"/>
      <c r="AQ37" s="640"/>
      <c r="AR37" s="640"/>
      <c r="AS37" s="640"/>
      <c r="AT37" s="640"/>
      <c r="AU37" s="640"/>
    </row>
    <row r="38" spans="1:47" ht="16.5" customHeight="1">
      <c r="A38" s="1542"/>
      <c r="B38" s="1543" t="s">
        <v>30</v>
      </c>
      <c r="C38" s="1543"/>
      <c r="D38" s="642" t="s">
        <v>27</v>
      </c>
      <c r="E38" s="650">
        <v>0</v>
      </c>
      <c r="F38" s="650">
        <v>6.29</v>
      </c>
      <c r="G38" s="650">
        <v>4.49</v>
      </c>
      <c r="H38" s="650">
        <v>0</v>
      </c>
      <c r="I38" s="650">
        <v>0</v>
      </c>
      <c r="J38" s="650">
        <v>0.52</v>
      </c>
      <c r="K38" s="650">
        <v>0</v>
      </c>
      <c r="L38" s="650">
        <v>0</v>
      </c>
      <c r="M38" s="650">
        <v>1.04</v>
      </c>
      <c r="N38" s="650">
        <v>8.25</v>
      </c>
      <c r="O38" s="650">
        <v>23.84</v>
      </c>
      <c r="P38" s="650">
        <v>1.77</v>
      </c>
      <c r="Q38" s="650">
        <v>1.42</v>
      </c>
      <c r="R38" s="650">
        <v>2.27</v>
      </c>
      <c r="S38" s="650">
        <v>14.28</v>
      </c>
      <c r="T38" s="650">
        <v>1.4900000000000002</v>
      </c>
      <c r="U38" s="650">
        <v>2.91</v>
      </c>
      <c r="V38" s="650">
        <v>3.04</v>
      </c>
      <c r="W38" s="650">
        <v>20.02</v>
      </c>
      <c r="X38" s="650">
        <v>17.43</v>
      </c>
      <c r="Y38" s="650">
        <v>277.74</v>
      </c>
      <c r="Z38" s="651">
        <v>386.79999999999995</v>
      </c>
      <c r="AA38" s="640"/>
      <c r="AB38" s="640"/>
      <c r="AC38" s="640"/>
      <c r="AD38" s="640"/>
      <c r="AE38" s="640"/>
      <c r="AF38" s="640"/>
      <c r="AG38" s="640"/>
      <c r="AH38" s="640"/>
      <c r="AI38" s="640"/>
      <c r="AJ38" s="640"/>
      <c r="AK38" s="640"/>
      <c r="AL38" s="640"/>
      <c r="AM38" s="640"/>
      <c r="AN38" s="640"/>
      <c r="AO38" s="640"/>
      <c r="AP38" s="640"/>
      <c r="AQ38" s="640"/>
      <c r="AR38" s="640"/>
      <c r="AS38" s="640"/>
      <c r="AT38" s="640"/>
      <c r="AU38" s="640"/>
    </row>
    <row r="39" spans="1:47" ht="16.5" customHeight="1">
      <c r="A39" s="1542"/>
      <c r="B39" s="1543"/>
      <c r="C39" s="1543"/>
      <c r="D39" s="644" t="s">
        <v>28</v>
      </c>
      <c r="E39" s="652">
        <v>0</v>
      </c>
      <c r="F39" s="652">
        <v>0</v>
      </c>
      <c r="G39" s="652">
        <v>180</v>
      </c>
      <c r="H39" s="652">
        <v>0</v>
      </c>
      <c r="I39" s="652">
        <v>0</v>
      </c>
      <c r="J39" s="652">
        <v>64</v>
      </c>
      <c r="K39" s="652">
        <v>0</v>
      </c>
      <c r="L39" s="652">
        <v>0</v>
      </c>
      <c r="M39" s="652">
        <v>220</v>
      </c>
      <c r="N39" s="652">
        <v>1748</v>
      </c>
      <c r="O39" s="652">
        <v>5234</v>
      </c>
      <c r="P39" s="652">
        <v>409</v>
      </c>
      <c r="Q39" s="652">
        <v>338</v>
      </c>
      <c r="R39" s="652">
        <v>563</v>
      </c>
      <c r="S39" s="652">
        <v>3612</v>
      </c>
      <c r="T39" s="652">
        <v>354</v>
      </c>
      <c r="U39" s="652">
        <v>775</v>
      </c>
      <c r="V39" s="652">
        <v>692</v>
      </c>
      <c r="W39" s="652">
        <v>4437</v>
      </c>
      <c r="X39" s="652">
        <v>4176</v>
      </c>
      <c r="Y39" s="652">
        <v>70069</v>
      </c>
      <c r="Z39" s="653">
        <v>92871</v>
      </c>
      <c r="AA39" s="640"/>
      <c r="AB39" s="640"/>
      <c r="AC39" s="640"/>
      <c r="AD39" s="640"/>
      <c r="AE39" s="640"/>
      <c r="AF39" s="640"/>
      <c r="AG39" s="640"/>
      <c r="AH39" s="640"/>
      <c r="AI39" s="640"/>
      <c r="AJ39" s="640"/>
      <c r="AK39" s="640"/>
      <c r="AL39" s="640"/>
      <c r="AM39" s="640"/>
      <c r="AN39" s="640"/>
      <c r="AO39" s="640"/>
      <c r="AP39" s="640"/>
      <c r="AQ39" s="640"/>
      <c r="AR39" s="640"/>
      <c r="AS39" s="640"/>
      <c r="AT39" s="640"/>
      <c r="AU39" s="640"/>
    </row>
    <row r="40" spans="1:47" ht="16.5" customHeight="1">
      <c r="A40" s="1542"/>
      <c r="B40" s="1543"/>
      <c r="C40" s="1543"/>
      <c r="D40" s="643" t="s">
        <v>26</v>
      </c>
      <c r="E40" s="657">
        <v>0</v>
      </c>
      <c r="F40" s="657">
        <v>0</v>
      </c>
      <c r="G40" s="657">
        <v>24</v>
      </c>
      <c r="H40" s="657">
        <v>0</v>
      </c>
      <c r="I40" s="657">
        <v>0</v>
      </c>
      <c r="J40" s="657">
        <v>4</v>
      </c>
      <c r="K40" s="657">
        <v>0</v>
      </c>
      <c r="L40" s="657">
        <v>0</v>
      </c>
      <c r="M40" s="657">
        <v>4</v>
      </c>
      <c r="N40" s="657">
        <v>25</v>
      </c>
      <c r="O40" s="657">
        <v>52</v>
      </c>
      <c r="P40" s="657">
        <v>3</v>
      </c>
      <c r="Q40" s="657">
        <v>2</v>
      </c>
      <c r="R40" s="657">
        <v>0</v>
      </c>
      <c r="S40" s="657">
        <v>14</v>
      </c>
      <c r="T40" s="657">
        <v>0</v>
      </c>
      <c r="U40" s="657">
        <v>2</v>
      </c>
      <c r="V40" s="657">
        <v>2</v>
      </c>
      <c r="W40" s="657">
        <v>17</v>
      </c>
      <c r="X40" s="657">
        <v>14</v>
      </c>
      <c r="Y40" s="657">
        <v>262</v>
      </c>
      <c r="Z40" s="658">
        <v>425</v>
      </c>
      <c r="AA40" s="640"/>
      <c r="AB40" s="640"/>
      <c r="AC40" s="640"/>
      <c r="AD40" s="640"/>
      <c r="AE40" s="640"/>
      <c r="AF40" s="640"/>
      <c r="AG40" s="640"/>
      <c r="AH40" s="640"/>
      <c r="AI40" s="640"/>
      <c r="AJ40" s="640"/>
      <c r="AK40" s="640"/>
      <c r="AL40" s="640"/>
      <c r="AM40" s="640"/>
      <c r="AN40" s="640"/>
      <c r="AO40" s="640"/>
      <c r="AP40" s="640"/>
      <c r="AQ40" s="640"/>
      <c r="AR40" s="640"/>
      <c r="AS40" s="640"/>
      <c r="AT40" s="640"/>
      <c r="AU40" s="640"/>
    </row>
    <row r="41" spans="1:47" ht="16.5" customHeight="1">
      <c r="A41" s="1542"/>
      <c r="B41" s="1543" t="s">
        <v>31</v>
      </c>
      <c r="C41" s="1546" t="s">
        <v>55</v>
      </c>
      <c r="D41" s="642" t="s">
        <v>27</v>
      </c>
      <c r="E41" s="650">
        <v>0</v>
      </c>
      <c r="F41" s="650">
        <v>0</v>
      </c>
      <c r="G41" s="650">
        <v>0</v>
      </c>
      <c r="H41" s="650">
        <v>0.32</v>
      </c>
      <c r="I41" s="650">
        <v>0.1</v>
      </c>
      <c r="J41" s="650">
        <v>0.93</v>
      </c>
      <c r="K41" s="650">
        <v>0</v>
      </c>
      <c r="L41" s="650">
        <v>0</v>
      </c>
      <c r="M41" s="650">
        <v>0</v>
      </c>
      <c r="N41" s="650">
        <v>0</v>
      </c>
      <c r="O41" s="650">
        <v>0</v>
      </c>
      <c r="P41" s="650">
        <v>0</v>
      </c>
      <c r="Q41" s="650">
        <v>0</v>
      </c>
      <c r="R41" s="650">
        <v>0</v>
      </c>
      <c r="S41" s="650">
        <v>0</v>
      </c>
      <c r="T41" s="650">
        <v>0</v>
      </c>
      <c r="U41" s="650">
        <v>0</v>
      </c>
      <c r="V41" s="650">
        <v>0</v>
      </c>
      <c r="W41" s="650">
        <v>0</v>
      </c>
      <c r="X41" s="650">
        <v>0</v>
      </c>
      <c r="Y41" s="650">
        <v>0</v>
      </c>
      <c r="Z41" s="651">
        <v>1.35</v>
      </c>
      <c r="AA41" s="640"/>
      <c r="AB41" s="640"/>
      <c r="AC41" s="640"/>
      <c r="AD41" s="640"/>
      <c r="AE41" s="640"/>
      <c r="AF41" s="640"/>
      <c r="AG41" s="640"/>
      <c r="AH41" s="640"/>
      <c r="AI41" s="640"/>
      <c r="AJ41" s="640"/>
      <c r="AK41" s="640"/>
      <c r="AL41" s="640"/>
      <c r="AM41" s="640"/>
      <c r="AN41" s="640"/>
      <c r="AO41" s="640"/>
      <c r="AP41" s="640"/>
      <c r="AQ41" s="640"/>
      <c r="AR41" s="640"/>
      <c r="AS41" s="640"/>
      <c r="AT41" s="640"/>
      <c r="AU41" s="640"/>
    </row>
    <row r="42" spans="1:47" ht="16.5" customHeight="1">
      <c r="A42" s="1542"/>
      <c r="B42" s="1543"/>
      <c r="C42" s="1546"/>
      <c r="D42" s="644" t="s">
        <v>28</v>
      </c>
      <c r="E42" s="652">
        <v>0</v>
      </c>
      <c r="F42" s="652">
        <v>0</v>
      </c>
      <c r="G42" s="652">
        <v>0</v>
      </c>
      <c r="H42" s="652">
        <v>0</v>
      </c>
      <c r="I42" s="652">
        <v>7</v>
      </c>
      <c r="J42" s="652">
        <v>78</v>
      </c>
      <c r="K42" s="652">
        <v>0</v>
      </c>
      <c r="L42" s="652">
        <v>0</v>
      </c>
      <c r="M42" s="652">
        <v>0</v>
      </c>
      <c r="N42" s="652">
        <v>0</v>
      </c>
      <c r="O42" s="652">
        <v>0</v>
      </c>
      <c r="P42" s="652">
        <v>0</v>
      </c>
      <c r="Q42" s="652">
        <v>0</v>
      </c>
      <c r="R42" s="652">
        <v>0</v>
      </c>
      <c r="S42" s="652">
        <v>0</v>
      </c>
      <c r="T42" s="652">
        <v>0</v>
      </c>
      <c r="U42" s="652">
        <v>0</v>
      </c>
      <c r="V42" s="652">
        <v>0</v>
      </c>
      <c r="W42" s="652">
        <v>0</v>
      </c>
      <c r="X42" s="652">
        <v>0</v>
      </c>
      <c r="Y42" s="652">
        <v>0</v>
      </c>
      <c r="Z42" s="653">
        <v>85</v>
      </c>
      <c r="AA42" s="640"/>
      <c r="AB42" s="640"/>
      <c r="AC42" s="640"/>
      <c r="AD42" s="640"/>
      <c r="AE42" s="640"/>
      <c r="AF42" s="640"/>
      <c r="AG42" s="640"/>
      <c r="AH42" s="640"/>
      <c r="AI42" s="640"/>
      <c r="AJ42" s="640"/>
      <c r="AK42" s="640"/>
      <c r="AL42" s="640"/>
      <c r="AM42" s="640"/>
      <c r="AN42" s="640"/>
      <c r="AO42" s="640"/>
      <c r="AP42" s="640"/>
      <c r="AQ42" s="640"/>
      <c r="AR42" s="640"/>
      <c r="AS42" s="640"/>
      <c r="AT42" s="640"/>
      <c r="AU42" s="640"/>
    </row>
    <row r="43" spans="1:47" ht="16.5" customHeight="1">
      <c r="A43" s="1542"/>
      <c r="B43" s="1543"/>
      <c r="C43" s="1546"/>
      <c r="D43" s="643" t="s">
        <v>26</v>
      </c>
      <c r="E43" s="654">
        <v>0</v>
      </c>
      <c r="F43" s="654">
        <v>0</v>
      </c>
      <c r="G43" s="654">
        <v>0</v>
      </c>
      <c r="H43" s="654">
        <v>0</v>
      </c>
      <c r="I43" s="654">
        <v>0</v>
      </c>
      <c r="J43" s="654">
        <v>2</v>
      </c>
      <c r="K43" s="654">
        <v>0</v>
      </c>
      <c r="L43" s="654">
        <v>0</v>
      </c>
      <c r="M43" s="654">
        <v>0</v>
      </c>
      <c r="N43" s="654">
        <v>0</v>
      </c>
      <c r="O43" s="654">
        <v>0</v>
      </c>
      <c r="P43" s="654">
        <v>0</v>
      </c>
      <c r="Q43" s="654">
        <v>0</v>
      </c>
      <c r="R43" s="654">
        <v>0</v>
      </c>
      <c r="S43" s="654">
        <v>0</v>
      </c>
      <c r="T43" s="654">
        <v>0</v>
      </c>
      <c r="U43" s="654">
        <v>0</v>
      </c>
      <c r="V43" s="654">
        <v>0</v>
      </c>
      <c r="W43" s="654">
        <v>0</v>
      </c>
      <c r="X43" s="654">
        <v>0</v>
      </c>
      <c r="Y43" s="654">
        <v>0</v>
      </c>
      <c r="Z43" s="655">
        <v>2</v>
      </c>
      <c r="AA43" s="640"/>
      <c r="AB43" s="640"/>
      <c r="AC43" s="640"/>
      <c r="AD43" s="640"/>
      <c r="AE43" s="640"/>
      <c r="AF43" s="640"/>
      <c r="AG43" s="640"/>
      <c r="AH43" s="640"/>
      <c r="AI43" s="640"/>
      <c r="AJ43" s="640"/>
      <c r="AK43" s="640"/>
      <c r="AL43" s="640"/>
      <c r="AM43" s="640"/>
      <c r="AN43" s="640"/>
      <c r="AO43" s="640"/>
      <c r="AP43" s="640"/>
      <c r="AQ43" s="640"/>
      <c r="AR43" s="640"/>
      <c r="AS43" s="640"/>
      <c r="AT43" s="640"/>
      <c r="AU43" s="640"/>
    </row>
    <row r="44" spans="1:47" ht="16.5" customHeight="1">
      <c r="A44" s="1542"/>
      <c r="B44" s="1543"/>
      <c r="C44" s="1546" t="s">
        <v>56</v>
      </c>
      <c r="D44" s="642" t="s">
        <v>27</v>
      </c>
      <c r="E44" s="650">
        <v>0.88</v>
      </c>
      <c r="F44" s="650">
        <v>95.28</v>
      </c>
      <c r="G44" s="650">
        <v>446.3</v>
      </c>
      <c r="H44" s="650">
        <v>239.24</v>
      </c>
      <c r="I44" s="650">
        <v>438.75</v>
      </c>
      <c r="J44" s="650">
        <v>585.86</v>
      </c>
      <c r="K44" s="650">
        <v>238.82</v>
      </c>
      <c r="L44" s="650">
        <v>431.96</v>
      </c>
      <c r="M44" s="650">
        <v>1189.82</v>
      </c>
      <c r="N44" s="650">
        <v>1158.2</v>
      </c>
      <c r="O44" s="650">
        <v>1176.45</v>
      </c>
      <c r="P44" s="650">
        <v>967.54</v>
      </c>
      <c r="Q44" s="650">
        <v>642.03</v>
      </c>
      <c r="R44" s="650">
        <v>738.03</v>
      </c>
      <c r="S44" s="650">
        <v>710.16</v>
      </c>
      <c r="T44" s="650">
        <v>276.23</v>
      </c>
      <c r="U44" s="650">
        <v>366.34</v>
      </c>
      <c r="V44" s="650">
        <v>402.18</v>
      </c>
      <c r="W44" s="650">
        <v>269.45</v>
      </c>
      <c r="X44" s="650">
        <v>168.94</v>
      </c>
      <c r="Y44" s="650">
        <v>2750.6</v>
      </c>
      <c r="Z44" s="651">
        <v>13293.06</v>
      </c>
      <c r="AA44" s="640"/>
      <c r="AB44" s="640"/>
      <c r="AC44" s="640"/>
      <c r="AD44" s="640"/>
      <c r="AE44" s="640"/>
      <c r="AF44" s="640"/>
      <c r="AG44" s="640"/>
      <c r="AH44" s="640"/>
      <c r="AI44" s="640"/>
      <c r="AJ44" s="640"/>
      <c r="AK44" s="640"/>
      <c r="AL44" s="640"/>
      <c r="AM44" s="640"/>
      <c r="AN44" s="640"/>
      <c r="AO44" s="640"/>
      <c r="AP44" s="640"/>
      <c r="AQ44" s="640"/>
      <c r="AR44" s="640"/>
      <c r="AS44" s="640"/>
      <c r="AT44" s="640"/>
      <c r="AU44" s="640"/>
    </row>
    <row r="45" spans="1:47" ht="16.5" customHeight="1">
      <c r="A45" s="1542"/>
      <c r="B45" s="1543"/>
      <c r="C45" s="1546"/>
      <c r="D45" s="644" t="s">
        <v>28</v>
      </c>
      <c r="E45" s="652">
        <v>0</v>
      </c>
      <c r="F45" s="652">
        <v>1105</v>
      </c>
      <c r="G45" s="652">
        <v>13486</v>
      </c>
      <c r="H45" s="652">
        <v>13014</v>
      </c>
      <c r="I45" s="652">
        <v>34226</v>
      </c>
      <c r="J45" s="652">
        <v>53589</v>
      </c>
      <c r="K45" s="652">
        <v>23874</v>
      </c>
      <c r="L45" s="652">
        <v>52472</v>
      </c>
      <c r="M45" s="652">
        <v>155277</v>
      </c>
      <c r="N45" s="652">
        <v>158730</v>
      </c>
      <c r="O45" s="652">
        <v>169804</v>
      </c>
      <c r="P45" s="652">
        <v>147847</v>
      </c>
      <c r="Q45" s="652">
        <v>102568</v>
      </c>
      <c r="R45" s="652">
        <v>124191</v>
      </c>
      <c r="S45" s="652">
        <v>120874</v>
      </c>
      <c r="T45" s="652">
        <v>47916</v>
      </c>
      <c r="U45" s="652">
        <v>64231</v>
      </c>
      <c r="V45" s="652">
        <v>69321</v>
      </c>
      <c r="W45" s="652">
        <v>46556</v>
      </c>
      <c r="X45" s="652">
        <v>29080</v>
      </c>
      <c r="Y45" s="652">
        <v>472083</v>
      </c>
      <c r="Z45" s="653">
        <v>1900244</v>
      </c>
      <c r="AA45" s="640"/>
      <c r="AB45" s="640"/>
      <c r="AC45" s="640"/>
      <c r="AD45" s="640"/>
      <c r="AE45" s="640"/>
      <c r="AF45" s="640"/>
      <c r="AG45" s="640"/>
      <c r="AH45" s="640"/>
      <c r="AI45" s="640"/>
      <c r="AJ45" s="640"/>
      <c r="AK45" s="640"/>
      <c r="AL45" s="640"/>
      <c r="AM45" s="640"/>
      <c r="AN45" s="640"/>
      <c r="AO45" s="640"/>
      <c r="AP45" s="640"/>
      <c r="AQ45" s="640"/>
      <c r="AR45" s="640"/>
      <c r="AS45" s="640"/>
      <c r="AT45" s="640"/>
      <c r="AU45" s="640"/>
    </row>
    <row r="46" spans="1:47" ht="16.5" customHeight="1">
      <c r="A46" s="1542"/>
      <c r="B46" s="1543"/>
      <c r="C46" s="1546"/>
      <c r="D46" s="643" t="s">
        <v>26</v>
      </c>
      <c r="E46" s="654">
        <v>0</v>
      </c>
      <c r="F46" s="654">
        <v>260</v>
      </c>
      <c r="G46" s="654">
        <v>1526</v>
      </c>
      <c r="H46" s="654">
        <v>1192</v>
      </c>
      <c r="I46" s="654">
        <v>2116</v>
      </c>
      <c r="J46" s="654">
        <v>2217</v>
      </c>
      <c r="K46" s="654">
        <v>732</v>
      </c>
      <c r="L46" s="654">
        <v>1064</v>
      </c>
      <c r="M46" s="654">
        <v>2516</v>
      </c>
      <c r="N46" s="654">
        <v>1992</v>
      </c>
      <c r="O46" s="654">
        <v>1889</v>
      </c>
      <c r="P46" s="654">
        <v>1288</v>
      </c>
      <c r="Q46" s="654">
        <v>675</v>
      </c>
      <c r="R46" s="654">
        <v>704</v>
      </c>
      <c r="S46" s="654">
        <v>357</v>
      </c>
      <c r="T46" s="654">
        <v>152</v>
      </c>
      <c r="U46" s="654">
        <v>223</v>
      </c>
      <c r="V46" s="654">
        <v>213</v>
      </c>
      <c r="W46" s="654">
        <v>172</v>
      </c>
      <c r="X46" s="654">
        <v>85</v>
      </c>
      <c r="Y46" s="654">
        <v>1613</v>
      </c>
      <c r="Z46" s="655">
        <v>20986</v>
      </c>
      <c r="AA46" s="640"/>
      <c r="AB46" s="640"/>
      <c r="AC46" s="640"/>
      <c r="AD46" s="640"/>
      <c r="AE46" s="640"/>
      <c r="AF46" s="640"/>
      <c r="AG46" s="640"/>
      <c r="AH46" s="640"/>
      <c r="AI46" s="640"/>
      <c r="AJ46" s="640"/>
      <c r="AK46" s="640"/>
      <c r="AL46" s="640"/>
      <c r="AM46" s="640"/>
      <c r="AN46" s="640"/>
      <c r="AO46" s="640"/>
      <c r="AP46" s="640"/>
      <c r="AQ46" s="640"/>
      <c r="AR46" s="640"/>
      <c r="AS46" s="640"/>
      <c r="AT46" s="640"/>
      <c r="AU46" s="640"/>
    </row>
    <row r="47" spans="1:47" ht="16.5" customHeight="1">
      <c r="A47" s="1542"/>
      <c r="B47" s="1543" t="s">
        <v>30</v>
      </c>
      <c r="C47" s="1543"/>
      <c r="D47" s="642" t="s">
        <v>27</v>
      </c>
      <c r="E47" s="650">
        <v>0.88</v>
      </c>
      <c r="F47" s="650">
        <v>95.28</v>
      </c>
      <c r="G47" s="650">
        <v>446.3</v>
      </c>
      <c r="H47" s="650">
        <v>239.56</v>
      </c>
      <c r="I47" s="650">
        <v>438.85</v>
      </c>
      <c r="J47" s="650">
        <v>586.79</v>
      </c>
      <c r="K47" s="650">
        <v>238.82</v>
      </c>
      <c r="L47" s="650">
        <v>431.96</v>
      </c>
      <c r="M47" s="650">
        <v>1189.82</v>
      </c>
      <c r="N47" s="650">
        <v>1158.2</v>
      </c>
      <c r="O47" s="650">
        <v>1176.45</v>
      </c>
      <c r="P47" s="650">
        <v>967.54</v>
      </c>
      <c r="Q47" s="650">
        <v>642.03</v>
      </c>
      <c r="R47" s="650">
        <v>738.03</v>
      </c>
      <c r="S47" s="650">
        <v>710.16</v>
      </c>
      <c r="T47" s="650">
        <v>276.23</v>
      </c>
      <c r="U47" s="650">
        <v>366.34</v>
      </c>
      <c r="V47" s="650">
        <v>402.18</v>
      </c>
      <c r="W47" s="650">
        <v>269.45</v>
      </c>
      <c r="X47" s="650">
        <v>168.94</v>
      </c>
      <c r="Y47" s="650">
        <v>2750.6</v>
      </c>
      <c r="Z47" s="651">
        <v>13294.41</v>
      </c>
      <c r="AA47" s="640"/>
      <c r="AB47" s="640"/>
      <c r="AC47" s="640"/>
      <c r="AD47" s="640"/>
      <c r="AE47" s="640"/>
      <c r="AF47" s="640"/>
      <c r="AG47" s="640"/>
      <c r="AH47" s="640"/>
      <c r="AI47" s="640"/>
      <c r="AJ47" s="640"/>
      <c r="AK47" s="640"/>
      <c r="AL47" s="640"/>
      <c r="AM47" s="640"/>
      <c r="AN47" s="640"/>
      <c r="AO47" s="640"/>
      <c r="AP47" s="640"/>
      <c r="AQ47" s="640"/>
      <c r="AR47" s="640"/>
      <c r="AS47" s="640"/>
      <c r="AT47" s="640"/>
      <c r="AU47" s="640"/>
    </row>
    <row r="48" spans="1:47" ht="16.5" customHeight="1">
      <c r="A48" s="1542"/>
      <c r="B48" s="1543"/>
      <c r="C48" s="1543"/>
      <c r="D48" s="644" t="s">
        <v>28</v>
      </c>
      <c r="E48" s="652">
        <v>0</v>
      </c>
      <c r="F48" s="652">
        <v>1105</v>
      </c>
      <c r="G48" s="652">
        <v>13486</v>
      </c>
      <c r="H48" s="652">
        <v>13014</v>
      </c>
      <c r="I48" s="652">
        <v>34233</v>
      </c>
      <c r="J48" s="652">
        <v>53667</v>
      </c>
      <c r="K48" s="652">
        <v>23874</v>
      </c>
      <c r="L48" s="652">
        <v>52472</v>
      </c>
      <c r="M48" s="652">
        <v>155277</v>
      </c>
      <c r="N48" s="652">
        <v>158730</v>
      </c>
      <c r="O48" s="652">
        <v>169804</v>
      </c>
      <c r="P48" s="652">
        <v>147847</v>
      </c>
      <c r="Q48" s="652">
        <v>102568</v>
      </c>
      <c r="R48" s="652">
        <v>124191</v>
      </c>
      <c r="S48" s="652">
        <v>120874</v>
      </c>
      <c r="T48" s="652">
        <v>47916</v>
      </c>
      <c r="U48" s="652">
        <v>64231</v>
      </c>
      <c r="V48" s="652">
        <v>69321</v>
      </c>
      <c r="W48" s="652">
        <v>46556</v>
      </c>
      <c r="X48" s="652">
        <v>29080</v>
      </c>
      <c r="Y48" s="652">
        <v>472083</v>
      </c>
      <c r="Z48" s="653">
        <v>1900329</v>
      </c>
      <c r="AA48" s="640"/>
      <c r="AB48" s="640"/>
      <c r="AC48" s="640"/>
      <c r="AD48" s="640"/>
      <c r="AE48" s="640"/>
      <c r="AF48" s="640"/>
      <c r="AG48" s="640"/>
      <c r="AH48" s="640"/>
      <c r="AI48" s="640"/>
      <c r="AJ48" s="640"/>
      <c r="AK48" s="640"/>
      <c r="AL48" s="640"/>
      <c r="AM48" s="640"/>
      <c r="AN48" s="640"/>
      <c r="AO48" s="640"/>
      <c r="AP48" s="640"/>
      <c r="AQ48" s="640"/>
      <c r="AR48" s="640"/>
      <c r="AS48" s="640"/>
      <c r="AT48" s="640"/>
      <c r="AU48" s="640"/>
    </row>
    <row r="49" spans="1:47" ht="16.5" customHeight="1">
      <c r="A49" s="1542"/>
      <c r="B49" s="1543"/>
      <c r="C49" s="1543"/>
      <c r="D49" s="643" t="s">
        <v>26</v>
      </c>
      <c r="E49" s="657">
        <v>0</v>
      </c>
      <c r="F49" s="657">
        <v>260</v>
      </c>
      <c r="G49" s="657">
        <v>1526</v>
      </c>
      <c r="H49" s="657">
        <v>1192</v>
      </c>
      <c r="I49" s="657">
        <v>2116</v>
      </c>
      <c r="J49" s="657">
        <v>2219</v>
      </c>
      <c r="K49" s="657">
        <v>732</v>
      </c>
      <c r="L49" s="657">
        <v>1064</v>
      </c>
      <c r="M49" s="657">
        <v>2516</v>
      </c>
      <c r="N49" s="657">
        <v>1992</v>
      </c>
      <c r="O49" s="657">
        <v>1889</v>
      </c>
      <c r="P49" s="657">
        <v>1288</v>
      </c>
      <c r="Q49" s="657">
        <v>675</v>
      </c>
      <c r="R49" s="657">
        <v>704</v>
      </c>
      <c r="S49" s="657">
        <v>357</v>
      </c>
      <c r="T49" s="657">
        <v>152</v>
      </c>
      <c r="U49" s="657">
        <v>223</v>
      </c>
      <c r="V49" s="657">
        <v>213</v>
      </c>
      <c r="W49" s="657">
        <v>172</v>
      </c>
      <c r="X49" s="657">
        <v>85</v>
      </c>
      <c r="Y49" s="657">
        <v>1613</v>
      </c>
      <c r="Z49" s="658">
        <v>20988</v>
      </c>
      <c r="AA49" s="640"/>
      <c r="AB49" s="640"/>
      <c r="AC49" s="640"/>
      <c r="AD49" s="640"/>
      <c r="AE49" s="640"/>
      <c r="AF49" s="640"/>
      <c r="AG49" s="640"/>
      <c r="AH49" s="640"/>
      <c r="AI49" s="640"/>
      <c r="AJ49" s="640"/>
      <c r="AK49" s="640"/>
      <c r="AL49" s="640"/>
      <c r="AM49" s="640"/>
      <c r="AN49" s="640"/>
      <c r="AO49" s="640"/>
      <c r="AP49" s="640"/>
      <c r="AQ49" s="640"/>
      <c r="AR49" s="640"/>
      <c r="AS49" s="640"/>
      <c r="AT49" s="640"/>
      <c r="AU49" s="640"/>
    </row>
    <row r="50" spans="1:47" ht="16.5" customHeight="1">
      <c r="A50" s="1542" t="s">
        <v>24</v>
      </c>
      <c r="B50" s="1543"/>
      <c r="C50" s="1543"/>
      <c r="D50" s="642" t="s">
        <v>27</v>
      </c>
      <c r="E50" s="650">
        <v>0.88</v>
      </c>
      <c r="F50" s="650">
        <v>101.57000000000001</v>
      </c>
      <c r="G50" s="650">
        <v>450.79</v>
      </c>
      <c r="H50" s="650">
        <v>239.56</v>
      </c>
      <c r="I50" s="650">
        <v>438.85</v>
      </c>
      <c r="J50" s="650">
        <v>587.31000000000006</v>
      </c>
      <c r="K50" s="650">
        <v>238.82</v>
      </c>
      <c r="L50" s="650">
        <v>431.96</v>
      </c>
      <c r="M50" s="650">
        <v>1190.8599999999999</v>
      </c>
      <c r="N50" s="650">
        <v>1166.45</v>
      </c>
      <c r="O50" s="650">
        <v>1200.29</v>
      </c>
      <c r="P50" s="650">
        <v>969.31</v>
      </c>
      <c r="Q50" s="650">
        <v>643.44999999999993</v>
      </c>
      <c r="R50" s="650">
        <v>740.3</v>
      </c>
      <c r="S50" s="650">
        <v>724.43999999999994</v>
      </c>
      <c r="T50" s="650">
        <v>277.72000000000003</v>
      </c>
      <c r="U50" s="650">
        <v>369.25</v>
      </c>
      <c r="V50" s="650">
        <v>405.22</v>
      </c>
      <c r="W50" s="650">
        <v>289.46999999999997</v>
      </c>
      <c r="X50" s="650">
        <v>186.37</v>
      </c>
      <c r="Y50" s="650">
        <v>3028.34</v>
      </c>
      <c r="Z50" s="651">
        <v>13681.21</v>
      </c>
      <c r="AA50" s="640"/>
      <c r="AB50" s="640"/>
      <c r="AC50" s="640"/>
      <c r="AD50" s="640"/>
      <c r="AE50" s="640"/>
      <c r="AF50" s="640"/>
      <c r="AG50" s="640"/>
      <c r="AH50" s="640"/>
      <c r="AI50" s="640"/>
      <c r="AJ50" s="640"/>
      <c r="AK50" s="640"/>
      <c r="AL50" s="640"/>
      <c r="AM50" s="640"/>
      <c r="AN50" s="640"/>
      <c r="AO50" s="640"/>
      <c r="AP50" s="640"/>
      <c r="AQ50" s="640"/>
      <c r="AR50" s="640"/>
      <c r="AS50" s="640"/>
      <c r="AT50" s="640"/>
      <c r="AU50" s="640"/>
    </row>
    <row r="51" spans="1:47" ht="16.5" customHeight="1">
      <c r="A51" s="1542"/>
      <c r="B51" s="1543"/>
      <c r="C51" s="1543"/>
      <c r="D51" s="644" t="s">
        <v>28</v>
      </c>
      <c r="E51" s="652">
        <v>0</v>
      </c>
      <c r="F51" s="652">
        <v>1105</v>
      </c>
      <c r="G51" s="652">
        <v>13666</v>
      </c>
      <c r="H51" s="652">
        <v>13014</v>
      </c>
      <c r="I51" s="652">
        <v>34233</v>
      </c>
      <c r="J51" s="652">
        <v>53731</v>
      </c>
      <c r="K51" s="652">
        <v>23874</v>
      </c>
      <c r="L51" s="652">
        <v>52472</v>
      </c>
      <c r="M51" s="652">
        <v>155497</v>
      </c>
      <c r="N51" s="652">
        <v>160478</v>
      </c>
      <c r="O51" s="652">
        <v>175038</v>
      </c>
      <c r="P51" s="652">
        <v>148256</v>
      </c>
      <c r="Q51" s="652">
        <v>102906</v>
      </c>
      <c r="R51" s="652">
        <v>124754</v>
      </c>
      <c r="S51" s="652">
        <v>124486</v>
      </c>
      <c r="T51" s="652">
        <v>48270</v>
      </c>
      <c r="U51" s="652">
        <v>65006</v>
      </c>
      <c r="V51" s="652">
        <v>70013</v>
      </c>
      <c r="W51" s="652">
        <v>50993</v>
      </c>
      <c r="X51" s="652">
        <v>33256</v>
      </c>
      <c r="Y51" s="652">
        <v>542152</v>
      </c>
      <c r="Z51" s="653">
        <v>1993200</v>
      </c>
      <c r="AA51" s="640"/>
      <c r="AB51" s="640"/>
      <c r="AC51" s="640"/>
      <c r="AD51" s="640"/>
      <c r="AE51" s="640"/>
      <c r="AF51" s="640"/>
      <c r="AG51" s="640"/>
      <c r="AH51" s="640"/>
      <c r="AI51" s="640"/>
      <c r="AJ51" s="640"/>
      <c r="AK51" s="640"/>
      <c r="AL51" s="640"/>
      <c r="AM51" s="640"/>
      <c r="AN51" s="640"/>
      <c r="AO51" s="640"/>
      <c r="AP51" s="640"/>
      <c r="AQ51" s="640"/>
      <c r="AR51" s="640"/>
      <c r="AS51" s="640"/>
      <c r="AT51" s="640"/>
      <c r="AU51" s="640"/>
    </row>
    <row r="52" spans="1:47" ht="16.5" customHeight="1">
      <c r="A52" s="1542"/>
      <c r="B52" s="1543"/>
      <c r="C52" s="1543"/>
      <c r="D52" s="643" t="s">
        <v>26</v>
      </c>
      <c r="E52" s="657">
        <v>0</v>
      </c>
      <c r="F52" s="657">
        <v>260</v>
      </c>
      <c r="G52" s="657">
        <v>1550</v>
      </c>
      <c r="H52" s="657">
        <v>1192</v>
      </c>
      <c r="I52" s="657">
        <v>2116</v>
      </c>
      <c r="J52" s="657">
        <v>2223</v>
      </c>
      <c r="K52" s="657">
        <v>732</v>
      </c>
      <c r="L52" s="657">
        <v>1064</v>
      </c>
      <c r="M52" s="657">
        <v>2520</v>
      </c>
      <c r="N52" s="657">
        <v>2017</v>
      </c>
      <c r="O52" s="657">
        <v>1941</v>
      </c>
      <c r="P52" s="657">
        <v>1291</v>
      </c>
      <c r="Q52" s="657">
        <v>677</v>
      </c>
      <c r="R52" s="657">
        <v>704</v>
      </c>
      <c r="S52" s="657">
        <v>371</v>
      </c>
      <c r="T52" s="657">
        <v>152</v>
      </c>
      <c r="U52" s="657">
        <v>225</v>
      </c>
      <c r="V52" s="657">
        <v>215</v>
      </c>
      <c r="W52" s="657">
        <v>189</v>
      </c>
      <c r="X52" s="657">
        <v>99</v>
      </c>
      <c r="Y52" s="657">
        <v>1875</v>
      </c>
      <c r="Z52" s="658">
        <v>21413</v>
      </c>
      <c r="AA52" s="640"/>
      <c r="AB52" s="640"/>
      <c r="AC52" s="640"/>
      <c r="AD52" s="640"/>
      <c r="AE52" s="640"/>
      <c r="AF52" s="640"/>
      <c r="AG52" s="640"/>
      <c r="AH52" s="640"/>
      <c r="AI52" s="640"/>
      <c r="AJ52" s="640"/>
      <c r="AK52" s="640"/>
      <c r="AL52" s="640"/>
      <c r="AM52" s="640"/>
      <c r="AN52" s="640"/>
      <c r="AO52" s="640"/>
      <c r="AP52" s="640"/>
      <c r="AQ52" s="640"/>
      <c r="AR52" s="640"/>
      <c r="AS52" s="640"/>
      <c r="AT52" s="640"/>
      <c r="AU52" s="640"/>
    </row>
    <row r="53" spans="1:47" ht="16.5" customHeight="1">
      <c r="A53" s="1542" t="s">
        <v>33</v>
      </c>
      <c r="B53" s="1543"/>
      <c r="C53" s="1543"/>
      <c r="D53" s="642" t="s">
        <v>27</v>
      </c>
      <c r="E53" s="650">
        <v>65.809999999999988</v>
      </c>
      <c r="F53" s="650">
        <v>324.31</v>
      </c>
      <c r="G53" s="650">
        <v>1039.51</v>
      </c>
      <c r="H53" s="650">
        <v>874.83</v>
      </c>
      <c r="I53" s="650">
        <v>1706.4</v>
      </c>
      <c r="J53" s="650">
        <v>2055.77</v>
      </c>
      <c r="K53" s="650">
        <v>3692.56</v>
      </c>
      <c r="L53" s="650">
        <v>3521.54</v>
      </c>
      <c r="M53" s="650">
        <v>7833.28</v>
      </c>
      <c r="N53" s="650">
        <v>9197.2400000000016</v>
      </c>
      <c r="O53" s="650">
        <v>8329.5799999999981</v>
      </c>
      <c r="P53" s="650">
        <v>5110.8</v>
      </c>
      <c r="Q53" s="650">
        <v>3391.5</v>
      </c>
      <c r="R53" s="650">
        <v>2626.91</v>
      </c>
      <c r="S53" s="650">
        <v>2145.3199999999997</v>
      </c>
      <c r="T53" s="650">
        <v>1429.92</v>
      </c>
      <c r="U53" s="650">
        <v>1503.36</v>
      </c>
      <c r="V53" s="650">
        <v>1324.76</v>
      </c>
      <c r="W53" s="650">
        <v>733.14</v>
      </c>
      <c r="X53" s="650">
        <v>318.52</v>
      </c>
      <c r="Y53" s="650">
        <v>3166.79</v>
      </c>
      <c r="Z53" s="651">
        <v>60391.849999999991</v>
      </c>
      <c r="AA53" s="640"/>
      <c r="AB53" s="640"/>
      <c r="AC53" s="640"/>
      <c r="AD53" s="640"/>
      <c r="AE53" s="640"/>
      <c r="AF53" s="640"/>
      <c r="AG53" s="640"/>
      <c r="AH53" s="640"/>
      <c r="AI53" s="640"/>
      <c r="AJ53" s="640"/>
      <c r="AK53" s="640"/>
      <c r="AL53" s="640"/>
      <c r="AM53" s="640"/>
      <c r="AN53" s="640"/>
      <c r="AO53" s="640"/>
      <c r="AP53" s="640"/>
      <c r="AQ53" s="640"/>
      <c r="AR53" s="640"/>
      <c r="AS53" s="640"/>
      <c r="AT53" s="640"/>
      <c r="AU53" s="640"/>
    </row>
    <row r="54" spans="1:47" ht="16.5" customHeight="1">
      <c r="A54" s="1542"/>
      <c r="B54" s="1543"/>
      <c r="C54" s="1543"/>
      <c r="D54" s="644" t="s">
        <v>28</v>
      </c>
      <c r="E54" s="652">
        <v>1409</v>
      </c>
      <c r="F54" s="652">
        <v>14128</v>
      </c>
      <c r="G54" s="652">
        <v>90565</v>
      </c>
      <c r="H54" s="652">
        <v>141260</v>
      </c>
      <c r="I54" s="652">
        <v>349406</v>
      </c>
      <c r="J54" s="652">
        <v>517738</v>
      </c>
      <c r="K54" s="652">
        <v>1308944</v>
      </c>
      <c r="L54" s="652">
        <v>1428529</v>
      </c>
      <c r="M54" s="652">
        <v>3381422</v>
      </c>
      <c r="N54" s="652">
        <v>4409315</v>
      </c>
      <c r="O54" s="652">
        <v>4266271</v>
      </c>
      <c r="P54" s="652">
        <v>2639756</v>
      </c>
      <c r="Q54" s="652">
        <v>1822835</v>
      </c>
      <c r="R54" s="652">
        <v>1362746</v>
      </c>
      <c r="S54" s="652">
        <v>1087041</v>
      </c>
      <c r="T54" s="652">
        <v>870666</v>
      </c>
      <c r="U54" s="652">
        <v>880499</v>
      </c>
      <c r="V54" s="652">
        <v>745848</v>
      </c>
      <c r="W54" s="652">
        <v>374014</v>
      </c>
      <c r="X54" s="652">
        <v>133311</v>
      </c>
      <c r="Y54" s="652">
        <v>641394</v>
      </c>
      <c r="Z54" s="653">
        <v>26467097</v>
      </c>
      <c r="AA54" s="640"/>
      <c r="AB54" s="640"/>
      <c r="AC54" s="640"/>
      <c r="AD54" s="640"/>
      <c r="AE54" s="640"/>
      <c r="AF54" s="640"/>
      <c r="AG54" s="640"/>
      <c r="AH54" s="640"/>
      <c r="AI54" s="640"/>
      <c r="AJ54" s="640"/>
      <c r="AK54" s="640"/>
      <c r="AL54" s="640"/>
      <c r="AM54" s="640"/>
      <c r="AN54" s="640"/>
      <c r="AO54" s="640"/>
      <c r="AP54" s="640"/>
      <c r="AQ54" s="640"/>
      <c r="AR54" s="640"/>
      <c r="AS54" s="640"/>
      <c r="AT54" s="640"/>
      <c r="AU54" s="640"/>
    </row>
    <row r="55" spans="1:47" ht="16.5" customHeight="1" thickBot="1">
      <c r="A55" s="1544"/>
      <c r="B55" s="1545"/>
      <c r="C55" s="1545"/>
      <c r="D55" s="648" t="s">
        <v>26</v>
      </c>
      <c r="E55" s="659">
        <v>608</v>
      </c>
      <c r="F55" s="659">
        <v>3312</v>
      </c>
      <c r="G55" s="659">
        <v>10384</v>
      </c>
      <c r="H55" s="659">
        <v>10543</v>
      </c>
      <c r="I55" s="659">
        <v>17925</v>
      </c>
      <c r="J55" s="659">
        <v>19410</v>
      </c>
      <c r="K55" s="659">
        <v>37278</v>
      </c>
      <c r="L55" s="659">
        <v>30490</v>
      </c>
      <c r="M55" s="659">
        <v>59205</v>
      </c>
      <c r="N55" s="659">
        <v>62154</v>
      </c>
      <c r="O55" s="659">
        <v>49211</v>
      </c>
      <c r="P55" s="659">
        <v>24995</v>
      </c>
      <c r="Q55" s="659">
        <v>14390</v>
      </c>
      <c r="R55" s="659">
        <v>9139</v>
      </c>
      <c r="S55" s="659">
        <v>5953</v>
      </c>
      <c r="T55" s="659">
        <v>4008</v>
      </c>
      <c r="U55" s="659">
        <v>3485</v>
      </c>
      <c r="V55" s="659">
        <v>2333</v>
      </c>
      <c r="W55" s="659">
        <v>1161</v>
      </c>
      <c r="X55" s="659">
        <v>360</v>
      </c>
      <c r="Y55" s="659">
        <v>2135</v>
      </c>
      <c r="Z55" s="659">
        <v>368479</v>
      </c>
      <c r="AA55" s="640"/>
      <c r="AB55" s="640"/>
      <c r="AC55" s="640"/>
      <c r="AD55" s="640"/>
      <c r="AE55" s="640"/>
      <c r="AF55" s="640"/>
      <c r="AG55" s="640"/>
      <c r="AH55" s="640"/>
      <c r="AI55" s="640"/>
      <c r="AJ55" s="640"/>
      <c r="AK55" s="640"/>
      <c r="AL55" s="640"/>
      <c r="AM55" s="640"/>
      <c r="AN55" s="640"/>
      <c r="AO55" s="640"/>
      <c r="AP55" s="640"/>
      <c r="AQ55" s="640"/>
      <c r="AR55" s="640"/>
      <c r="AS55" s="640"/>
      <c r="AT55" s="640"/>
      <c r="AU55" s="640"/>
    </row>
    <row r="56" spans="1:47" ht="16.5" customHeight="1" thickBot="1">
      <c r="A56" s="639"/>
      <c r="B56" s="639"/>
      <c r="C56" s="639"/>
      <c r="D56" s="639"/>
      <c r="E56" s="639"/>
      <c r="F56" s="639"/>
      <c r="G56" s="639"/>
      <c r="H56" s="639"/>
      <c r="I56" s="639"/>
      <c r="J56" s="639"/>
      <c r="K56" s="639"/>
      <c r="L56" s="639"/>
      <c r="M56" s="639"/>
      <c r="N56" s="639"/>
      <c r="O56" s="639"/>
      <c r="P56" s="639"/>
      <c r="Q56" s="639"/>
      <c r="R56" s="639"/>
      <c r="S56" s="639"/>
      <c r="T56" s="639"/>
      <c r="U56" s="639"/>
      <c r="V56" s="639"/>
      <c r="W56" s="639"/>
      <c r="X56" s="639"/>
      <c r="Y56" s="639"/>
      <c r="Z56" s="639"/>
      <c r="AA56" s="639"/>
      <c r="AB56" s="639"/>
      <c r="AC56" s="639"/>
      <c r="AD56" s="639"/>
      <c r="AE56" s="639"/>
      <c r="AF56" s="639"/>
      <c r="AG56" s="639"/>
      <c r="AH56" s="639"/>
      <c r="AI56" s="639"/>
      <c r="AJ56" s="639"/>
      <c r="AK56" s="639"/>
      <c r="AL56" s="639"/>
      <c r="AM56" s="639"/>
      <c r="AN56" s="639"/>
      <c r="AO56" s="639"/>
      <c r="AP56" s="639"/>
      <c r="AQ56" s="639"/>
      <c r="AR56" s="639"/>
      <c r="AS56" s="639"/>
      <c r="AT56" s="639"/>
      <c r="AU56" s="639"/>
    </row>
    <row r="57" spans="1:47" ht="16.5" customHeight="1">
      <c r="A57" s="639"/>
      <c r="B57" s="639"/>
      <c r="C57" s="639"/>
      <c r="D57" s="639"/>
      <c r="E57" s="639"/>
      <c r="F57" s="639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639"/>
      <c r="AB57" s="639"/>
      <c r="AC57" s="639"/>
      <c r="AD57" s="639"/>
      <c r="AE57" s="639"/>
      <c r="AF57" s="639"/>
      <c r="AG57" s="639"/>
      <c r="AH57" s="639"/>
      <c r="AI57" s="639"/>
      <c r="AJ57" s="639"/>
      <c r="AK57" s="639"/>
      <c r="AL57" s="639"/>
      <c r="AM57" s="639"/>
      <c r="AN57" s="639"/>
      <c r="AO57" s="639"/>
      <c r="AP57" s="639"/>
      <c r="AQ57" s="639"/>
      <c r="AR57" s="639"/>
      <c r="AS57" s="639"/>
      <c r="AT57" s="639"/>
      <c r="AU57" s="639"/>
    </row>
    <row r="58" spans="1:47" ht="16.5" customHeight="1">
      <c r="A58" s="639"/>
      <c r="B58" s="639"/>
      <c r="C58" s="639"/>
      <c r="D58" s="639"/>
      <c r="E58" s="639"/>
      <c r="F58" s="639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639"/>
      <c r="AB58" s="639"/>
      <c r="AC58" s="639"/>
      <c r="AD58" s="639"/>
      <c r="AE58" s="639"/>
      <c r="AF58" s="639"/>
      <c r="AG58" s="639"/>
      <c r="AH58" s="639"/>
      <c r="AI58" s="639"/>
      <c r="AJ58" s="639"/>
      <c r="AK58" s="639"/>
      <c r="AL58" s="639"/>
      <c r="AM58" s="639"/>
      <c r="AN58" s="639"/>
      <c r="AO58" s="639"/>
      <c r="AP58" s="639"/>
      <c r="AQ58" s="639"/>
      <c r="AR58" s="639"/>
      <c r="AS58" s="639"/>
      <c r="AT58" s="639"/>
      <c r="AU58" s="639"/>
    </row>
    <row r="59" spans="1:47" ht="16.5" customHeight="1" thickBot="1">
      <c r="A59" s="639"/>
      <c r="B59" s="639"/>
      <c r="C59" s="639"/>
      <c r="D59" s="639"/>
      <c r="E59" s="639"/>
      <c r="F59" s="639"/>
      <c r="G59" s="1529">
        <v>38.619999999999997</v>
      </c>
      <c r="H59" s="1530"/>
      <c r="I59" s="1530">
        <v>3862</v>
      </c>
      <c r="J59" s="1530"/>
      <c r="K59" s="1530">
        <v>197.56</v>
      </c>
      <c r="L59" s="1530"/>
      <c r="M59" s="1530">
        <v>577.41</v>
      </c>
      <c r="N59" s="1530"/>
      <c r="O59" s="1530">
        <v>32.44</v>
      </c>
      <c r="P59" s="1530"/>
      <c r="Q59" s="1530">
        <v>307.17</v>
      </c>
      <c r="R59" s="1530"/>
      <c r="S59" s="1537">
        <v>917.02</v>
      </c>
      <c r="T59" s="1538"/>
      <c r="U59" s="1530">
        <v>61545.049999999988</v>
      </c>
      <c r="V59" s="1530"/>
      <c r="W59" s="1530">
        <v>26467097</v>
      </c>
      <c r="X59" s="1530"/>
      <c r="Y59" s="1530">
        <v>368479</v>
      </c>
      <c r="Z59" s="1536"/>
      <c r="AA59" s="639"/>
      <c r="AB59" s="639"/>
      <c r="AC59" s="639"/>
      <c r="AD59" s="639"/>
      <c r="AE59" s="639"/>
      <c r="AF59" s="639"/>
      <c r="AG59" s="639"/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39"/>
      <c r="AT59" s="639"/>
      <c r="AU59" s="639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selection activeCell="H30" sqref="H30"/>
    </sheetView>
  </sheetViews>
  <sheetFormatPr defaultRowHeight="13.5"/>
  <cols>
    <col min="1" max="16384" width="9" style="595"/>
  </cols>
  <sheetData>
    <row r="1" spans="1:47" ht="18.75">
      <c r="A1" s="1547" t="s">
        <v>83</v>
      </c>
      <c r="B1" s="1548"/>
      <c r="C1" s="1548"/>
      <c r="D1" s="1548"/>
      <c r="E1" s="1548"/>
      <c r="F1" s="1548"/>
      <c r="G1" s="154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  <c r="Z1" s="638"/>
      <c r="AA1" s="638"/>
      <c r="AB1" s="638"/>
      <c r="AC1" s="638"/>
      <c r="AD1" s="638"/>
      <c r="AE1" s="638"/>
      <c r="AF1" s="638"/>
      <c r="AG1" s="638"/>
      <c r="AH1" s="638"/>
      <c r="AI1" s="638"/>
      <c r="AJ1" s="638"/>
      <c r="AK1" s="638"/>
      <c r="AL1" s="638"/>
      <c r="AM1" s="638"/>
      <c r="AN1" s="638"/>
      <c r="AO1" s="638"/>
      <c r="AP1" s="638"/>
      <c r="AQ1" s="638"/>
      <c r="AR1" s="638"/>
      <c r="AS1" s="638"/>
      <c r="AT1" s="638"/>
      <c r="AU1" s="638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617"/>
      <c r="K2" s="617"/>
      <c r="L2" s="617"/>
      <c r="M2" s="617"/>
      <c r="N2" s="617"/>
      <c r="O2" s="617"/>
      <c r="P2" s="617"/>
      <c r="Q2" s="617"/>
      <c r="R2" s="617"/>
      <c r="S2" s="617"/>
      <c r="T2" s="617"/>
      <c r="U2" s="617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  <c r="AH2" s="617"/>
      <c r="AI2" s="617"/>
      <c r="AJ2" s="617"/>
      <c r="AK2" s="617"/>
      <c r="AL2" s="617"/>
      <c r="AM2" s="617"/>
      <c r="AN2" s="617"/>
      <c r="AO2" s="617"/>
      <c r="AP2" s="617"/>
      <c r="AQ2" s="617"/>
      <c r="AR2" s="617"/>
      <c r="AS2" s="617"/>
      <c r="AT2" s="617"/>
      <c r="AU2" s="617"/>
    </row>
    <row r="3" spans="1:47" ht="14.25" thickBot="1">
      <c r="A3" s="617"/>
      <c r="B3" s="617"/>
      <c r="C3" s="617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  <c r="AC3" s="617"/>
      <c r="AD3" s="617"/>
      <c r="AE3" s="617"/>
      <c r="AF3" s="617"/>
      <c r="AG3" s="617"/>
      <c r="AH3" s="617"/>
      <c r="AI3" s="617"/>
      <c r="AJ3" s="617"/>
      <c r="AK3" s="617"/>
      <c r="AL3" s="617"/>
      <c r="AM3" s="617"/>
      <c r="AN3" s="617"/>
      <c r="AO3" s="617"/>
      <c r="AP3" s="617"/>
      <c r="AQ3" s="617"/>
      <c r="AR3" s="617"/>
      <c r="AS3" s="617"/>
      <c r="AT3" s="617"/>
      <c r="AU3" s="617"/>
    </row>
    <row r="4" spans="1:47" ht="16.5" customHeight="1">
      <c r="A4" s="623" t="s">
        <v>36</v>
      </c>
      <c r="B4" s="624" t="s">
        <v>35</v>
      </c>
      <c r="C4" s="624" t="s">
        <v>1</v>
      </c>
      <c r="D4" s="624" t="s">
        <v>2</v>
      </c>
      <c r="E4" s="624" t="s">
        <v>3</v>
      </c>
      <c r="F4" s="624" t="s">
        <v>4</v>
      </c>
      <c r="G4" s="624" t="s">
        <v>5</v>
      </c>
      <c r="H4" s="624" t="s">
        <v>6</v>
      </c>
      <c r="I4" s="624" t="s">
        <v>7</v>
      </c>
      <c r="J4" s="624" t="s">
        <v>8</v>
      </c>
      <c r="K4" s="624" t="s">
        <v>9</v>
      </c>
      <c r="L4" s="624" t="s">
        <v>10</v>
      </c>
      <c r="M4" s="624" t="s">
        <v>11</v>
      </c>
      <c r="N4" s="624" t="s">
        <v>12</v>
      </c>
      <c r="O4" s="624" t="s">
        <v>13</v>
      </c>
      <c r="P4" s="624" t="s">
        <v>14</v>
      </c>
      <c r="Q4" s="624" t="s">
        <v>15</v>
      </c>
      <c r="R4" s="624" t="s">
        <v>16</v>
      </c>
      <c r="S4" s="624" t="s">
        <v>17</v>
      </c>
      <c r="T4" s="624" t="s">
        <v>18</v>
      </c>
      <c r="U4" s="624" t="s">
        <v>19</v>
      </c>
      <c r="V4" s="624" t="s">
        <v>20</v>
      </c>
      <c r="W4" s="624" t="s">
        <v>21</v>
      </c>
      <c r="X4" s="624" t="s">
        <v>22</v>
      </c>
      <c r="Y4" s="624" t="s">
        <v>23</v>
      </c>
      <c r="Z4" s="625" t="s">
        <v>25</v>
      </c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619"/>
    </row>
    <row r="5" spans="1:47" ht="16.5" customHeight="1">
      <c r="A5" s="1542" t="s">
        <v>32</v>
      </c>
      <c r="B5" s="1543" t="s">
        <v>29</v>
      </c>
      <c r="C5" s="1543" t="s">
        <v>51</v>
      </c>
      <c r="D5" s="620" t="s">
        <v>27</v>
      </c>
      <c r="E5" s="627">
        <v>12.19</v>
      </c>
      <c r="F5" s="628">
        <v>130.07</v>
      </c>
      <c r="G5" s="628">
        <v>225.96</v>
      </c>
      <c r="H5" s="628">
        <v>257.98</v>
      </c>
      <c r="I5" s="628">
        <v>189.76</v>
      </c>
      <c r="J5" s="628">
        <v>439.95</v>
      </c>
      <c r="K5" s="628">
        <v>1485.56</v>
      </c>
      <c r="L5" s="628">
        <v>1836.43</v>
      </c>
      <c r="M5" s="628">
        <v>3004.45</v>
      </c>
      <c r="N5" s="628">
        <v>5427.01</v>
      </c>
      <c r="O5" s="628">
        <v>6595.54</v>
      </c>
      <c r="P5" s="628">
        <v>4117.0600000000004</v>
      </c>
      <c r="Q5" s="628">
        <v>1964.85</v>
      </c>
      <c r="R5" s="628">
        <v>787.89</v>
      </c>
      <c r="S5" s="628">
        <v>585.64</v>
      </c>
      <c r="T5" s="628">
        <v>487.8</v>
      </c>
      <c r="U5" s="628">
        <v>357.75</v>
      </c>
      <c r="V5" s="628">
        <v>241.75</v>
      </c>
      <c r="W5" s="628">
        <v>228.91</v>
      </c>
      <c r="X5" s="628">
        <v>78.11</v>
      </c>
      <c r="Y5" s="628">
        <v>67.7</v>
      </c>
      <c r="Z5" s="629">
        <v>28522.36</v>
      </c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</row>
    <row r="6" spans="1:47" ht="16.5" customHeight="1">
      <c r="A6" s="1542"/>
      <c r="B6" s="1543"/>
      <c r="C6" s="1543"/>
      <c r="D6" s="622" t="s">
        <v>28</v>
      </c>
      <c r="E6" s="630">
        <v>210</v>
      </c>
      <c r="F6" s="630">
        <v>9235</v>
      </c>
      <c r="G6" s="630">
        <v>29432</v>
      </c>
      <c r="H6" s="630">
        <v>51747</v>
      </c>
      <c r="I6" s="630">
        <v>48834</v>
      </c>
      <c r="J6" s="630">
        <v>142147</v>
      </c>
      <c r="K6" s="630">
        <v>562596</v>
      </c>
      <c r="L6" s="630">
        <v>779249</v>
      </c>
      <c r="M6" s="630">
        <v>1423223</v>
      </c>
      <c r="N6" s="630">
        <v>2762372</v>
      </c>
      <c r="O6" s="630">
        <v>3539399</v>
      </c>
      <c r="P6" s="630">
        <v>2332723</v>
      </c>
      <c r="Q6" s="630">
        <v>1158628</v>
      </c>
      <c r="R6" s="630">
        <v>480148</v>
      </c>
      <c r="S6" s="630">
        <v>373127</v>
      </c>
      <c r="T6" s="630">
        <v>323270</v>
      </c>
      <c r="U6" s="630">
        <v>241332</v>
      </c>
      <c r="V6" s="630">
        <v>167736</v>
      </c>
      <c r="W6" s="630">
        <v>167147</v>
      </c>
      <c r="X6" s="630">
        <v>54546</v>
      </c>
      <c r="Y6" s="630">
        <v>48516</v>
      </c>
      <c r="Z6" s="631">
        <v>14695617</v>
      </c>
      <c r="AA6" s="618"/>
      <c r="AB6" s="618"/>
      <c r="AC6" s="618"/>
      <c r="AD6" s="618"/>
      <c r="AE6" s="618"/>
      <c r="AF6" s="618"/>
      <c r="AG6" s="618"/>
      <c r="AH6" s="618"/>
      <c r="AI6" s="618"/>
      <c r="AJ6" s="618"/>
      <c r="AK6" s="618"/>
      <c r="AL6" s="618"/>
      <c r="AM6" s="618"/>
      <c r="AN6" s="618"/>
      <c r="AO6" s="618"/>
      <c r="AP6" s="618"/>
      <c r="AQ6" s="618"/>
      <c r="AR6" s="618"/>
      <c r="AS6" s="618"/>
      <c r="AT6" s="618"/>
      <c r="AU6" s="618"/>
    </row>
    <row r="7" spans="1:47" ht="16.5" customHeight="1">
      <c r="A7" s="1542"/>
      <c r="B7" s="1543"/>
      <c r="C7" s="1543"/>
      <c r="D7" s="621" t="s">
        <v>26</v>
      </c>
      <c r="E7" s="632">
        <v>105</v>
      </c>
      <c r="F7" s="632">
        <v>3465</v>
      </c>
      <c r="G7" s="632">
        <v>5844</v>
      </c>
      <c r="H7" s="632">
        <v>3821</v>
      </c>
      <c r="I7" s="632">
        <v>1893</v>
      </c>
      <c r="J7" s="632">
        <v>3885</v>
      </c>
      <c r="K7" s="632">
        <v>11880</v>
      </c>
      <c r="L7" s="632">
        <v>12979</v>
      </c>
      <c r="M7" s="632">
        <v>18771</v>
      </c>
      <c r="N7" s="632">
        <v>30264</v>
      </c>
      <c r="O7" s="632">
        <v>31569</v>
      </c>
      <c r="P7" s="632">
        <v>16310</v>
      </c>
      <c r="Q7" s="632">
        <v>6655</v>
      </c>
      <c r="R7" s="632">
        <v>2181</v>
      </c>
      <c r="S7" s="632">
        <v>1567</v>
      </c>
      <c r="T7" s="632">
        <v>1006</v>
      </c>
      <c r="U7" s="632">
        <v>741</v>
      </c>
      <c r="V7" s="632">
        <v>356</v>
      </c>
      <c r="W7" s="632">
        <v>338</v>
      </c>
      <c r="X7" s="632">
        <v>109</v>
      </c>
      <c r="Y7" s="632">
        <v>95</v>
      </c>
      <c r="Z7" s="633">
        <v>153834</v>
      </c>
      <c r="AA7" s="618"/>
      <c r="AB7" s="618"/>
      <c r="AC7" s="618"/>
      <c r="AD7" s="618"/>
      <c r="AE7" s="618"/>
      <c r="AF7" s="618"/>
      <c r="AG7" s="618"/>
      <c r="AH7" s="618"/>
      <c r="AI7" s="618"/>
      <c r="AJ7" s="618"/>
      <c r="AK7" s="618"/>
      <c r="AL7" s="618"/>
      <c r="AM7" s="618"/>
      <c r="AN7" s="618"/>
      <c r="AO7" s="618"/>
      <c r="AP7" s="618"/>
      <c r="AQ7" s="618"/>
      <c r="AR7" s="618"/>
      <c r="AS7" s="618"/>
      <c r="AT7" s="618"/>
      <c r="AU7" s="618"/>
    </row>
    <row r="8" spans="1:47" ht="16.5" customHeight="1">
      <c r="A8" s="1542"/>
      <c r="B8" s="1543"/>
      <c r="C8" s="1543" t="s">
        <v>52</v>
      </c>
      <c r="D8" s="620" t="s">
        <v>27</v>
      </c>
      <c r="E8" s="628">
        <v>1.66</v>
      </c>
      <c r="F8" s="628">
        <v>126.46</v>
      </c>
      <c r="G8" s="628">
        <v>213.32</v>
      </c>
      <c r="H8" s="628">
        <v>335.27</v>
      </c>
      <c r="I8" s="628">
        <v>531.63</v>
      </c>
      <c r="J8" s="628">
        <v>721.61</v>
      </c>
      <c r="K8" s="628">
        <v>1539.65</v>
      </c>
      <c r="L8" s="628">
        <v>852.7</v>
      </c>
      <c r="M8" s="628">
        <v>1180.6099999999999</v>
      </c>
      <c r="N8" s="628">
        <v>1096.6500000000001</v>
      </c>
      <c r="O8" s="628">
        <v>976.56</v>
      </c>
      <c r="P8" s="628">
        <v>604.29</v>
      </c>
      <c r="Q8" s="628">
        <v>206.88</v>
      </c>
      <c r="R8" s="628">
        <v>144.07</v>
      </c>
      <c r="S8" s="628">
        <v>94.54</v>
      </c>
      <c r="T8" s="628">
        <v>85.89</v>
      </c>
      <c r="U8" s="628">
        <v>108.67</v>
      </c>
      <c r="V8" s="628">
        <v>61.72</v>
      </c>
      <c r="W8" s="628">
        <v>27.51</v>
      </c>
      <c r="X8" s="628">
        <v>5.79</v>
      </c>
      <c r="Y8" s="628">
        <v>2.97</v>
      </c>
      <c r="Z8" s="629">
        <v>8918.4500000000007</v>
      </c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8"/>
      <c r="AN8" s="618"/>
      <c r="AO8" s="618"/>
      <c r="AP8" s="618"/>
      <c r="AQ8" s="618"/>
      <c r="AR8" s="618"/>
      <c r="AS8" s="618"/>
      <c r="AT8" s="618"/>
      <c r="AU8" s="618"/>
    </row>
    <row r="9" spans="1:47" ht="16.5" customHeight="1">
      <c r="A9" s="1542"/>
      <c r="B9" s="1543"/>
      <c r="C9" s="1543"/>
      <c r="D9" s="622" t="s">
        <v>28</v>
      </c>
      <c r="E9" s="630">
        <v>17</v>
      </c>
      <c r="F9" s="630">
        <v>5946</v>
      </c>
      <c r="G9" s="630">
        <v>16983</v>
      </c>
      <c r="H9" s="630">
        <v>44654</v>
      </c>
      <c r="I9" s="630">
        <v>86264</v>
      </c>
      <c r="J9" s="630">
        <v>143581</v>
      </c>
      <c r="K9" s="630">
        <v>346620</v>
      </c>
      <c r="L9" s="630">
        <v>219364</v>
      </c>
      <c r="M9" s="630">
        <v>343658</v>
      </c>
      <c r="N9" s="630">
        <v>322930</v>
      </c>
      <c r="O9" s="630">
        <v>309220</v>
      </c>
      <c r="P9" s="630">
        <v>205303</v>
      </c>
      <c r="Q9" s="630">
        <v>75262</v>
      </c>
      <c r="R9" s="630">
        <v>53737</v>
      </c>
      <c r="S9" s="630">
        <v>35909</v>
      </c>
      <c r="T9" s="630">
        <v>33182</v>
      </c>
      <c r="U9" s="630">
        <v>42270</v>
      </c>
      <c r="V9" s="630">
        <v>24418</v>
      </c>
      <c r="W9" s="630">
        <v>11888</v>
      </c>
      <c r="X9" s="630">
        <v>2194</v>
      </c>
      <c r="Y9" s="630">
        <v>1210</v>
      </c>
      <c r="Z9" s="631">
        <v>2324610</v>
      </c>
      <c r="AA9" s="618"/>
      <c r="AB9" s="618"/>
      <c r="AC9" s="618"/>
      <c r="AD9" s="618"/>
      <c r="AE9" s="618"/>
      <c r="AF9" s="618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8"/>
    </row>
    <row r="10" spans="1:47" ht="16.5" customHeight="1">
      <c r="A10" s="1542"/>
      <c r="B10" s="1543"/>
      <c r="C10" s="1543"/>
      <c r="D10" s="621" t="s">
        <v>26</v>
      </c>
      <c r="E10" s="632">
        <v>7</v>
      </c>
      <c r="F10" s="632">
        <v>1240</v>
      </c>
      <c r="G10" s="632">
        <v>2076</v>
      </c>
      <c r="H10" s="632">
        <v>3196</v>
      </c>
      <c r="I10" s="632">
        <v>4468</v>
      </c>
      <c r="J10" s="632">
        <v>5365</v>
      </c>
      <c r="K10" s="632">
        <v>10117</v>
      </c>
      <c r="L10" s="632">
        <v>4948</v>
      </c>
      <c r="M10" s="632">
        <v>6223</v>
      </c>
      <c r="N10" s="632">
        <v>4756</v>
      </c>
      <c r="O10" s="632">
        <v>3676</v>
      </c>
      <c r="P10" s="632">
        <v>2094</v>
      </c>
      <c r="Q10" s="632">
        <v>608</v>
      </c>
      <c r="R10" s="632">
        <v>367</v>
      </c>
      <c r="S10" s="632">
        <v>195</v>
      </c>
      <c r="T10" s="632">
        <v>155</v>
      </c>
      <c r="U10" s="632">
        <v>171</v>
      </c>
      <c r="V10" s="632">
        <v>93</v>
      </c>
      <c r="W10" s="632">
        <v>33</v>
      </c>
      <c r="X10" s="632">
        <v>7</v>
      </c>
      <c r="Y10" s="632">
        <v>2</v>
      </c>
      <c r="Z10" s="633">
        <v>49797</v>
      </c>
      <c r="AA10" s="618"/>
      <c r="AB10" s="618"/>
      <c r="AC10" s="618"/>
      <c r="AD10" s="618"/>
      <c r="AE10" s="618"/>
      <c r="AF10" s="618"/>
      <c r="AG10" s="618"/>
      <c r="AH10" s="618"/>
      <c r="AI10" s="618"/>
      <c r="AJ10" s="618"/>
      <c r="AK10" s="618"/>
      <c r="AL10" s="618"/>
      <c r="AM10" s="618"/>
      <c r="AN10" s="618"/>
      <c r="AO10" s="618"/>
      <c r="AP10" s="618"/>
      <c r="AQ10" s="618"/>
      <c r="AR10" s="618"/>
      <c r="AS10" s="618"/>
      <c r="AT10" s="618"/>
      <c r="AU10" s="618"/>
    </row>
    <row r="11" spans="1:47" ht="16.5" customHeight="1">
      <c r="A11" s="1542"/>
      <c r="B11" s="1543"/>
      <c r="C11" s="1543" t="s">
        <v>53</v>
      </c>
      <c r="D11" s="620" t="s">
        <v>27</v>
      </c>
      <c r="E11" s="628">
        <v>0</v>
      </c>
      <c r="F11" s="628">
        <v>0</v>
      </c>
      <c r="G11" s="628">
        <v>0</v>
      </c>
      <c r="H11" s="628">
        <v>0</v>
      </c>
      <c r="I11" s="628">
        <v>0</v>
      </c>
      <c r="J11" s="628">
        <v>6.33</v>
      </c>
      <c r="K11" s="628">
        <v>9.32</v>
      </c>
      <c r="L11" s="628">
        <v>12.13</v>
      </c>
      <c r="M11" s="628">
        <v>80.06</v>
      </c>
      <c r="N11" s="628">
        <v>276.17</v>
      </c>
      <c r="O11" s="628">
        <v>152.6</v>
      </c>
      <c r="P11" s="628">
        <v>142.63999999999999</v>
      </c>
      <c r="Q11" s="628">
        <v>6.68</v>
      </c>
      <c r="R11" s="628">
        <v>3.95</v>
      </c>
      <c r="S11" s="628">
        <v>0</v>
      </c>
      <c r="T11" s="628">
        <v>0.7</v>
      </c>
      <c r="U11" s="628">
        <v>1.62</v>
      </c>
      <c r="V11" s="628">
        <v>1.01</v>
      </c>
      <c r="W11" s="628">
        <v>5.62</v>
      </c>
      <c r="X11" s="628">
        <v>0</v>
      </c>
      <c r="Y11" s="628">
        <v>16.5</v>
      </c>
      <c r="Z11" s="629">
        <v>715.33</v>
      </c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</row>
    <row r="12" spans="1:47" ht="16.5" customHeight="1">
      <c r="A12" s="1542"/>
      <c r="B12" s="1543"/>
      <c r="C12" s="1543"/>
      <c r="D12" s="622" t="s">
        <v>28</v>
      </c>
      <c r="E12" s="630">
        <v>0</v>
      </c>
      <c r="F12" s="630">
        <v>0</v>
      </c>
      <c r="G12" s="630">
        <v>0</v>
      </c>
      <c r="H12" s="630">
        <v>0</v>
      </c>
      <c r="I12" s="630">
        <v>0</v>
      </c>
      <c r="J12" s="630">
        <v>492</v>
      </c>
      <c r="K12" s="630">
        <v>1407</v>
      </c>
      <c r="L12" s="630">
        <v>2311</v>
      </c>
      <c r="M12" s="630">
        <v>15647</v>
      </c>
      <c r="N12" s="630">
        <v>58347</v>
      </c>
      <c r="O12" s="630">
        <v>32141</v>
      </c>
      <c r="P12" s="630">
        <v>30201</v>
      </c>
      <c r="Q12" s="630">
        <v>1357</v>
      </c>
      <c r="R12" s="630">
        <v>1078</v>
      </c>
      <c r="S12" s="630">
        <v>0</v>
      </c>
      <c r="T12" s="630">
        <v>181</v>
      </c>
      <c r="U12" s="630">
        <v>454</v>
      </c>
      <c r="V12" s="630">
        <v>228</v>
      </c>
      <c r="W12" s="630">
        <v>1956</v>
      </c>
      <c r="X12" s="630">
        <v>0</v>
      </c>
      <c r="Y12" s="630">
        <v>3729</v>
      </c>
      <c r="Z12" s="631">
        <v>149529</v>
      </c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</row>
    <row r="13" spans="1:47" ht="16.5" customHeight="1">
      <c r="A13" s="1542"/>
      <c r="B13" s="1543"/>
      <c r="C13" s="1543"/>
      <c r="D13" s="621" t="s">
        <v>26</v>
      </c>
      <c r="E13" s="632">
        <v>0</v>
      </c>
      <c r="F13" s="632">
        <v>0</v>
      </c>
      <c r="G13" s="632">
        <v>0</v>
      </c>
      <c r="H13" s="632">
        <v>0</v>
      </c>
      <c r="I13" s="632">
        <v>0</v>
      </c>
      <c r="J13" s="632">
        <v>37</v>
      </c>
      <c r="K13" s="632">
        <v>60</v>
      </c>
      <c r="L13" s="632">
        <v>70</v>
      </c>
      <c r="M13" s="632">
        <v>344</v>
      </c>
      <c r="N13" s="632">
        <v>1004</v>
      </c>
      <c r="O13" s="632">
        <v>407</v>
      </c>
      <c r="P13" s="632">
        <v>313</v>
      </c>
      <c r="Q13" s="632">
        <v>13</v>
      </c>
      <c r="R13" s="632">
        <v>9</v>
      </c>
      <c r="S13" s="632">
        <v>0</v>
      </c>
      <c r="T13" s="632">
        <v>2</v>
      </c>
      <c r="U13" s="632">
        <v>2</v>
      </c>
      <c r="V13" s="632">
        <v>1</v>
      </c>
      <c r="W13" s="632">
        <v>12</v>
      </c>
      <c r="X13" s="632">
        <v>0</v>
      </c>
      <c r="Y13" s="632">
        <v>26</v>
      </c>
      <c r="Z13" s="633">
        <v>2300</v>
      </c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</row>
    <row r="14" spans="1:47" ht="16.5" customHeight="1">
      <c r="A14" s="1542"/>
      <c r="B14" s="1543"/>
      <c r="C14" s="1546" t="s">
        <v>54</v>
      </c>
      <c r="D14" s="620" t="s">
        <v>27</v>
      </c>
      <c r="E14" s="628">
        <v>0</v>
      </c>
      <c r="F14" s="628">
        <v>0</v>
      </c>
      <c r="G14" s="628">
        <v>0</v>
      </c>
      <c r="H14" s="628">
        <v>0</v>
      </c>
      <c r="I14" s="628">
        <v>0</v>
      </c>
      <c r="J14" s="628">
        <v>1.88</v>
      </c>
      <c r="K14" s="628">
        <v>2.7</v>
      </c>
      <c r="L14" s="628">
        <v>24.22</v>
      </c>
      <c r="M14" s="628">
        <v>127.67</v>
      </c>
      <c r="N14" s="628">
        <v>245.26</v>
      </c>
      <c r="O14" s="628">
        <v>39.380000000000003</v>
      </c>
      <c r="P14" s="628">
        <v>1.3</v>
      </c>
      <c r="Q14" s="628">
        <v>0</v>
      </c>
      <c r="R14" s="628">
        <v>0</v>
      </c>
      <c r="S14" s="628">
        <v>0</v>
      </c>
      <c r="T14" s="628">
        <v>0</v>
      </c>
      <c r="U14" s="628">
        <v>0</v>
      </c>
      <c r="V14" s="628">
        <v>0</v>
      </c>
      <c r="W14" s="628">
        <v>0</v>
      </c>
      <c r="X14" s="628">
        <v>0</v>
      </c>
      <c r="Y14" s="628">
        <v>0</v>
      </c>
      <c r="Z14" s="629">
        <v>442.41</v>
      </c>
      <c r="AA14" s="618"/>
      <c r="AB14" s="618"/>
      <c r="AC14" s="618"/>
      <c r="AD14" s="618"/>
      <c r="AE14" s="618"/>
      <c r="AF14" s="618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</row>
    <row r="15" spans="1:47" ht="16.5" customHeight="1">
      <c r="A15" s="1542"/>
      <c r="B15" s="1543"/>
      <c r="C15" s="1546"/>
      <c r="D15" s="622" t="s">
        <v>28</v>
      </c>
      <c r="E15" s="630">
        <v>0</v>
      </c>
      <c r="F15" s="630">
        <v>0</v>
      </c>
      <c r="G15" s="630">
        <v>0</v>
      </c>
      <c r="H15" s="630">
        <v>0</v>
      </c>
      <c r="I15" s="630">
        <v>0</v>
      </c>
      <c r="J15" s="630">
        <v>235</v>
      </c>
      <c r="K15" s="630">
        <v>437</v>
      </c>
      <c r="L15" s="630">
        <v>4781</v>
      </c>
      <c r="M15" s="630">
        <v>26235</v>
      </c>
      <c r="N15" s="630">
        <v>59909</v>
      </c>
      <c r="O15" s="630">
        <v>9408</v>
      </c>
      <c r="P15" s="630">
        <v>274</v>
      </c>
      <c r="Q15" s="630">
        <v>0</v>
      </c>
      <c r="R15" s="630">
        <v>0</v>
      </c>
      <c r="S15" s="630">
        <v>0</v>
      </c>
      <c r="T15" s="630">
        <v>0</v>
      </c>
      <c r="U15" s="630">
        <v>0</v>
      </c>
      <c r="V15" s="630">
        <v>0</v>
      </c>
      <c r="W15" s="630">
        <v>0</v>
      </c>
      <c r="X15" s="630">
        <v>0</v>
      </c>
      <c r="Y15" s="630">
        <v>0</v>
      </c>
      <c r="Z15" s="631">
        <v>101279</v>
      </c>
      <c r="AA15" s="618"/>
      <c r="AB15" s="618"/>
      <c r="AC15" s="618"/>
      <c r="AD15" s="618"/>
      <c r="AE15" s="618"/>
      <c r="AF15" s="618"/>
      <c r="AG15" s="618"/>
      <c r="AH15" s="618"/>
      <c r="AI15" s="618"/>
      <c r="AJ15" s="618"/>
      <c r="AK15" s="618"/>
      <c r="AL15" s="618"/>
      <c r="AM15" s="618"/>
      <c r="AN15" s="618"/>
      <c r="AO15" s="618"/>
      <c r="AP15" s="618"/>
      <c r="AQ15" s="618"/>
      <c r="AR15" s="618"/>
      <c r="AS15" s="618"/>
      <c r="AT15" s="618"/>
      <c r="AU15" s="618"/>
    </row>
    <row r="16" spans="1:47" ht="16.5" customHeight="1">
      <c r="A16" s="1542"/>
      <c r="B16" s="1543"/>
      <c r="C16" s="1546"/>
      <c r="D16" s="621" t="s">
        <v>26</v>
      </c>
      <c r="E16" s="632">
        <v>0</v>
      </c>
      <c r="F16" s="632">
        <v>0</v>
      </c>
      <c r="G16" s="632">
        <v>0</v>
      </c>
      <c r="H16" s="632">
        <v>0</v>
      </c>
      <c r="I16" s="632">
        <v>0</v>
      </c>
      <c r="J16" s="632">
        <v>14</v>
      </c>
      <c r="K16" s="632">
        <v>18</v>
      </c>
      <c r="L16" s="632">
        <v>139</v>
      </c>
      <c r="M16" s="632">
        <v>570</v>
      </c>
      <c r="N16" s="632">
        <v>992</v>
      </c>
      <c r="O16" s="632">
        <v>114</v>
      </c>
      <c r="P16" s="632">
        <v>3</v>
      </c>
      <c r="Q16" s="632">
        <v>0</v>
      </c>
      <c r="R16" s="632">
        <v>0</v>
      </c>
      <c r="S16" s="632">
        <v>0</v>
      </c>
      <c r="T16" s="632">
        <v>0</v>
      </c>
      <c r="U16" s="632">
        <v>0</v>
      </c>
      <c r="V16" s="632">
        <v>0</v>
      </c>
      <c r="W16" s="632">
        <v>0</v>
      </c>
      <c r="X16" s="632">
        <v>0</v>
      </c>
      <c r="Y16" s="632">
        <v>0</v>
      </c>
      <c r="Z16" s="634">
        <v>1850</v>
      </c>
      <c r="AA16" s="618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</row>
    <row r="17" spans="1:47" ht="16.5" customHeight="1">
      <c r="A17" s="1542"/>
      <c r="B17" s="1543" t="s">
        <v>30</v>
      </c>
      <c r="C17" s="1543"/>
      <c r="D17" s="620" t="s">
        <v>27</v>
      </c>
      <c r="E17" s="628">
        <v>13.85</v>
      </c>
      <c r="F17" s="628">
        <v>256.52999999999997</v>
      </c>
      <c r="G17" s="628">
        <v>439.28</v>
      </c>
      <c r="H17" s="628">
        <v>593.25</v>
      </c>
      <c r="I17" s="628">
        <v>721.39</v>
      </c>
      <c r="J17" s="628">
        <v>1169.77</v>
      </c>
      <c r="K17" s="628">
        <v>3037.23</v>
      </c>
      <c r="L17" s="628">
        <v>2725.48</v>
      </c>
      <c r="M17" s="628">
        <v>4392.79</v>
      </c>
      <c r="N17" s="628">
        <v>7045.09</v>
      </c>
      <c r="O17" s="628">
        <v>7764.0800000000008</v>
      </c>
      <c r="P17" s="628">
        <v>4865.2900000000009</v>
      </c>
      <c r="Q17" s="628">
        <v>2178.41</v>
      </c>
      <c r="R17" s="628">
        <v>935.91000000000008</v>
      </c>
      <c r="S17" s="628">
        <v>680.18</v>
      </c>
      <c r="T17" s="628">
        <v>574.3900000000001</v>
      </c>
      <c r="U17" s="628">
        <v>468.04</v>
      </c>
      <c r="V17" s="628">
        <v>304.48</v>
      </c>
      <c r="W17" s="628">
        <v>262.04000000000002</v>
      </c>
      <c r="X17" s="628">
        <v>83.9</v>
      </c>
      <c r="Y17" s="628">
        <v>87.17</v>
      </c>
      <c r="Z17" s="629">
        <v>38598.550000000003</v>
      </c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</row>
    <row r="18" spans="1:47" ht="16.5" customHeight="1">
      <c r="A18" s="1542"/>
      <c r="B18" s="1543"/>
      <c r="C18" s="1543"/>
      <c r="D18" s="622" t="s">
        <v>28</v>
      </c>
      <c r="E18" s="630">
        <v>227</v>
      </c>
      <c r="F18" s="630">
        <v>15181</v>
      </c>
      <c r="G18" s="630">
        <v>46415</v>
      </c>
      <c r="H18" s="630">
        <v>96401</v>
      </c>
      <c r="I18" s="630">
        <v>135098</v>
      </c>
      <c r="J18" s="630">
        <v>286455</v>
      </c>
      <c r="K18" s="630">
        <v>911060</v>
      </c>
      <c r="L18" s="630">
        <v>1005705</v>
      </c>
      <c r="M18" s="630">
        <v>1808763</v>
      </c>
      <c r="N18" s="630">
        <v>3203558</v>
      </c>
      <c r="O18" s="630">
        <v>3890168</v>
      </c>
      <c r="P18" s="630">
        <v>2568501</v>
      </c>
      <c r="Q18" s="630">
        <v>1235247</v>
      </c>
      <c r="R18" s="630">
        <v>534963</v>
      </c>
      <c r="S18" s="630">
        <v>409036</v>
      </c>
      <c r="T18" s="630">
        <v>356633</v>
      </c>
      <c r="U18" s="630">
        <v>284056</v>
      </c>
      <c r="V18" s="630">
        <v>192382</v>
      </c>
      <c r="W18" s="630">
        <v>180991</v>
      </c>
      <c r="X18" s="630">
        <v>56740</v>
      </c>
      <c r="Y18" s="630">
        <v>53455</v>
      </c>
      <c r="Z18" s="631">
        <v>17271035</v>
      </c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8"/>
      <c r="AM18" s="618"/>
      <c r="AN18" s="618"/>
      <c r="AO18" s="618"/>
      <c r="AP18" s="618"/>
      <c r="AQ18" s="618"/>
      <c r="AR18" s="618"/>
      <c r="AS18" s="618"/>
      <c r="AT18" s="618"/>
      <c r="AU18" s="618"/>
    </row>
    <row r="19" spans="1:47" ht="16.5" customHeight="1">
      <c r="A19" s="1542"/>
      <c r="B19" s="1543"/>
      <c r="C19" s="1543"/>
      <c r="D19" s="621" t="s">
        <v>26</v>
      </c>
      <c r="E19" s="635">
        <v>112</v>
      </c>
      <c r="F19" s="635">
        <v>4705</v>
      </c>
      <c r="G19" s="635">
        <v>7920</v>
      </c>
      <c r="H19" s="635">
        <v>7017</v>
      </c>
      <c r="I19" s="635">
        <v>6361</v>
      </c>
      <c r="J19" s="635">
        <v>9301</v>
      </c>
      <c r="K19" s="635">
        <v>22075</v>
      </c>
      <c r="L19" s="635">
        <v>18136</v>
      </c>
      <c r="M19" s="635">
        <v>25908</v>
      </c>
      <c r="N19" s="635">
        <v>37016</v>
      </c>
      <c r="O19" s="635">
        <v>35766</v>
      </c>
      <c r="P19" s="635">
        <v>18720</v>
      </c>
      <c r="Q19" s="635">
        <v>7276</v>
      </c>
      <c r="R19" s="635">
        <v>2557</v>
      </c>
      <c r="S19" s="635">
        <v>1762</v>
      </c>
      <c r="T19" s="635">
        <v>1163</v>
      </c>
      <c r="U19" s="635">
        <v>914</v>
      </c>
      <c r="V19" s="635">
        <v>450</v>
      </c>
      <c r="W19" s="635">
        <v>383</v>
      </c>
      <c r="X19" s="635">
        <v>116</v>
      </c>
      <c r="Y19" s="635">
        <v>123</v>
      </c>
      <c r="Z19" s="636">
        <v>207781</v>
      </c>
      <c r="AA19" s="618"/>
      <c r="AB19" s="618"/>
      <c r="AC19" s="618"/>
      <c r="AD19" s="618"/>
      <c r="AE19" s="618"/>
      <c r="AF19" s="618"/>
      <c r="AG19" s="618"/>
      <c r="AH19" s="618"/>
      <c r="AI19" s="618"/>
      <c r="AJ19" s="618"/>
      <c r="AK19" s="618"/>
      <c r="AL19" s="618"/>
      <c r="AM19" s="618"/>
      <c r="AN19" s="618"/>
      <c r="AO19" s="618"/>
      <c r="AP19" s="618"/>
      <c r="AQ19" s="618"/>
      <c r="AR19" s="618"/>
      <c r="AS19" s="618"/>
      <c r="AT19" s="618"/>
      <c r="AU19" s="618"/>
    </row>
    <row r="20" spans="1:47" ht="16.5" customHeight="1">
      <c r="A20" s="1542"/>
      <c r="B20" s="1543" t="s">
        <v>31</v>
      </c>
      <c r="C20" s="1546" t="s">
        <v>55</v>
      </c>
      <c r="D20" s="620" t="s">
        <v>27</v>
      </c>
      <c r="E20" s="628">
        <v>0</v>
      </c>
      <c r="F20" s="628">
        <v>0</v>
      </c>
      <c r="G20" s="628">
        <v>2.73</v>
      </c>
      <c r="H20" s="628">
        <v>0.34</v>
      </c>
      <c r="I20" s="628">
        <v>3.3</v>
      </c>
      <c r="J20" s="628">
        <v>21.6</v>
      </c>
      <c r="K20" s="628">
        <v>8.16</v>
      </c>
      <c r="L20" s="628">
        <v>2.38</v>
      </c>
      <c r="M20" s="628">
        <v>5.52</v>
      </c>
      <c r="N20" s="628">
        <v>1.53</v>
      </c>
      <c r="O20" s="628">
        <v>0</v>
      </c>
      <c r="P20" s="628">
        <v>0</v>
      </c>
      <c r="Q20" s="628">
        <v>0</v>
      </c>
      <c r="R20" s="628">
        <v>0</v>
      </c>
      <c r="S20" s="628">
        <v>0</v>
      </c>
      <c r="T20" s="628">
        <v>0</v>
      </c>
      <c r="U20" s="628">
        <v>0</v>
      </c>
      <c r="V20" s="628">
        <v>0</v>
      </c>
      <c r="W20" s="628">
        <v>0</v>
      </c>
      <c r="X20" s="628">
        <v>0</v>
      </c>
      <c r="Y20" s="628">
        <v>0</v>
      </c>
      <c r="Z20" s="629">
        <v>45.56</v>
      </c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618"/>
      <c r="AM20" s="618"/>
      <c r="AN20" s="618"/>
      <c r="AO20" s="618"/>
      <c r="AP20" s="618"/>
      <c r="AQ20" s="618"/>
      <c r="AR20" s="618"/>
      <c r="AS20" s="618"/>
      <c r="AT20" s="618"/>
      <c r="AU20" s="618"/>
    </row>
    <row r="21" spans="1:47" ht="16.5" customHeight="1">
      <c r="A21" s="1542"/>
      <c r="B21" s="1543"/>
      <c r="C21" s="1546"/>
      <c r="D21" s="622" t="s">
        <v>28</v>
      </c>
      <c r="E21" s="630">
        <v>0</v>
      </c>
      <c r="F21" s="630">
        <v>0</v>
      </c>
      <c r="G21" s="630">
        <v>94</v>
      </c>
      <c r="H21" s="630">
        <v>22</v>
      </c>
      <c r="I21" s="630">
        <v>192</v>
      </c>
      <c r="J21" s="630">
        <v>1597</v>
      </c>
      <c r="K21" s="630">
        <v>582</v>
      </c>
      <c r="L21" s="630">
        <v>193</v>
      </c>
      <c r="M21" s="630">
        <v>400</v>
      </c>
      <c r="N21" s="630">
        <v>110</v>
      </c>
      <c r="O21" s="630">
        <v>0</v>
      </c>
      <c r="P21" s="630">
        <v>0</v>
      </c>
      <c r="Q21" s="630">
        <v>0</v>
      </c>
      <c r="R21" s="630">
        <v>0</v>
      </c>
      <c r="S21" s="630">
        <v>0</v>
      </c>
      <c r="T21" s="630">
        <v>0</v>
      </c>
      <c r="U21" s="630">
        <v>0</v>
      </c>
      <c r="V21" s="630">
        <v>0</v>
      </c>
      <c r="W21" s="630">
        <v>0</v>
      </c>
      <c r="X21" s="630">
        <v>0</v>
      </c>
      <c r="Y21" s="630">
        <v>0</v>
      </c>
      <c r="Z21" s="631">
        <v>3190</v>
      </c>
      <c r="AA21" s="618"/>
      <c r="AB21" s="618"/>
      <c r="AC21" s="618"/>
      <c r="AD21" s="618"/>
      <c r="AE21" s="618"/>
      <c r="AF21" s="618"/>
      <c r="AG21" s="618"/>
      <c r="AH21" s="618"/>
      <c r="AI21" s="618"/>
      <c r="AJ21" s="618"/>
      <c r="AK21" s="618"/>
      <c r="AL21" s="618"/>
      <c r="AM21" s="618"/>
      <c r="AN21" s="618"/>
      <c r="AO21" s="618"/>
      <c r="AP21" s="618"/>
      <c r="AQ21" s="618"/>
      <c r="AR21" s="618"/>
      <c r="AS21" s="618"/>
      <c r="AT21" s="618"/>
      <c r="AU21" s="618"/>
    </row>
    <row r="22" spans="1:47" ht="16.5" customHeight="1">
      <c r="A22" s="1542"/>
      <c r="B22" s="1543"/>
      <c r="C22" s="1546"/>
      <c r="D22" s="621" t="s">
        <v>26</v>
      </c>
      <c r="E22" s="632">
        <v>0</v>
      </c>
      <c r="F22" s="632">
        <v>0</v>
      </c>
      <c r="G22" s="632">
        <v>13</v>
      </c>
      <c r="H22" s="632">
        <v>2</v>
      </c>
      <c r="I22" s="632">
        <v>6</v>
      </c>
      <c r="J22" s="632">
        <v>32</v>
      </c>
      <c r="K22" s="632">
        <v>6</v>
      </c>
      <c r="L22" s="632">
        <v>2</v>
      </c>
      <c r="M22" s="632">
        <v>3</v>
      </c>
      <c r="N22" s="632">
        <v>1</v>
      </c>
      <c r="O22" s="632">
        <v>0</v>
      </c>
      <c r="P22" s="632">
        <v>0</v>
      </c>
      <c r="Q22" s="632">
        <v>0</v>
      </c>
      <c r="R22" s="632">
        <v>0</v>
      </c>
      <c r="S22" s="632">
        <v>0</v>
      </c>
      <c r="T22" s="632">
        <v>0</v>
      </c>
      <c r="U22" s="632">
        <v>0</v>
      </c>
      <c r="V22" s="632">
        <v>0</v>
      </c>
      <c r="W22" s="632">
        <v>0</v>
      </c>
      <c r="X22" s="632">
        <v>0</v>
      </c>
      <c r="Y22" s="632">
        <v>0</v>
      </c>
      <c r="Z22" s="633">
        <v>65</v>
      </c>
      <c r="AA22" s="618"/>
      <c r="AB22" s="618"/>
      <c r="AC22" s="618"/>
      <c r="AD22" s="618"/>
      <c r="AE22" s="618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618"/>
      <c r="AS22" s="618"/>
      <c r="AT22" s="618"/>
      <c r="AU22" s="618"/>
    </row>
    <row r="23" spans="1:47" ht="16.5" customHeight="1">
      <c r="A23" s="1542"/>
      <c r="B23" s="1543"/>
      <c r="C23" s="1546" t="s">
        <v>56</v>
      </c>
      <c r="D23" s="620" t="s">
        <v>27</v>
      </c>
      <c r="E23" s="628">
        <v>0</v>
      </c>
      <c r="F23" s="628">
        <v>1</v>
      </c>
      <c r="G23" s="628">
        <v>11.99</v>
      </c>
      <c r="H23" s="628">
        <v>4.53</v>
      </c>
      <c r="I23" s="628">
        <v>7.62</v>
      </c>
      <c r="J23" s="628">
        <v>0.69</v>
      </c>
      <c r="K23" s="628">
        <v>0</v>
      </c>
      <c r="L23" s="628">
        <v>0</v>
      </c>
      <c r="M23" s="628">
        <v>3.43</v>
      </c>
      <c r="N23" s="628">
        <v>0.12</v>
      </c>
      <c r="O23" s="628">
        <v>14.13</v>
      </c>
      <c r="P23" s="628">
        <v>8.67</v>
      </c>
      <c r="Q23" s="628">
        <v>0</v>
      </c>
      <c r="R23" s="628">
        <v>1.41</v>
      </c>
      <c r="S23" s="628">
        <v>0</v>
      </c>
      <c r="T23" s="628">
        <v>0</v>
      </c>
      <c r="U23" s="628">
        <v>0</v>
      </c>
      <c r="V23" s="628">
        <v>0</v>
      </c>
      <c r="W23" s="628">
        <v>0</v>
      </c>
      <c r="X23" s="628">
        <v>0</v>
      </c>
      <c r="Y23" s="628">
        <v>0</v>
      </c>
      <c r="Z23" s="629">
        <v>53.59</v>
      </c>
      <c r="AA23" s="618"/>
      <c r="AB23" s="618"/>
      <c r="AC23" s="618"/>
      <c r="AD23" s="618"/>
      <c r="AE23" s="618"/>
      <c r="AF23" s="618"/>
      <c r="AG23" s="618"/>
      <c r="AH23" s="618"/>
      <c r="AI23" s="618"/>
      <c r="AJ23" s="618"/>
      <c r="AK23" s="618"/>
      <c r="AL23" s="618"/>
      <c r="AM23" s="618"/>
      <c r="AN23" s="618"/>
      <c r="AO23" s="618"/>
      <c r="AP23" s="618"/>
      <c r="AQ23" s="618"/>
      <c r="AR23" s="618"/>
      <c r="AS23" s="618"/>
      <c r="AT23" s="618"/>
      <c r="AU23" s="618"/>
    </row>
    <row r="24" spans="1:47" ht="16.5" customHeight="1">
      <c r="A24" s="1542"/>
      <c r="B24" s="1543"/>
      <c r="C24" s="1546"/>
      <c r="D24" s="622" t="s">
        <v>28</v>
      </c>
      <c r="E24" s="630">
        <v>0</v>
      </c>
      <c r="F24" s="630">
        <v>16</v>
      </c>
      <c r="G24" s="630">
        <v>401</v>
      </c>
      <c r="H24" s="630">
        <v>203</v>
      </c>
      <c r="I24" s="630">
        <v>543</v>
      </c>
      <c r="J24" s="630">
        <v>50</v>
      </c>
      <c r="K24" s="630">
        <v>0</v>
      </c>
      <c r="L24" s="630">
        <v>0</v>
      </c>
      <c r="M24" s="630">
        <v>295</v>
      </c>
      <c r="N24" s="630">
        <v>9</v>
      </c>
      <c r="O24" s="630">
        <v>1017</v>
      </c>
      <c r="P24" s="630">
        <v>792</v>
      </c>
      <c r="Q24" s="630">
        <v>0</v>
      </c>
      <c r="R24" s="630">
        <v>121</v>
      </c>
      <c r="S24" s="630">
        <v>0</v>
      </c>
      <c r="T24" s="630">
        <v>0</v>
      </c>
      <c r="U24" s="630">
        <v>0</v>
      </c>
      <c r="V24" s="630">
        <v>0</v>
      </c>
      <c r="W24" s="630">
        <v>0</v>
      </c>
      <c r="X24" s="630">
        <v>0</v>
      </c>
      <c r="Y24" s="630">
        <v>0</v>
      </c>
      <c r="Z24" s="631">
        <v>3447</v>
      </c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618"/>
      <c r="AP24" s="618"/>
      <c r="AQ24" s="618"/>
      <c r="AR24" s="618"/>
      <c r="AS24" s="618"/>
      <c r="AT24" s="618"/>
      <c r="AU24" s="618"/>
    </row>
    <row r="25" spans="1:47" ht="16.5" customHeight="1">
      <c r="A25" s="1542"/>
      <c r="B25" s="1543"/>
      <c r="C25" s="1546"/>
      <c r="D25" s="621" t="s">
        <v>26</v>
      </c>
      <c r="E25" s="632">
        <v>0</v>
      </c>
      <c r="F25" s="632">
        <v>1</v>
      </c>
      <c r="G25" s="632">
        <v>56</v>
      </c>
      <c r="H25" s="632">
        <v>16</v>
      </c>
      <c r="I25" s="632">
        <v>22</v>
      </c>
      <c r="J25" s="632">
        <v>1</v>
      </c>
      <c r="K25" s="632">
        <v>0</v>
      </c>
      <c r="L25" s="632">
        <v>0</v>
      </c>
      <c r="M25" s="632">
        <v>1</v>
      </c>
      <c r="N25" s="632">
        <v>0</v>
      </c>
      <c r="O25" s="632">
        <v>6</v>
      </c>
      <c r="P25" s="632">
        <v>3</v>
      </c>
      <c r="Q25" s="632">
        <v>0</v>
      </c>
      <c r="R25" s="632">
        <v>0</v>
      </c>
      <c r="S25" s="632">
        <v>0</v>
      </c>
      <c r="T25" s="632">
        <v>0</v>
      </c>
      <c r="U25" s="632">
        <v>0</v>
      </c>
      <c r="V25" s="632">
        <v>0</v>
      </c>
      <c r="W25" s="632">
        <v>0</v>
      </c>
      <c r="X25" s="632">
        <v>0</v>
      </c>
      <c r="Y25" s="632">
        <v>0</v>
      </c>
      <c r="Z25" s="634">
        <v>106</v>
      </c>
      <c r="AA25" s="618"/>
      <c r="AB25" s="618"/>
      <c r="AC25" s="618"/>
      <c r="AD25" s="618"/>
      <c r="AE25" s="618"/>
      <c r="AF25" s="618"/>
      <c r="AG25" s="618"/>
      <c r="AH25" s="618"/>
      <c r="AI25" s="618"/>
      <c r="AJ25" s="618"/>
      <c r="AK25" s="618"/>
      <c r="AL25" s="618"/>
      <c r="AM25" s="618"/>
      <c r="AN25" s="618"/>
      <c r="AO25" s="618"/>
      <c r="AP25" s="618"/>
      <c r="AQ25" s="618"/>
      <c r="AR25" s="618"/>
      <c r="AS25" s="618"/>
      <c r="AT25" s="618"/>
      <c r="AU25" s="618"/>
    </row>
    <row r="26" spans="1:47" ht="16.5" customHeight="1">
      <c r="A26" s="1542"/>
      <c r="B26" s="1543" t="s">
        <v>30</v>
      </c>
      <c r="C26" s="1543"/>
      <c r="D26" s="620" t="s">
        <v>27</v>
      </c>
      <c r="E26" s="628">
        <v>0</v>
      </c>
      <c r="F26" s="628">
        <v>1</v>
      </c>
      <c r="G26" s="628">
        <v>14.72</v>
      </c>
      <c r="H26" s="628">
        <v>4.87</v>
      </c>
      <c r="I26" s="628">
        <v>10.92</v>
      </c>
      <c r="J26" s="628">
        <v>22.290000000000003</v>
      </c>
      <c r="K26" s="628">
        <v>8.16</v>
      </c>
      <c r="L26" s="628">
        <v>2.38</v>
      </c>
      <c r="M26" s="628">
        <v>8.9499999999999993</v>
      </c>
      <c r="N26" s="628">
        <v>1.65</v>
      </c>
      <c r="O26" s="628">
        <v>14.13</v>
      </c>
      <c r="P26" s="628">
        <v>8.67</v>
      </c>
      <c r="Q26" s="628">
        <v>0</v>
      </c>
      <c r="R26" s="628">
        <v>1.41</v>
      </c>
      <c r="S26" s="628">
        <v>0</v>
      </c>
      <c r="T26" s="628">
        <v>0</v>
      </c>
      <c r="U26" s="628">
        <v>0</v>
      </c>
      <c r="V26" s="628">
        <v>0</v>
      </c>
      <c r="W26" s="628">
        <v>0</v>
      </c>
      <c r="X26" s="628">
        <v>0</v>
      </c>
      <c r="Y26" s="628">
        <v>0</v>
      </c>
      <c r="Z26" s="629">
        <v>99.15</v>
      </c>
      <c r="AA26" s="618"/>
      <c r="AB26" s="618"/>
      <c r="AC26" s="618"/>
      <c r="AD26" s="618"/>
      <c r="AE26" s="618"/>
      <c r="AF26" s="618"/>
      <c r="AG26" s="618"/>
      <c r="AH26" s="618"/>
      <c r="AI26" s="618"/>
      <c r="AJ26" s="618"/>
      <c r="AK26" s="618"/>
      <c r="AL26" s="618"/>
      <c r="AM26" s="618"/>
      <c r="AN26" s="618"/>
      <c r="AO26" s="618"/>
      <c r="AP26" s="618"/>
      <c r="AQ26" s="618"/>
      <c r="AR26" s="618"/>
      <c r="AS26" s="618"/>
      <c r="AT26" s="618"/>
      <c r="AU26" s="618"/>
    </row>
    <row r="27" spans="1:47" ht="16.5" customHeight="1">
      <c r="A27" s="1542"/>
      <c r="B27" s="1543"/>
      <c r="C27" s="1543"/>
      <c r="D27" s="622" t="s">
        <v>28</v>
      </c>
      <c r="E27" s="630">
        <v>0</v>
      </c>
      <c r="F27" s="630">
        <v>16</v>
      </c>
      <c r="G27" s="630">
        <v>495</v>
      </c>
      <c r="H27" s="630">
        <v>225</v>
      </c>
      <c r="I27" s="630">
        <v>735</v>
      </c>
      <c r="J27" s="630">
        <v>1647</v>
      </c>
      <c r="K27" s="630">
        <v>582</v>
      </c>
      <c r="L27" s="630">
        <v>193</v>
      </c>
      <c r="M27" s="630">
        <v>695</v>
      </c>
      <c r="N27" s="630">
        <v>119</v>
      </c>
      <c r="O27" s="630">
        <v>1017</v>
      </c>
      <c r="P27" s="630">
        <v>792</v>
      </c>
      <c r="Q27" s="630">
        <v>0</v>
      </c>
      <c r="R27" s="630">
        <v>121</v>
      </c>
      <c r="S27" s="630">
        <v>0</v>
      </c>
      <c r="T27" s="630">
        <v>0</v>
      </c>
      <c r="U27" s="630">
        <v>0</v>
      </c>
      <c r="V27" s="630">
        <v>0</v>
      </c>
      <c r="W27" s="630">
        <v>0</v>
      </c>
      <c r="X27" s="630">
        <v>0</v>
      </c>
      <c r="Y27" s="630">
        <v>0</v>
      </c>
      <c r="Z27" s="631">
        <v>6637</v>
      </c>
      <c r="AA27" s="618"/>
      <c r="AB27" s="618"/>
      <c r="AC27" s="618"/>
      <c r="AD27" s="618"/>
      <c r="AE27" s="618"/>
      <c r="AF27" s="618"/>
      <c r="AG27" s="618"/>
      <c r="AH27" s="618"/>
      <c r="AI27" s="618"/>
      <c r="AJ27" s="618"/>
      <c r="AK27" s="618"/>
      <c r="AL27" s="618"/>
      <c r="AM27" s="618"/>
      <c r="AN27" s="618"/>
      <c r="AO27" s="618"/>
      <c r="AP27" s="618"/>
      <c r="AQ27" s="618"/>
      <c r="AR27" s="618"/>
      <c r="AS27" s="618"/>
      <c r="AT27" s="618"/>
      <c r="AU27" s="618"/>
    </row>
    <row r="28" spans="1:47" ht="16.5" customHeight="1">
      <c r="A28" s="1542"/>
      <c r="B28" s="1543"/>
      <c r="C28" s="1543"/>
      <c r="D28" s="621" t="s">
        <v>26</v>
      </c>
      <c r="E28" s="635">
        <v>0</v>
      </c>
      <c r="F28" s="635">
        <v>1</v>
      </c>
      <c r="G28" s="635">
        <v>69</v>
      </c>
      <c r="H28" s="635">
        <v>18</v>
      </c>
      <c r="I28" s="635">
        <v>28</v>
      </c>
      <c r="J28" s="635">
        <v>33</v>
      </c>
      <c r="K28" s="635">
        <v>6</v>
      </c>
      <c r="L28" s="635">
        <v>2</v>
      </c>
      <c r="M28" s="635">
        <v>4</v>
      </c>
      <c r="N28" s="635">
        <v>1</v>
      </c>
      <c r="O28" s="635">
        <v>6</v>
      </c>
      <c r="P28" s="635">
        <v>3</v>
      </c>
      <c r="Q28" s="635">
        <v>0</v>
      </c>
      <c r="R28" s="635">
        <v>0</v>
      </c>
      <c r="S28" s="635">
        <v>0</v>
      </c>
      <c r="T28" s="635">
        <v>0</v>
      </c>
      <c r="U28" s="635">
        <v>0</v>
      </c>
      <c r="V28" s="635">
        <v>0</v>
      </c>
      <c r="W28" s="635">
        <v>0</v>
      </c>
      <c r="X28" s="635">
        <v>0</v>
      </c>
      <c r="Y28" s="635">
        <v>0</v>
      </c>
      <c r="Z28" s="636">
        <v>171</v>
      </c>
      <c r="AA28" s="618"/>
      <c r="AB28" s="618"/>
      <c r="AC28" s="618"/>
      <c r="AD28" s="618"/>
      <c r="AE28" s="618"/>
      <c r="AF28" s="618"/>
      <c r="AG28" s="618"/>
      <c r="AH28" s="618"/>
      <c r="AI28" s="618"/>
      <c r="AJ28" s="618"/>
      <c r="AK28" s="618"/>
      <c r="AL28" s="618"/>
      <c r="AM28" s="618"/>
      <c r="AN28" s="618"/>
      <c r="AO28" s="618"/>
      <c r="AP28" s="618"/>
      <c r="AQ28" s="618"/>
      <c r="AR28" s="618"/>
      <c r="AS28" s="618"/>
      <c r="AT28" s="618"/>
      <c r="AU28" s="618"/>
    </row>
    <row r="29" spans="1:47" ht="16.5" customHeight="1">
      <c r="A29" s="1542" t="s">
        <v>24</v>
      </c>
      <c r="B29" s="1543"/>
      <c r="C29" s="1543"/>
      <c r="D29" s="620" t="s">
        <v>27</v>
      </c>
      <c r="E29" s="628">
        <v>13.85</v>
      </c>
      <c r="F29" s="628">
        <v>257.52999999999997</v>
      </c>
      <c r="G29" s="628">
        <v>454</v>
      </c>
      <c r="H29" s="628">
        <v>598.12</v>
      </c>
      <c r="I29" s="628">
        <v>732.31</v>
      </c>
      <c r="J29" s="628">
        <v>1192.06</v>
      </c>
      <c r="K29" s="628">
        <v>3045.39</v>
      </c>
      <c r="L29" s="628">
        <v>2727.86</v>
      </c>
      <c r="M29" s="628">
        <v>4401.7400000000007</v>
      </c>
      <c r="N29" s="628">
        <v>7046.74</v>
      </c>
      <c r="O29" s="628">
        <v>7778.2100000000009</v>
      </c>
      <c r="P29" s="628">
        <v>4873.9600000000009</v>
      </c>
      <c r="Q29" s="628">
        <v>2178.41</v>
      </c>
      <c r="R29" s="628">
        <v>937.32</v>
      </c>
      <c r="S29" s="628">
        <v>680.18</v>
      </c>
      <c r="T29" s="628">
        <v>574.3900000000001</v>
      </c>
      <c r="U29" s="628">
        <v>468.04</v>
      </c>
      <c r="V29" s="628">
        <v>304.48</v>
      </c>
      <c r="W29" s="628">
        <v>262.04000000000002</v>
      </c>
      <c r="X29" s="628">
        <v>83.9</v>
      </c>
      <c r="Y29" s="628">
        <v>87.17</v>
      </c>
      <c r="Z29" s="629">
        <v>38697.699999999997</v>
      </c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  <c r="AL29" s="618"/>
      <c r="AM29" s="618"/>
      <c r="AN29" s="618"/>
      <c r="AO29" s="618"/>
      <c r="AP29" s="618"/>
      <c r="AQ29" s="618"/>
      <c r="AR29" s="618"/>
      <c r="AS29" s="618"/>
      <c r="AT29" s="618"/>
      <c r="AU29" s="618"/>
    </row>
    <row r="30" spans="1:47" ht="16.5" customHeight="1">
      <c r="A30" s="1542"/>
      <c r="B30" s="1543"/>
      <c r="C30" s="1543"/>
      <c r="D30" s="622" t="s">
        <v>28</v>
      </c>
      <c r="E30" s="630">
        <v>227</v>
      </c>
      <c r="F30" s="630">
        <v>15197</v>
      </c>
      <c r="G30" s="630">
        <v>46910</v>
      </c>
      <c r="H30" s="630">
        <v>96626</v>
      </c>
      <c r="I30" s="630">
        <v>135833</v>
      </c>
      <c r="J30" s="630">
        <v>288102</v>
      </c>
      <c r="K30" s="630">
        <v>911642</v>
      </c>
      <c r="L30" s="630">
        <v>1005898</v>
      </c>
      <c r="M30" s="630">
        <v>1809458</v>
      </c>
      <c r="N30" s="630">
        <v>3203677</v>
      </c>
      <c r="O30" s="630">
        <v>3891185</v>
      </c>
      <c r="P30" s="630">
        <v>2569293</v>
      </c>
      <c r="Q30" s="630">
        <v>1235247</v>
      </c>
      <c r="R30" s="630">
        <v>535084</v>
      </c>
      <c r="S30" s="630">
        <v>409036</v>
      </c>
      <c r="T30" s="630">
        <v>356633</v>
      </c>
      <c r="U30" s="630">
        <v>284056</v>
      </c>
      <c r="V30" s="630">
        <v>192382</v>
      </c>
      <c r="W30" s="630">
        <v>180991</v>
      </c>
      <c r="X30" s="630">
        <v>56740</v>
      </c>
      <c r="Y30" s="630">
        <v>53455</v>
      </c>
      <c r="Z30" s="631">
        <v>17277672</v>
      </c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8"/>
      <c r="AM30" s="618"/>
      <c r="AN30" s="618"/>
      <c r="AO30" s="618"/>
      <c r="AP30" s="618"/>
      <c r="AQ30" s="618"/>
      <c r="AR30" s="618"/>
      <c r="AS30" s="618"/>
      <c r="AT30" s="618"/>
      <c r="AU30" s="618"/>
    </row>
    <row r="31" spans="1:47" ht="16.5" customHeight="1">
      <c r="A31" s="1542"/>
      <c r="B31" s="1543"/>
      <c r="C31" s="1543"/>
      <c r="D31" s="621" t="s">
        <v>26</v>
      </c>
      <c r="E31" s="635">
        <v>112</v>
      </c>
      <c r="F31" s="635">
        <v>4706</v>
      </c>
      <c r="G31" s="635">
        <v>7989</v>
      </c>
      <c r="H31" s="635">
        <v>7035</v>
      </c>
      <c r="I31" s="635">
        <v>6389</v>
      </c>
      <c r="J31" s="635">
        <v>9334</v>
      </c>
      <c r="K31" s="635">
        <v>22081</v>
      </c>
      <c r="L31" s="635">
        <v>18138</v>
      </c>
      <c r="M31" s="635">
        <v>25912</v>
      </c>
      <c r="N31" s="635">
        <v>37017</v>
      </c>
      <c r="O31" s="635">
        <v>35772</v>
      </c>
      <c r="P31" s="635">
        <v>18723</v>
      </c>
      <c r="Q31" s="635">
        <v>7276</v>
      </c>
      <c r="R31" s="635">
        <v>2557</v>
      </c>
      <c r="S31" s="635">
        <v>1762</v>
      </c>
      <c r="T31" s="635">
        <v>1163</v>
      </c>
      <c r="U31" s="635">
        <v>914</v>
      </c>
      <c r="V31" s="635">
        <v>450</v>
      </c>
      <c r="W31" s="635">
        <v>383</v>
      </c>
      <c r="X31" s="635">
        <v>116</v>
      </c>
      <c r="Y31" s="635">
        <v>123</v>
      </c>
      <c r="Z31" s="636">
        <v>207952</v>
      </c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8"/>
      <c r="AM31" s="618"/>
      <c r="AN31" s="618"/>
      <c r="AO31" s="618"/>
      <c r="AP31" s="618"/>
      <c r="AQ31" s="618"/>
      <c r="AR31" s="618"/>
      <c r="AS31" s="618"/>
      <c r="AT31" s="618"/>
      <c r="AU31" s="618"/>
    </row>
    <row r="32" spans="1:47" ht="16.5" customHeight="1">
      <c r="A32" s="1542" t="s">
        <v>34</v>
      </c>
      <c r="B32" s="1543" t="s">
        <v>29</v>
      </c>
      <c r="C32" s="1546" t="s">
        <v>53</v>
      </c>
      <c r="D32" s="620" t="s">
        <v>27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10.7</v>
      </c>
      <c r="M32" s="628">
        <v>26.54</v>
      </c>
      <c r="N32" s="628">
        <v>39.130000000000003</v>
      </c>
      <c r="O32" s="628">
        <v>55.56</v>
      </c>
      <c r="P32" s="628">
        <v>52.61</v>
      </c>
      <c r="Q32" s="628">
        <v>75.81</v>
      </c>
      <c r="R32" s="628">
        <v>82.36</v>
      </c>
      <c r="S32" s="628">
        <v>38.880000000000003</v>
      </c>
      <c r="T32" s="628">
        <v>41.24</v>
      </c>
      <c r="U32" s="628">
        <v>52.76</v>
      </c>
      <c r="V32" s="628">
        <v>10.66</v>
      </c>
      <c r="W32" s="628">
        <v>38.299999999999997</v>
      </c>
      <c r="X32" s="628">
        <v>12.28</v>
      </c>
      <c r="Y32" s="628">
        <v>52.79</v>
      </c>
      <c r="Z32" s="629">
        <v>589.62</v>
      </c>
      <c r="AA32" s="618"/>
      <c r="AB32" s="618"/>
      <c r="AC32" s="618"/>
      <c r="AD32" s="618"/>
      <c r="AE32" s="618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</row>
    <row r="33" spans="1:47" ht="16.5" customHeight="1">
      <c r="A33" s="1542"/>
      <c r="B33" s="1543"/>
      <c r="C33" s="1546"/>
      <c r="D33" s="622" t="s">
        <v>28</v>
      </c>
      <c r="E33" s="630">
        <v>0</v>
      </c>
      <c r="F33" s="630">
        <v>0</v>
      </c>
      <c r="G33" s="630">
        <v>0</v>
      </c>
      <c r="H33" s="630">
        <v>0</v>
      </c>
      <c r="I33" s="630">
        <v>0</v>
      </c>
      <c r="J33" s="630">
        <v>0</v>
      </c>
      <c r="K33" s="630">
        <v>0</v>
      </c>
      <c r="L33" s="630">
        <v>1625</v>
      </c>
      <c r="M33" s="630">
        <v>4890</v>
      </c>
      <c r="N33" s="630">
        <v>8047</v>
      </c>
      <c r="O33" s="630">
        <v>12412</v>
      </c>
      <c r="P33" s="630">
        <v>11719</v>
      </c>
      <c r="Q33" s="630">
        <v>18052</v>
      </c>
      <c r="R33" s="630">
        <v>20665</v>
      </c>
      <c r="S33" s="630">
        <v>9723</v>
      </c>
      <c r="T33" s="630">
        <v>10414</v>
      </c>
      <c r="U33" s="630">
        <v>12423</v>
      </c>
      <c r="V33" s="630">
        <v>2466</v>
      </c>
      <c r="W33" s="630">
        <v>8902</v>
      </c>
      <c r="X33" s="630">
        <v>2904</v>
      </c>
      <c r="Y33" s="630">
        <v>12080</v>
      </c>
      <c r="Z33" s="631">
        <v>136322</v>
      </c>
      <c r="AA33" s="618"/>
      <c r="AB33" s="618"/>
      <c r="AC33" s="618"/>
      <c r="AD33" s="618"/>
      <c r="AE33" s="618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</row>
    <row r="34" spans="1:47" ht="16.5" customHeight="1">
      <c r="A34" s="1542"/>
      <c r="B34" s="1543"/>
      <c r="C34" s="1546"/>
      <c r="D34" s="621" t="s">
        <v>26</v>
      </c>
      <c r="E34" s="632">
        <v>0</v>
      </c>
      <c r="F34" s="632">
        <v>0</v>
      </c>
      <c r="G34" s="632">
        <v>0</v>
      </c>
      <c r="H34" s="632">
        <v>0</v>
      </c>
      <c r="I34" s="632">
        <v>0</v>
      </c>
      <c r="J34" s="632">
        <v>0</v>
      </c>
      <c r="K34" s="632">
        <v>0</v>
      </c>
      <c r="L34" s="632">
        <v>33</v>
      </c>
      <c r="M34" s="632">
        <v>104</v>
      </c>
      <c r="N34" s="632">
        <v>126</v>
      </c>
      <c r="O34" s="632">
        <v>148</v>
      </c>
      <c r="P34" s="632">
        <v>102</v>
      </c>
      <c r="Q34" s="632">
        <v>164</v>
      </c>
      <c r="R34" s="632">
        <v>140</v>
      </c>
      <c r="S34" s="632">
        <v>42</v>
      </c>
      <c r="T34" s="632">
        <v>54</v>
      </c>
      <c r="U34" s="632">
        <v>68</v>
      </c>
      <c r="V34" s="632">
        <v>15</v>
      </c>
      <c r="W34" s="632">
        <v>49</v>
      </c>
      <c r="X34" s="632">
        <v>19</v>
      </c>
      <c r="Y34" s="632">
        <v>66</v>
      </c>
      <c r="Z34" s="633">
        <v>1130</v>
      </c>
      <c r="AA34" s="618"/>
      <c r="AB34" s="618"/>
      <c r="AC34" s="618"/>
      <c r="AD34" s="618"/>
      <c r="AE34" s="618"/>
      <c r="AF34" s="618"/>
      <c r="AG34" s="618"/>
      <c r="AH34" s="618"/>
      <c r="AI34" s="618"/>
      <c r="AJ34" s="618"/>
      <c r="AK34" s="618"/>
      <c r="AL34" s="618"/>
      <c r="AM34" s="618"/>
      <c r="AN34" s="618"/>
      <c r="AO34" s="618"/>
      <c r="AP34" s="618"/>
      <c r="AQ34" s="618"/>
      <c r="AR34" s="618"/>
      <c r="AS34" s="618"/>
      <c r="AT34" s="618"/>
      <c r="AU34" s="618"/>
    </row>
    <row r="35" spans="1:47" ht="16.5" customHeight="1">
      <c r="A35" s="1542"/>
      <c r="B35" s="1543"/>
      <c r="C35" s="1546" t="s">
        <v>54</v>
      </c>
      <c r="D35" s="620" t="s">
        <v>27</v>
      </c>
      <c r="E35" s="628">
        <v>0</v>
      </c>
      <c r="F35" s="628">
        <v>0</v>
      </c>
      <c r="G35" s="628">
        <v>0</v>
      </c>
      <c r="H35" s="628">
        <v>0</v>
      </c>
      <c r="I35" s="628">
        <v>0</v>
      </c>
      <c r="J35" s="628">
        <v>0</v>
      </c>
      <c r="K35" s="628">
        <v>0</v>
      </c>
      <c r="L35" s="628">
        <v>0</v>
      </c>
      <c r="M35" s="628">
        <v>0</v>
      </c>
      <c r="N35" s="628">
        <v>0</v>
      </c>
      <c r="O35" s="628">
        <v>5.58</v>
      </c>
      <c r="P35" s="628">
        <v>0</v>
      </c>
      <c r="Q35" s="628">
        <v>0</v>
      </c>
      <c r="R35" s="628">
        <v>0</v>
      </c>
      <c r="S35" s="628">
        <v>0</v>
      </c>
      <c r="T35" s="628">
        <v>0</v>
      </c>
      <c r="U35" s="628">
        <v>0</v>
      </c>
      <c r="V35" s="628">
        <v>0</v>
      </c>
      <c r="W35" s="628">
        <v>0</v>
      </c>
      <c r="X35" s="628">
        <v>1.69</v>
      </c>
      <c r="Y35" s="628">
        <v>3.01</v>
      </c>
      <c r="Z35" s="629">
        <v>10.28</v>
      </c>
      <c r="AA35" s="618"/>
      <c r="AB35" s="618"/>
      <c r="AC35" s="618"/>
      <c r="AD35" s="618"/>
      <c r="AE35" s="618"/>
      <c r="AF35" s="618"/>
      <c r="AG35" s="618"/>
      <c r="AH35" s="618"/>
      <c r="AI35" s="618"/>
      <c r="AJ35" s="618"/>
      <c r="AK35" s="618"/>
      <c r="AL35" s="618"/>
      <c r="AM35" s="618"/>
      <c r="AN35" s="618"/>
      <c r="AO35" s="618"/>
      <c r="AP35" s="618"/>
      <c r="AQ35" s="618"/>
      <c r="AR35" s="618"/>
      <c r="AS35" s="618"/>
      <c r="AT35" s="618"/>
      <c r="AU35" s="618"/>
    </row>
    <row r="36" spans="1:47" ht="16.5" customHeight="1">
      <c r="A36" s="1542"/>
      <c r="B36" s="1543"/>
      <c r="C36" s="1546"/>
      <c r="D36" s="622" t="s">
        <v>28</v>
      </c>
      <c r="E36" s="630">
        <v>0</v>
      </c>
      <c r="F36" s="630">
        <v>0</v>
      </c>
      <c r="G36" s="630">
        <v>0</v>
      </c>
      <c r="H36" s="630">
        <v>0</v>
      </c>
      <c r="I36" s="630">
        <v>0</v>
      </c>
      <c r="J36" s="630">
        <v>0</v>
      </c>
      <c r="K36" s="630">
        <v>0</v>
      </c>
      <c r="L36" s="630">
        <v>0</v>
      </c>
      <c r="M36" s="630">
        <v>0</v>
      </c>
      <c r="N36" s="630">
        <v>0</v>
      </c>
      <c r="O36" s="630">
        <v>1300</v>
      </c>
      <c r="P36" s="630">
        <v>0</v>
      </c>
      <c r="Q36" s="630">
        <v>0</v>
      </c>
      <c r="R36" s="630">
        <v>0</v>
      </c>
      <c r="S36" s="630">
        <v>0</v>
      </c>
      <c r="T36" s="630">
        <v>0</v>
      </c>
      <c r="U36" s="630">
        <v>0</v>
      </c>
      <c r="V36" s="630">
        <v>0</v>
      </c>
      <c r="W36" s="630">
        <v>0</v>
      </c>
      <c r="X36" s="630">
        <v>490</v>
      </c>
      <c r="Y36" s="630">
        <v>1047</v>
      </c>
      <c r="Z36" s="631">
        <v>2837</v>
      </c>
      <c r="AA36" s="618"/>
      <c r="AB36" s="618"/>
      <c r="AC36" s="618"/>
      <c r="AD36" s="618"/>
      <c r="AE36" s="618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</row>
    <row r="37" spans="1:47" ht="16.5" customHeight="1">
      <c r="A37" s="1542"/>
      <c r="B37" s="1543"/>
      <c r="C37" s="1546"/>
      <c r="D37" s="621" t="s">
        <v>26</v>
      </c>
      <c r="E37" s="632">
        <v>0</v>
      </c>
      <c r="F37" s="632">
        <v>0</v>
      </c>
      <c r="G37" s="632">
        <v>0</v>
      </c>
      <c r="H37" s="632">
        <v>0</v>
      </c>
      <c r="I37" s="632">
        <v>0</v>
      </c>
      <c r="J37" s="632">
        <v>0</v>
      </c>
      <c r="K37" s="632">
        <v>0</v>
      </c>
      <c r="L37" s="632">
        <v>0</v>
      </c>
      <c r="M37" s="632">
        <v>0</v>
      </c>
      <c r="N37" s="632">
        <v>0</v>
      </c>
      <c r="O37" s="632">
        <v>16</v>
      </c>
      <c r="P37" s="632">
        <v>0</v>
      </c>
      <c r="Q37" s="632">
        <v>0</v>
      </c>
      <c r="R37" s="632">
        <v>0</v>
      </c>
      <c r="S37" s="632">
        <v>0</v>
      </c>
      <c r="T37" s="632">
        <v>0</v>
      </c>
      <c r="U37" s="632">
        <v>0</v>
      </c>
      <c r="V37" s="632">
        <v>0</v>
      </c>
      <c r="W37" s="632">
        <v>0</v>
      </c>
      <c r="X37" s="632">
        <v>3</v>
      </c>
      <c r="Y37" s="632">
        <v>6</v>
      </c>
      <c r="Z37" s="633">
        <v>25</v>
      </c>
      <c r="AA37" s="618"/>
      <c r="AB37" s="618"/>
      <c r="AC37" s="618"/>
      <c r="AD37" s="618"/>
      <c r="AE37" s="618"/>
      <c r="AF37" s="618"/>
      <c r="AG37" s="618"/>
      <c r="AH37" s="618"/>
      <c r="AI37" s="618"/>
      <c r="AJ37" s="618"/>
      <c r="AK37" s="618"/>
      <c r="AL37" s="618"/>
      <c r="AM37" s="618"/>
      <c r="AN37" s="618"/>
      <c r="AO37" s="618"/>
      <c r="AP37" s="618"/>
      <c r="AQ37" s="618"/>
      <c r="AR37" s="618"/>
      <c r="AS37" s="618"/>
      <c r="AT37" s="618"/>
      <c r="AU37" s="618"/>
    </row>
    <row r="38" spans="1:47" ht="16.5" customHeight="1">
      <c r="A38" s="1542"/>
      <c r="B38" s="1543" t="s">
        <v>30</v>
      </c>
      <c r="C38" s="1543"/>
      <c r="D38" s="620" t="s">
        <v>27</v>
      </c>
      <c r="E38" s="628">
        <v>0</v>
      </c>
      <c r="F38" s="628">
        <v>0</v>
      </c>
      <c r="G38" s="628">
        <v>0</v>
      </c>
      <c r="H38" s="628">
        <v>0</v>
      </c>
      <c r="I38" s="628">
        <v>0</v>
      </c>
      <c r="J38" s="628">
        <v>0</v>
      </c>
      <c r="K38" s="628">
        <v>0</v>
      </c>
      <c r="L38" s="628">
        <v>10.7</v>
      </c>
      <c r="M38" s="628">
        <v>26.54</v>
      </c>
      <c r="N38" s="628">
        <v>39.130000000000003</v>
      </c>
      <c r="O38" s="628">
        <v>61.14</v>
      </c>
      <c r="P38" s="628">
        <v>52.61</v>
      </c>
      <c r="Q38" s="628">
        <v>75.81</v>
      </c>
      <c r="R38" s="628">
        <v>82.36</v>
      </c>
      <c r="S38" s="628">
        <v>38.880000000000003</v>
      </c>
      <c r="T38" s="628">
        <v>41.24</v>
      </c>
      <c r="U38" s="628">
        <v>52.76</v>
      </c>
      <c r="V38" s="628">
        <v>10.66</v>
      </c>
      <c r="W38" s="628">
        <v>38.299999999999997</v>
      </c>
      <c r="X38" s="628">
        <v>13.969999999999999</v>
      </c>
      <c r="Y38" s="628">
        <v>55.8</v>
      </c>
      <c r="Z38" s="629">
        <v>599.9</v>
      </c>
      <c r="AA38" s="618"/>
      <c r="AB38" s="618"/>
      <c r="AC38" s="618"/>
      <c r="AD38" s="618"/>
      <c r="AE38" s="618"/>
      <c r="AF38" s="618"/>
      <c r="AG38" s="618"/>
      <c r="AH38" s="618"/>
      <c r="AI38" s="618"/>
      <c r="AJ38" s="618"/>
      <c r="AK38" s="618"/>
      <c r="AL38" s="618"/>
      <c r="AM38" s="618"/>
      <c r="AN38" s="618"/>
      <c r="AO38" s="618"/>
      <c r="AP38" s="618"/>
      <c r="AQ38" s="618"/>
      <c r="AR38" s="618"/>
      <c r="AS38" s="618"/>
      <c r="AT38" s="618"/>
      <c r="AU38" s="618"/>
    </row>
    <row r="39" spans="1:47" ht="16.5" customHeight="1">
      <c r="A39" s="1542"/>
      <c r="B39" s="1543"/>
      <c r="C39" s="1543"/>
      <c r="D39" s="622" t="s">
        <v>28</v>
      </c>
      <c r="E39" s="630">
        <v>0</v>
      </c>
      <c r="F39" s="630">
        <v>0</v>
      </c>
      <c r="G39" s="630">
        <v>0</v>
      </c>
      <c r="H39" s="630">
        <v>0</v>
      </c>
      <c r="I39" s="630">
        <v>0</v>
      </c>
      <c r="J39" s="630">
        <v>0</v>
      </c>
      <c r="K39" s="630">
        <v>0</v>
      </c>
      <c r="L39" s="630">
        <v>1625</v>
      </c>
      <c r="M39" s="630">
        <v>4890</v>
      </c>
      <c r="N39" s="630">
        <v>8047</v>
      </c>
      <c r="O39" s="630">
        <v>13712</v>
      </c>
      <c r="P39" s="630">
        <v>11719</v>
      </c>
      <c r="Q39" s="630">
        <v>18052</v>
      </c>
      <c r="R39" s="630">
        <v>20665</v>
      </c>
      <c r="S39" s="630">
        <v>9723</v>
      </c>
      <c r="T39" s="630">
        <v>10414</v>
      </c>
      <c r="U39" s="630">
        <v>12423</v>
      </c>
      <c r="V39" s="630">
        <v>2466</v>
      </c>
      <c r="W39" s="630">
        <v>8902</v>
      </c>
      <c r="X39" s="630">
        <v>3394</v>
      </c>
      <c r="Y39" s="630">
        <v>13127</v>
      </c>
      <c r="Z39" s="631">
        <v>139159</v>
      </c>
      <c r="AA39" s="618"/>
      <c r="AB39" s="618"/>
      <c r="AC39" s="618"/>
      <c r="AD39" s="618"/>
      <c r="AE39" s="618"/>
      <c r="AF39" s="618"/>
      <c r="AG39" s="618"/>
      <c r="AH39" s="618"/>
      <c r="AI39" s="618"/>
      <c r="AJ39" s="618"/>
      <c r="AK39" s="618"/>
      <c r="AL39" s="618"/>
      <c r="AM39" s="618"/>
      <c r="AN39" s="618"/>
      <c r="AO39" s="618"/>
      <c r="AP39" s="618"/>
      <c r="AQ39" s="618"/>
      <c r="AR39" s="618"/>
      <c r="AS39" s="618"/>
      <c r="AT39" s="618"/>
      <c r="AU39" s="618"/>
    </row>
    <row r="40" spans="1:47" ht="16.5" customHeight="1">
      <c r="A40" s="1542"/>
      <c r="B40" s="1543"/>
      <c r="C40" s="1543"/>
      <c r="D40" s="621" t="s">
        <v>26</v>
      </c>
      <c r="E40" s="635">
        <v>0</v>
      </c>
      <c r="F40" s="635">
        <v>0</v>
      </c>
      <c r="G40" s="635">
        <v>0</v>
      </c>
      <c r="H40" s="635">
        <v>0</v>
      </c>
      <c r="I40" s="635">
        <v>0</v>
      </c>
      <c r="J40" s="635">
        <v>0</v>
      </c>
      <c r="K40" s="635">
        <v>0</v>
      </c>
      <c r="L40" s="635">
        <v>33</v>
      </c>
      <c r="M40" s="635">
        <v>104</v>
      </c>
      <c r="N40" s="635">
        <v>126</v>
      </c>
      <c r="O40" s="635">
        <v>164</v>
      </c>
      <c r="P40" s="635">
        <v>102</v>
      </c>
      <c r="Q40" s="635">
        <v>164</v>
      </c>
      <c r="R40" s="635">
        <v>140</v>
      </c>
      <c r="S40" s="635">
        <v>42</v>
      </c>
      <c r="T40" s="635">
        <v>54</v>
      </c>
      <c r="U40" s="635">
        <v>68</v>
      </c>
      <c r="V40" s="635">
        <v>15</v>
      </c>
      <c r="W40" s="635">
        <v>49</v>
      </c>
      <c r="X40" s="635">
        <v>22</v>
      </c>
      <c r="Y40" s="635">
        <v>72</v>
      </c>
      <c r="Z40" s="636">
        <v>1155</v>
      </c>
      <c r="AA40" s="618"/>
      <c r="AB40" s="618"/>
      <c r="AC40" s="618"/>
      <c r="AD40" s="618"/>
      <c r="AE40" s="618"/>
      <c r="AF40" s="618"/>
      <c r="AG40" s="618"/>
      <c r="AH40" s="618"/>
      <c r="AI40" s="618"/>
      <c r="AJ40" s="618"/>
      <c r="AK40" s="618"/>
      <c r="AL40" s="618"/>
      <c r="AM40" s="618"/>
      <c r="AN40" s="618"/>
      <c r="AO40" s="618"/>
      <c r="AP40" s="618"/>
      <c r="AQ40" s="618"/>
      <c r="AR40" s="618"/>
      <c r="AS40" s="618"/>
      <c r="AT40" s="618"/>
      <c r="AU40" s="618"/>
    </row>
    <row r="41" spans="1:47" ht="16.5" customHeight="1">
      <c r="A41" s="1542"/>
      <c r="B41" s="1543" t="s">
        <v>31</v>
      </c>
      <c r="C41" s="1546" t="s">
        <v>55</v>
      </c>
      <c r="D41" s="620" t="s">
        <v>27</v>
      </c>
      <c r="E41" s="628">
        <v>0</v>
      </c>
      <c r="F41" s="628">
        <v>0</v>
      </c>
      <c r="G41" s="628">
        <v>0</v>
      </c>
      <c r="H41" s="628">
        <v>0</v>
      </c>
      <c r="I41" s="628">
        <v>0</v>
      </c>
      <c r="J41" s="628">
        <v>0</v>
      </c>
      <c r="K41" s="628">
        <v>0</v>
      </c>
      <c r="L41" s="628">
        <v>0</v>
      </c>
      <c r="M41" s="628">
        <v>0</v>
      </c>
      <c r="N41" s="628">
        <v>0</v>
      </c>
      <c r="O41" s="628">
        <v>0</v>
      </c>
      <c r="P41" s="628">
        <v>0</v>
      </c>
      <c r="Q41" s="628">
        <v>0</v>
      </c>
      <c r="R41" s="628">
        <v>0</v>
      </c>
      <c r="S41" s="628">
        <v>0</v>
      </c>
      <c r="T41" s="628">
        <v>0</v>
      </c>
      <c r="U41" s="628">
        <v>0</v>
      </c>
      <c r="V41" s="628">
        <v>0</v>
      </c>
      <c r="W41" s="628">
        <v>0</v>
      </c>
      <c r="X41" s="628">
        <v>0</v>
      </c>
      <c r="Y41" s="628">
        <v>0</v>
      </c>
      <c r="Z41" s="629">
        <v>0</v>
      </c>
      <c r="AA41" s="618"/>
      <c r="AB41" s="618"/>
      <c r="AC41" s="618"/>
      <c r="AD41" s="618"/>
      <c r="AE41" s="618"/>
      <c r="AF41" s="618"/>
      <c r="AG41" s="618"/>
      <c r="AH41" s="618"/>
      <c r="AI41" s="618"/>
      <c r="AJ41" s="618"/>
      <c r="AK41" s="618"/>
      <c r="AL41" s="618"/>
      <c r="AM41" s="618"/>
      <c r="AN41" s="618"/>
      <c r="AO41" s="618"/>
      <c r="AP41" s="618"/>
      <c r="AQ41" s="618"/>
      <c r="AR41" s="618"/>
      <c r="AS41" s="618"/>
      <c r="AT41" s="618"/>
      <c r="AU41" s="618"/>
    </row>
    <row r="42" spans="1:47" ht="16.5" customHeight="1">
      <c r="A42" s="1542"/>
      <c r="B42" s="1543"/>
      <c r="C42" s="1546"/>
      <c r="D42" s="622" t="s">
        <v>28</v>
      </c>
      <c r="E42" s="630">
        <v>0</v>
      </c>
      <c r="F42" s="630">
        <v>0</v>
      </c>
      <c r="G42" s="630">
        <v>0</v>
      </c>
      <c r="H42" s="630">
        <v>0</v>
      </c>
      <c r="I42" s="630">
        <v>0</v>
      </c>
      <c r="J42" s="630">
        <v>0</v>
      </c>
      <c r="K42" s="630">
        <v>0</v>
      </c>
      <c r="L42" s="630">
        <v>0</v>
      </c>
      <c r="M42" s="630">
        <v>0</v>
      </c>
      <c r="N42" s="630">
        <v>0</v>
      </c>
      <c r="O42" s="630">
        <v>0</v>
      </c>
      <c r="P42" s="630">
        <v>0</v>
      </c>
      <c r="Q42" s="630">
        <v>0</v>
      </c>
      <c r="R42" s="630">
        <v>0</v>
      </c>
      <c r="S42" s="630">
        <v>0</v>
      </c>
      <c r="T42" s="630">
        <v>0</v>
      </c>
      <c r="U42" s="630">
        <v>0</v>
      </c>
      <c r="V42" s="630">
        <v>0</v>
      </c>
      <c r="W42" s="630">
        <v>0</v>
      </c>
      <c r="X42" s="630">
        <v>0</v>
      </c>
      <c r="Y42" s="630">
        <v>0</v>
      </c>
      <c r="Z42" s="631">
        <v>0</v>
      </c>
      <c r="AA42" s="618"/>
      <c r="AB42" s="618"/>
      <c r="AC42" s="618"/>
      <c r="AD42" s="618"/>
      <c r="AE42" s="618"/>
      <c r="AF42" s="618"/>
      <c r="AG42" s="618"/>
      <c r="AH42" s="618"/>
      <c r="AI42" s="618"/>
      <c r="AJ42" s="618"/>
      <c r="AK42" s="618"/>
      <c r="AL42" s="618"/>
      <c r="AM42" s="618"/>
      <c r="AN42" s="618"/>
      <c r="AO42" s="618"/>
      <c r="AP42" s="618"/>
      <c r="AQ42" s="618"/>
      <c r="AR42" s="618"/>
      <c r="AS42" s="618"/>
      <c r="AT42" s="618"/>
      <c r="AU42" s="618"/>
    </row>
    <row r="43" spans="1:47" ht="16.5" customHeight="1">
      <c r="A43" s="1542"/>
      <c r="B43" s="1543"/>
      <c r="C43" s="1546"/>
      <c r="D43" s="621" t="s">
        <v>26</v>
      </c>
      <c r="E43" s="632">
        <v>0</v>
      </c>
      <c r="F43" s="632">
        <v>0</v>
      </c>
      <c r="G43" s="632">
        <v>0</v>
      </c>
      <c r="H43" s="632">
        <v>0</v>
      </c>
      <c r="I43" s="632">
        <v>0</v>
      </c>
      <c r="J43" s="632">
        <v>0</v>
      </c>
      <c r="K43" s="632">
        <v>0</v>
      </c>
      <c r="L43" s="632">
        <v>0</v>
      </c>
      <c r="M43" s="632">
        <v>0</v>
      </c>
      <c r="N43" s="632">
        <v>0</v>
      </c>
      <c r="O43" s="632">
        <v>0</v>
      </c>
      <c r="P43" s="632">
        <v>0</v>
      </c>
      <c r="Q43" s="632">
        <v>0</v>
      </c>
      <c r="R43" s="632">
        <v>0</v>
      </c>
      <c r="S43" s="632">
        <v>0</v>
      </c>
      <c r="T43" s="632">
        <v>0</v>
      </c>
      <c r="U43" s="632">
        <v>0</v>
      </c>
      <c r="V43" s="632">
        <v>0</v>
      </c>
      <c r="W43" s="632">
        <v>0</v>
      </c>
      <c r="X43" s="632">
        <v>0</v>
      </c>
      <c r="Y43" s="632">
        <v>0</v>
      </c>
      <c r="Z43" s="633">
        <v>0</v>
      </c>
      <c r="AA43" s="618"/>
      <c r="AB43" s="618"/>
      <c r="AC43" s="618"/>
      <c r="AD43" s="618"/>
      <c r="AE43" s="618"/>
      <c r="AF43" s="618"/>
      <c r="AG43" s="618"/>
      <c r="AH43" s="618"/>
      <c r="AI43" s="618"/>
      <c r="AJ43" s="618"/>
      <c r="AK43" s="618"/>
      <c r="AL43" s="618"/>
      <c r="AM43" s="618"/>
      <c r="AN43" s="618"/>
      <c r="AO43" s="618"/>
      <c r="AP43" s="618"/>
      <c r="AQ43" s="618"/>
      <c r="AR43" s="618"/>
      <c r="AS43" s="618"/>
      <c r="AT43" s="618"/>
      <c r="AU43" s="618"/>
    </row>
    <row r="44" spans="1:47" ht="16.5" customHeight="1">
      <c r="A44" s="1542"/>
      <c r="B44" s="1543"/>
      <c r="C44" s="1546" t="s">
        <v>56</v>
      </c>
      <c r="D44" s="620" t="s">
        <v>27</v>
      </c>
      <c r="E44" s="628">
        <v>0</v>
      </c>
      <c r="F44" s="628">
        <v>3.04</v>
      </c>
      <c r="G44" s="628">
        <v>124.9</v>
      </c>
      <c r="H44" s="628">
        <v>627.20000000000005</v>
      </c>
      <c r="I44" s="628">
        <v>393.08</v>
      </c>
      <c r="J44" s="628">
        <v>417.85</v>
      </c>
      <c r="K44" s="628">
        <v>381.13</v>
      </c>
      <c r="L44" s="628">
        <v>394.49</v>
      </c>
      <c r="M44" s="628">
        <v>499.32</v>
      </c>
      <c r="N44" s="628">
        <v>2632.99</v>
      </c>
      <c r="O44" s="628">
        <v>4295.63</v>
      </c>
      <c r="P44" s="628">
        <v>4323.53</v>
      </c>
      <c r="Q44" s="628">
        <v>2423.46</v>
      </c>
      <c r="R44" s="628">
        <v>1197.94</v>
      </c>
      <c r="S44" s="628">
        <v>641.33000000000004</v>
      </c>
      <c r="T44" s="628">
        <v>518.32000000000005</v>
      </c>
      <c r="U44" s="628">
        <v>203.12</v>
      </c>
      <c r="V44" s="628">
        <v>120.94</v>
      </c>
      <c r="W44" s="628">
        <v>59.99</v>
      </c>
      <c r="X44" s="628">
        <v>128.03</v>
      </c>
      <c r="Y44" s="628">
        <v>209.69</v>
      </c>
      <c r="Z44" s="629">
        <v>19595.98</v>
      </c>
      <c r="AA44" s="618"/>
      <c r="AB44" s="618"/>
      <c r="AC44" s="618"/>
      <c r="AD44" s="618"/>
      <c r="AE44" s="618"/>
      <c r="AF44" s="618"/>
      <c r="AG44" s="618"/>
      <c r="AH44" s="618"/>
      <c r="AI44" s="618"/>
      <c r="AJ44" s="618"/>
      <c r="AK44" s="618"/>
      <c r="AL44" s="618"/>
      <c r="AM44" s="618"/>
      <c r="AN44" s="618"/>
      <c r="AO44" s="618"/>
      <c r="AP44" s="618"/>
      <c r="AQ44" s="618"/>
      <c r="AR44" s="618"/>
      <c r="AS44" s="618"/>
      <c r="AT44" s="618"/>
      <c r="AU44" s="618"/>
    </row>
    <row r="45" spans="1:47" ht="16.5" customHeight="1">
      <c r="A45" s="1542"/>
      <c r="B45" s="1543"/>
      <c r="C45" s="1546"/>
      <c r="D45" s="622" t="s">
        <v>28</v>
      </c>
      <c r="E45" s="630">
        <v>0</v>
      </c>
      <c r="F45" s="630">
        <v>38</v>
      </c>
      <c r="G45" s="630">
        <v>3116</v>
      </c>
      <c r="H45" s="630">
        <v>32783</v>
      </c>
      <c r="I45" s="630">
        <v>25053</v>
      </c>
      <c r="J45" s="630">
        <v>29839</v>
      </c>
      <c r="K45" s="630">
        <v>28305</v>
      </c>
      <c r="L45" s="630">
        <v>31268</v>
      </c>
      <c r="M45" s="630">
        <v>40918</v>
      </c>
      <c r="N45" s="630">
        <v>223828</v>
      </c>
      <c r="O45" s="630">
        <v>361838</v>
      </c>
      <c r="P45" s="630">
        <v>366332</v>
      </c>
      <c r="Q45" s="630">
        <v>203500</v>
      </c>
      <c r="R45" s="630">
        <v>101842</v>
      </c>
      <c r="S45" s="630">
        <v>53398</v>
      </c>
      <c r="T45" s="630">
        <v>44800</v>
      </c>
      <c r="U45" s="630">
        <v>19253</v>
      </c>
      <c r="V45" s="630">
        <v>11771</v>
      </c>
      <c r="W45" s="630">
        <v>5274</v>
      </c>
      <c r="X45" s="630">
        <v>11261</v>
      </c>
      <c r="Y45" s="630">
        <v>20413</v>
      </c>
      <c r="Z45" s="631">
        <v>1614830</v>
      </c>
      <c r="AA45" s="618"/>
      <c r="AB45" s="618"/>
      <c r="AC45" s="618"/>
      <c r="AD45" s="618"/>
      <c r="AE45" s="618"/>
      <c r="AF45" s="618"/>
      <c r="AG45" s="618"/>
      <c r="AH45" s="618"/>
      <c r="AI45" s="618"/>
      <c r="AJ45" s="618"/>
      <c r="AK45" s="618"/>
      <c r="AL45" s="618"/>
      <c r="AM45" s="618"/>
      <c r="AN45" s="618"/>
      <c r="AO45" s="618"/>
      <c r="AP45" s="618"/>
      <c r="AQ45" s="618"/>
      <c r="AR45" s="618"/>
      <c r="AS45" s="618"/>
      <c r="AT45" s="618"/>
      <c r="AU45" s="618"/>
    </row>
    <row r="46" spans="1:47" ht="16.5" customHeight="1">
      <c r="A46" s="1542"/>
      <c r="B46" s="1543"/>
      <c r="C46" s="1546"/>
      <c r="D46" s="621" t="s">
        <v>26</v>
      </c>
      <c r="E46" s="632">
        <v>0</v>
      </c>
      <c r="F46" s="632">
        <v>8</v>
      </c>
      <c r="G46" s="632">
        <v>424</v>
      </c>
      <c r="H46" s="632">
        <v>2564</v>
      </c>
      <c r="I46" s="632">
        <v>980</v>
      </c>
      <c r="J46" s="632">
        <v>663</v>
      </c>
      <c r="K46" s="632">
        <v>390</v>
      </c>
      <c r="L46" s="632">
        <v>286</v>
      </c>
      <c r="M46" s="632">
        <v>134</v>
      </c>
      <c r="N46" s="632">
        <v>758</v>
      </c>
      <c r="O46" s="632">
        <v>1233</v>
      </c>
      <c r="P46" s="632">
        <v>1169</v>
      </c>
      <c r="Q46" s="632">
        <v>625</v>
      </c>
      <c r="R46" s="632">
        <v>361</v>
      </c>
      <c r="S46" s="632">
        <v>200</v>
      </c>
      <c r="T46" s="632">
        <v>170</v>
      </c>
      <c r="U46" s="632">
        <v>75</v>
      </c>
      <c r="V46" s="632">
        <v>46</v>
      </c>
      <c r="W46" s="632">
        <v>21</v>
      </c>
      <c r="X46" s="632">
        <v>45</v>
      </c>
      <c r="Y46" s="632">
        <v>81</v>
      </c>
      <c r="Z46" s="633">
        <v>10233</v>
      </c>
      <c r="AA46" s="618"/>
      <c r="AB46" s="618"/>
      <c r="AC46" s="618"/>
      <c r="AD46" s="618"/>
      <c r="AE46" s="618"/>
      <c r="AF46" s="618"/>
      <c r="AG46" s="618"/>
      <c r="AH46" s="618"/>
      <c r="AI46" s="618"/>
      <c r="AJ46" s="618"/>
      <c r="AK46" s="618"/>
      <c r="AL46" s="618"/>
      <c r="AM46" s="618"/>
      <c r="AN46" s="618"/>
      <c r="AO46" s="618"/>
      <c r="AP46" s="618"/>
      <c r="AQ46" s="618"/>
      <c r="AR46" s="618"/>
      <c r="AS46" s="618"/>
      <c r="AT46" s="618"/>
      <c r="AU46" s="618"/>
    </row>
    <row r="47" spans="1:47" ht="16.5" customHeight="1">
      <c r="A47" s="1542"/>
      <c r="B47" s="1543" t="s">
        <v>30</v>
      </c>
      <c r="C47" s="1543"/>
      <c r="D47" s="620" t="s">
        <v>27</v>
      </c>
      <c r="E47" s="628">
        <v>0</v>
      </c>
      <c r="F47" s="628">
        <v>3.04</v>
      </c>
      <c r="G47" s="628">
        <v>124.9</v>
      </c>
      <c r="H47" s="628">
        <v>627.20000000000005</v>
      </c>
      <c r="I47" s="628">
        <v>393.08</v>
      </c>
      <c r="J47" s="628">
        <v>417.85</v>
      </c>
      <c r="K47" s="628">
        <v>381.13</v>
      </c>
      <c r="L47" s="628">
        <v>394.49</v>
      </c>
      <c r="M47" s="628">
        <v>499.32</v>
      </c>
      <c r="N47" s="628">
        <v>2632.99</v>
      </c>
      <c r="O47" s="628">
        <v>4295.63</v>
      </c>
      <c r="P47" s="628">
        <v>4323.53</v>
      </c>
      <c r="Q47" s="628">
        <v>2423.46</v>
      </c>
      <c r="R47" s="628">
        <v>1197.94</v>
      </c>
      <c r="S47" s="628">
        <v>641.33000000000004</v>
      </c>
      <c r="T47" s="628">
        <v>518.32000000000005</v>
      </c>
      <c r="U47" s="628">
        <v>203.12</v>
      </c>
      <c r="V47" s="628">
        <v>120.94</v>
      </c>
      <c r="W47" s="628">
        <v>59.99</v>
      </c>
      <c r="X47" s="628">
        <v>128.03</v>
      </c>
      <c r="Y47" s="628">
        <v>209.69</v>
      </c>
      <c r="Z47" s="629">
        <v>19595.98</v>
      </c>
      <c r="AA47" s="618"/>
      <c r="AB47" s="618"/>
      <c r="AC47" s="618"/>
      <c r="AD47" s="618"/>
      <c r="AE47" s="618"/>
      <c r="AF47" s="618"/>
      <c r="AG47" s="618"/>
      <c r="AH47" s="618"/>
      <c r="AI47" s="618"/>
      <c r="AJ47" s="618"/>
      <c r="AK47" s="618"/>
      <c r="AL47" s="618"/>
      <c r="AM47" s="618"/>
      <c r="AN47" s="618"/>
      <c r="AO47" s="618"/>
      <c r="AP47" s="618"/>
      <c r="AQ47" s="618"/>
      <c r="AR47" s="618"/>
      <c r="AS47" s="618"/>
      <c r="AT47" s="618"/>
      <c r="AU47" s="618"/>
    </row>
    <row r="48" spans="1:47" ht="16.5" customHeight="1">
      <c r="A48" s="1542"/>
      <c r="B48" s="1543"/>
      <c r="C48" s="1543"/>
      <c r="D48" s="622" t="s">
        <v>28</v>
      </c>
      <c r="E48" s="630">
        <v>0</v>
      </c>
      <c r="F48" s="630">
        <v>38</v>
      </c>
      <c r="G48" s="630">
        <v>3116</v>
      </c>
      <c r="H48" s="630">
        <v>32783</v>
      </c>
      <c r="I48" s="630">
        <v>25053</v>
      </c>
      <c r="J48" s="630">
        <v>29839</v>
      </c>
      <c r="K48" s="630">
        <v>28305</v>
      </c>
      <c r="L48" s="630">
        <v>31268</v>
      </c>
      <c r="M48" s="630">
        <v>40918</v>
      </c>
      <c r="N48" s="630">
        <v>223828</v>
      </c>
      <c r="O48" s="630">
        <v>361838</v>
      </c>
      <c r="P48" s="630">
        <v>366332</v>
      </c>
      <c r="Q48" s="630">
        <v>203500</v>
      </c>
      <c r="R48" s="630">
        <v>101842</v>
      </c>
      <c r="S48" s="630">
        <v>53398</v>
      </c>
      <c r="T48" s="630">
        <v>44800</v>
      </c>
      <c r="U48" s="630">
        <v>19253</v>
      </c>
      <c r="V48" s="630">
        <v>11771</v>
      </c>
      <c r="W48" s="630">
        <v>5274</v>
      </c>
      <c r="X48" s="630">
        <v>11261</v>
      </c>
      <c r="Y48" s="630">
        <v>20413</v>
      </c>
      <c r="Z48" s="631">
        <v>1614830</v>
      </c>
      <c r="AA48" s="618"/>
      <c r="AB48" s="618"/>
      <c r="AC48" s="618"/>
      <c r="AD48" s="618"/>
      <c r="AE48" s="618"/>
      <c r="AF48" s="618"/>
      <c r="AG48" s="618"/>
      <c r="AH48" s="618"/>
      <c r="AI48" s="618"/>
      <c r="AJ48" s="618"/>
      <c r="AK48" s="618"/>
      <c r="AL48" s="618"/>
      <c r="AM48" s="618"/>
      <c r="AN48" s="618"/>
      <c r="AO48" s="618"/>
      <c r="AP48" s="618"/>
      <c r="AQ48" s="618"/>
      <c r="AR48" s="618"/>
      <c r="AS48" s="618"/>
      <c r="AT48" s="618"/>
      <c r="AU48" s="618"/>
    </row>
    <row r="49" spans="1:47" ht="16.5" customHeight="1">
      <c r="A49" s="1542"/>
      <c r="B49" s="1543"/>
      <c r="C49" s="1543"/>
      <c r="D49" s="621" t="s">
        <v>26</v>
      </c>
      <c r="E49" s="635">
        <v>0</v>
      </c>
      <c r="F49" s="635">
        <v>8</v>
      </c>
      <c r="G49" s="635">
        <v>424</v>
      </c>
      <c r="H49" s="635">
        <v>2564</v>
      </c>
      <c r="I49" s="635">
        <v>980</v>
      </c>
      <c r="J49" s="635">
        <v>663</v>
      </c>
      <c r="K49" s="635">
        <v>390</v>
      </c>
      <c r="L49" s="635">
        <v>286</v>
      </c>
      <c r="M49" s="635">
        <v>134</v>
      </c>
      <c r="N49" s="635">
        <v>758</v>
      </c>
      <c r="O49" s="635">
        <v>1233</v>
      </c>
      <c r="P49" s="635">
        <v>1169</v>
      </c>
      <c r="Q49" s="635">
        <v>625</v>
      </c>
      <c r="R49" s="635">
        <v>361</v>
      </c>
      <c r="S49" s="635">
        <v>200</v>
      </c>
      <c r="T49" s="635">
        <v>170</v>
      </c>
      <c r="U49" s="635">
        <v>75</v>
      </c>
      <c r="V49" s="635">
        <v>46</v>
      </c>
      <c r="W49" s="635">
        <v>21</v>
      </c>
      <c r="X49" s="635">
        <v>45</v>
      </c>
      <c r="Y49" s="635">
        <v>81</v>
      </c>
      <c r="Z49" s="636">
        <v>10233</v>
      </c>
      <c r="AA49" s="618"/>
      <c r="AB49" s="618"/>
      <c r="AC49" s="618"/>
      <c r="AD49" s="618"/>
      <c r="AE49" s="618"/>
      <c r="AF49" s="618"/>
      <c r="AG49" s="618"/>
      <c r="AH49" s="618"/>
      <c r="AI49" s="618"/>
      <c r="AJ49" s="618"/>
      <c r="AK49" s="618"/>
      <c r="AL49" s="618"/>
      <c r="AM49" s="618"/>
      <c r="AN49" s="618"/>
      <c r="AO49" s="618"/>
      <c r="AP49" s="618"/>
      <c r="AQ49" s="618"/>
      <c r="AR49" s="618"/>
      <c r="AS49" s="618"/>
      <c r="AT49" s="618"/>
      <c r="AU49" s="618"/>
    </row>
    <row r="50" spans="1:47" ht="16.5" customHeight="1">
      <c r="A50" s="1542" t="s">
        <v>24</v>
      </c>
      <c r="B50" s="1543"/>
      <c r="C50" s="1543"/>
      <c r="D50" s="620" t="s">
        <v>27</v>
      </c>
      <c r="E50" s="628">
        <v>0</v>
      </c>
      <c r="F50" s="628">
        <v>3.04</v>
      </c>
      <c r="G50" s="628">
        <v>124.9</v>
      </c>
      <c r="H50" s="628">
        <v>627.20000000000005</v>
      </c>
      <c r="I50" s="628">
        <v>393.08</v>
      </c>
      <c r="J50" s="628">
        <v>417.85</v>
      </c>
      <c r="K50" s="628">
        <v>381.13</v>
      </c>
      <c r="L50" s="628">
        <v>405.19</v>
      </c>
      <c r="M50" s="628">
        <v>525.86</v>
      </c>
      <c r="N50" s="628">
        <v>2672.12</v>
      </c>
      <c r="O50" s="628">
        <v>4356.7700000000004</v>
      </c>
      <c r="P50" s="628">
        <v>4376.1399999999994</v>
      </c>
      <c r="Q50" s="628">
        <v>2499.27</v>
      </c>
      <c r="R50" s="628">
        <v>1280.3</v>
      </c>
      <c r="S50" s="628">
        <v>680.21</v>
      </c>
      <c r="T50" s="628">
        <v>559.56000000000006</v>
      </c>
      <c r="U50" s="628">
        <v>255.88</v>
      </c>
      <c r="V50" s="628">
        <v>131.6</v>
      </c>
      <c r="W50" s="628">
        <v>98.289999999999992</v>
      </c>
      <c r="X50" s="628">
        <v>142</v>
      </c>
      <c r="Y50" s="628">
        <v>265.49</v>
      </c>
      <c r="Z50" s="629">
        <v>20195.88</v>
      </c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618"/>
      <c r="AS50" s="618"/>
      <c r="AT50" s="618"/>
      <c r="AU50" s="618"/>
    </row>
    <row r="51" spans="1:47" ht="16.5" customHeight="1">
      <c r="A51" s="1542"/>
      <c r="B51" s="1543"/>
      <c r="C51" s="1543"/>
      <c r="D51" s="622" t="s">
        <v>28</v>
      </c>
      <c r="E51" s="630">
        <v>0</v>
      </c>
      <c r="F51" s="630">
        <v>38</v>
      </c>
      <c r="G51" s="630">
        <v>3116</v>
      </c>
      <c r="H51" s="630">
        <v>32783</v>
      </c>
      <c r="I51" s="630">
        <v>25053</v>
      </c>
      <c r="J51" s="630">
        <v>29839</v>
      </c>
      <c r="K51" s="630">
        <v>28305</v>
      </c>
      <c r="L51" s="630">
        <v>32893</v>
      </c>
      <c r="M51" s="630">
        <v>45808</v>
      </c>
      <c r="N51" s="630">
        <v>231875</v>
      </c>
      <c r="O51" s="630">
        <v>375550</v>
      </c>
      <c r="P51" s="630">
        <v>378051</v>
      </c>
      <c r="Q51" s="630">
        <v>221552</v>
      </c>
      <c r="R51" s="630">
        <v>122507</v>
      </c>
      <c r="S51" s="630">
        <v>63121</v>
      </c>
      <c r="T51" s="630">
        <v>55214</v>
      </c>
      <c r="U51" s="630">
        <v>31676</v>
      </c>
      <c r="V51" s="630">
        <v>14237</v>
      </c>
      <c r="W51" s="630">
        <v>14176</v>
      </c>
      <c r="X51" s="630">
        <v>14655</v>
      </c>
      <c r="Y51" s="630">
        <v>33540</v>
      </c>
      <c r="Z51" s="631">
        <v>1753989</v>
      </c>
      <c r="AA51" s="618"/>
      <c r="AB51" s="618"/>
      <c r="AC51" s="618"/>
      <c r="AD51" s="618"/>
      <c r="AE51" s="61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</row>
    <row r="52" spans="1:47" ht="16.5" customHeight="1">
      <c r="A52" s="1542"/>
      <c r="B52" s="1543"/>
      <c r="C52" s="1543"/>
      <c r="D52" s="621" t="s">
        <v>26</v>
      </c>
      <c r="E52" s="635">
        <v>0</v>
      </c>
      <c r="F52" s="635">
        <v>8</v>
      </c>
      <c r="G52" s="635">
        <v>424</v>
      </c>
      <c r="H52" s="635">
        <v>2564</v>
      </c>
      <c r="I52" s="635">
        <v>980</v>
      </c>
      <c r="J52" s="635">
        <v>663</v>
      </c>
      <c r="K52" s="635">
        <v>390</v>
      </c>
      <c r="L52" s="635">
        <v>319</v>
      </c>
      <c r="M52" s="635">
        <v>238</v>
      </c>
      <c r="N52" s="635">
        <v>884</v>
      </c>
      <c r="O52" s="635">
        <v>1397</v>
      </c>
      <c r="P52" s="635">
        <v>1271</v>
      </c>
      <c r="Q52" s="635">
        <v>789</v>
      </c>
      <c r="R52" s="635">
        <v>501</v>
      </c>
      <c r="S52" s="635">
        <v>242</v>
      </c>
      <c r="T52" s="635">
        <v>224</v>
      </c>
      <c r="U52" s="635">
        <v>143</v>
      </c>
      <c r="V52" s="635">
        <v>61</v>
      </c>
      <c r="W52" s="635">
        <v>70</v>
      </c>
      <c r="X52" s="635">
        <v>67</v>
      </c>
      <c r="Y52" s="635">
        <v>153</v>
      </c>
      <c r="Z52" s="636">
        <v>11388</v>
      </c>
      <c r="AA52" s="618"/>
      <c r="AB52" s="618"/>
      <c r="AC52" s="618"/>
      <c r="AD52" s="618"/>
      <c r="AE52" s="61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</row>
    <row r="53" spans="1:47" ht="16.5" customHeight="1">
      <c r="A53" s="1542" t="s">
        <v>33</v>
      </c>
      <c r="B53" s="1543"/>
      <c r="C53" s="1543"/>
      <c r="D53" s="620" t="s">
        <v>27</v>
      </c>
      <c r="E53" s="628">
        <v>13.85</v>
      </c>
      <c r="F53" s="628">
        <v>260.57</v>
      </c>
      <c r="G53" s="628">
        <v>578.9</v>
      </c>
      <c r="H53" s="628">
        <v>1225.3200000000002</v>
      </c>
      <c r="I53" s="628">
        <v>1125.3899999999999</v>
      </c>
      <c r="J53" s="628">
        <v>1609.9099999999999</v>
      </c>
      <c r="K53" s="628">
        <v>3426.52</v>
      </c>
      <c r="L53" s="628">
        <v>3133.05</v>
      </c>
      <c r="M53" s="628">
        <v>4927.6000000000004</v>
      </c>
      <c r="N53" s="628">
        <v>9718.86</v>
      </c>
      <c r="O53" s="628">
        <v>12134.980000000001</v>
      </c>
      <c r="P53" s="628">
        <v>9250.1</v>
      </c>
      <c r="Q53" s="628">
        <v>4677.68</v>
      </c>
      <c r="R53" s="628">
        <v>2217.62</v>
      </c>
      <c r="S53" s="628">
        <v>1360.3899999999999</v>
      </c>
      <c r="T53" s="628">
        <v>1133.9500000000003</v>
      </c>
      <c r="U53" s="628">
        <v>723.92000000000007</v>
      </c>
      <c r="V53" s="628">
        <v>436.08000000000004</v>
      </c>
      <c r="W53" s="628">
        <v>360.33000000000004</v>
      </c>
      <c r="X53" s="628">
        <v>225.9</v>
      </c>
      <c r="Y53" s="628">
        <v>352.65999999999997</v>
      </c>
      <c r="Z53" s="629">
        <v>58893.58</v>
      </c>
      <c r="AA53" s="618"/>
      <c r="AB53" s="618"/>
      <c r="AC53" s="618"/>
      <c r="AD53" s="618"/>
      <c r="AE53" s="618"/>
      <c r="AF53" s="618"/>
      <c r="AG53" s="618"/>
      <c r="AH53" s="618"/>
      <c r="AI53" s="618"/>
      <c r="AJ53" s="618"/>
      <c r="AK53" s="618"/>
      <c r="AL53" s="618"/>
      <c r="AM53" s="618"/>
      <c r="AN53" s="618"/>
      <c r="AO53" s="618"/>
      <c r="AP53" s="618"/>
      <c r="AQ53" s="618"/>
      <c r="AR53" s="618"/>
      <c r="AS53" s="618"/>
      <c r="AT53" s="618"/>
      <c r="AU53" s="618"/>
    </row>
    <row r="54" spans="1:47" ht="16.5" customHeight="1">
      <c r="A54" s="1542"/>
      <c r="B54" s="1543"/>
      <c r="C54" s="1543"/>
      <c r="D54" s="622" t="s">
        <v>28</v>
      </c>
      <c r="E54" s="630">
        <v>227</v>
      </c>
      <c r="F54" s="630">
        <v>15235</v>
      </c>
      <c r="G54" s="630">
        <v>50026</v>
      </c>
      <c r="H54" s="630">
        <v>129409</v>
      </c>
      <c r="I54" s="630">
        <v>160886</v>
      </c>
      <c r="J54" s="630">
        <v>317941</v>
      </c>
      <c r="K54" s="630">
        <v>939947</v>
      </c>
      <c r="L54" s="630">
        <v>1038791</v>
      </c>
      <c r="M54" s="630">
        <v>1855266</v>
      </c>
      <c r="N54" s="630">
        <v>3435552</v>
      </c>
      <c r="O54" s="630">
        <v>4266735</v>
      </c>
      <c r="P54" s="630">
        <v>2947344</v>
      </c>
      <c r="Q54" s="630">
        <v>1456799</v>
      </c>
      <c r="R54" s="630">
        <v>657591</v>
      </c>
      <c r="S54" s="630">
        <v>472157</v>
      </c>
      <c r="T54" s="630">
        <v>411847</v>
      </c>
      <c r="U54" s="630">
        <v>315732</v>
      </c>
      <c r="V54" s="630">
        <v>206619</v>
      </c>
      <c r="W54" s="630">
        <v>195167</v>
      </c>
      <c r="X54" s="630">
        <v>71395</v>
      </c>
      <c r="Y54" s="630">
        <v>86995</v>
      </c>
      <c r="Z54" s="631">
        <v>19031661</v>
      </c>
      <c r="AA54" s="618"/>
      <c r="AB54" s="618"/>
      <c r="AC54" s="618"/>
      <c r="AD54" s="618"/>
      <c r="AE54" s="618"/>
      <c r="AF54" s="618"/>
      <c r="AG54" s="618"/>
      <c r="AH54" s="618"/>
      <c r="AI54" s="618"/>
      <c r="AJ54" s="618"/>
      <c r="AK54" s="618"/>
      <c r="AL54" s="618"/>
      <c r="AM54" s="618"/>
      <c r="AN54" s="618"/>
      <c r="AO54" s="618"/>
      <c r="AP54" s="618"/>
      <c r="AQ54" s="618"/>
      <c r="AR54" s="618"/>
      <c r="AS54" s="618"/>
      <c r="AT54" s="618"/>
      <c r="AU54" s="618"/>
    </row>
    <row r="55" spans="1:47" ht="16.5" customHeight="1" thickBot="1">
      <c r="A55" s="1544"/>
      <c r="B55" s="1545"/>
      <c r="C55" s="1545"/>
      <c r="D55" s="626" t="s">
        <v>26</v>
      </c>
      <c r="E55" s="637">
        <v>112</v>
      </c>
      <c r="F55" s="637">
        <v>4714</v>
      </c>
      <c r="G55" s="637">
        <v>8413</v>
      </c>
      <c r="H55" s="637">
        <v>9599</v>
      </c>
      <c r="I55" s="637">
        <v>7369</v>
      </c>
      <c r="J55" s="637">
        <v>9997</v>
      </c>
      <c r="K55" s="637">
        <v>22471</v>
      </c>
      <c r="L55" s="637">
        <v>18457</v>
      </c>
      <c r="M55" s="637">
        <v>26150</v>
      </c>
      <c r="N55" s="637">
        <v>37901</v>
      </c>
      <c r="O55" s="637">
        <v>37169</v>
      </c>
      <c r="P55" s="637">
        <v>19994</v>
      </c>
      <c r="Q55" s="637">
        <v>8065</v>
      </c>
      <c r="R55" s="637">
        <v>3058</v>
      </c>
      <c r="S55" s="637">
        <v>2004</v>
      </c>
      <c r="T55" s="637">
        <v>1387</v>
      </c>
      <c r="U55" s="637">
        <v>1057</v>
      </c>
      <c r="V55" s="637">
        <v>511</v>
      </c>
      <c r="W55" s="637">
        <v>453</v>
      </c>
      <c r="X55" s="637">
        <v>183</v>
      </c>
      <c r="Y55" s="637">
        <v>276</v>
      </c>
      <c r="Z55" s="637">
        <v>219340</v>
      </c>
      <c r="AA55" s="618"/>
      <c r="AB55" s="618"/>
      <c r="AC55" s="618"/>
      <c r="AD55" s="618"/>
      <c r="AE55" s="618"/>
      <c r="AF55" s="618"/>
      <c r="AG55" s="618"/>
      <c r="AH55" s="618"/>
      <c r="AI55" s="618"/>
      <c r="AJ55" s="618"/>
      <c r="AK55" s="618"/>
      <c r="AL55" s="618"/>
      <c r="AM55" s="618"/>
      <c r="AN55" s="618"/>
      <c r="AO55" s="618"/>
      <c r="AP55" s="618"/>
      <c r="AQ55" s="618"/>
      <c r="AR55" s="618"/>
      <c r="AS55" s="618"/>
      <c r="AT55" s="618"/>
      <c r="AU55" s="618"/>
    </row>
    <row r="56" spans="1:47" ht="16.5" customHeight="1" thickBot="1">
      <c r="A56" s="617"/>
      <c r="B56" s="617"/>
      <c r="C56" s="617"/>
      <c r="D56" s="617"/>
      <c r="E56" s="617"/>
      <c r="F56" s="617"/>
      <c r="G56" s="617"/>
      <c r="H56" s="617"/>
      <c r="I56" s="617"/>
      <c r="J56" s="617"/>
      <c r="K56" s="617"/>
      <c r="L56" s="617"/>
      <c r="M56" s="617"/>
      <c r="N56" s="617"/>
      <c r="O56" s="617"/>
      <c r="P56" s="617"/>
      <c r="Q56" s="617"/>
      <c r="R56" s="617"/>
      <c r="S56" s="617"/>
      <c r="T56" s="617"/>
      <c r="U56" s="617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7"/>
      <c r="AI56" s="617"/>
      <c r="AJ56" s="617"/>
      <c r="AK56" s="617"/>
      <c r="AL56" s="617"/>
      <c r="AM56" s="617"/>
      <c r="AN56" s="617"/>
      <c r="AO56" s="617"/>
      <c r="AP56" s="617"/>
      <c r="AQ56" s="617"/>
      <c r="AR56" s="617"/>
      <c r="AS56" s="617"/>
      <c r="AT56" s="617"/>
      <c r="AU56" s="617"/>
    </row>
    <row r="57" spans="1:47" ht="16.5" customHeight="1">
      <c r="A57" s="617"/>
      <c r="B57" s="617"/>
      <c r="C57" s="617"/>
      <c r="D57" s="617"/>
      <c r="E57" s="617"/>
      <c r="F57" s="617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617"/>
      <c r="AB57" s="617"/>
      <c r="AC57" s="617"/>
      <c r="AD57" s="617"/>
      <c r="AE57" s="617"/>
      <c r="AF57" s="617"/>
      <c r="AG57" s="617"/>
      <c r="AH57" s="617"/>
      <c r="AI57" s="617"/>
      <c r="AJ57" s="617"/>
      <c r="AK57" s="617"/>
      <c r="AL57" s="617"/>
      <c r="AM57" s="617"/>
      <c r="AN57" s="617"/>
      <c r="AO57" s="617"/>
      <c r="AP57" s="617"/>
      <c r="AQ57" s="617"/>
      <c r="AR57" s="617"/>
      <c r="AS57" s="617"/>
      <c r="AT57" s="617"/>
      <c r="AU57" s="617"/>
    </row>
    <row r="58" spans="1:47" ht="16.5" customHeight="1">
      <c r="A58" s="617"/>
      <c r="B58" s="617"/>
      <c r="C58" s="617"/>
      <c r="D58" s="617"/>
      <c r="E58" s="617"/>
      <c r="F58" s="617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617"/>
      <c r="AB58" s="617"/>
      <c r="AC58" s="617"/>
      <c r="AD58" s="617"/>
      <c r="AE58" s="617"/>
      <c r="AF58" s="617"/>
      <c r="AG58" s="617"/>
      <c r="AH58" s="617"/>
      <c r="AI58" s="617"/>
      <c r="AJ58" s="617"/>
      <c r="AK58" s="617"/>
      <c r="AL58" s="617"/>
      <c r="AM58" s="617"/>
      <c r="AN58" s="617"/>
      <c r="AO58" s="617"/>
      <c r="AP58" s="617"/>
      <c r="AQ58" s="617"/>
      <c r="AR58" s="617"/>
      <c r="AS58" s="617"/>
      <c r="AT58" s="617"/>
      <c r="AU58" s="617"/>
    </row>
    <row r="59" spans="1:47" ht="16.5" customHeight="1" thickBot="1">
      <c r="A59" s="617"/>
      <c r="B59" s="617"/>
      <c r="C59" s="617"/>
      <c r="D59" s="617"/>
      <c r="E59" s="617"/>
      <c r="F59" s="617"/>
      <c r="G59" s="1529">
        <v>1742.29</v>
      </c>
      <c r="H59" s="1530"/>
      <c r="I59" s="1530">
        <v>174229</v>
      </c>
      <c r="J59" s="1530"/>
      <c r="K59" s="1530">
        <v>15.7</v>
      </c>
      <c r="L59" s="1530"/>
      <c r="M59" s="1530">
        <v>226.21</v>
      </c>
      <c r="N59" s="1530"/>
      <c r="O59" s="1530">
        <v>9.4700000000000006</v>
      </c>
      <c r="P59" s="1530"/>
      <c r="Q59" s="1530">
        <v>94.24</v>
      </c>
      <c r="R59" s="1530"/>
      <c r="S59" s="1537">
        <v>329.92</v>
      </c>
      <c r="T59" s="1538"/>
      <c r="U59" s="1530">
        <v>60981.49</v>
      </c>
      <c r="V59" s="1530"/>
      <c r="W59" s="1530">
        <v>19031661</v>
      </c>
      <c r="X59" s="1530"/>
      <c r="Y59" s="1530">
        <v>219340</v>
      </c>
      <c r="Z59" s="1536"/>
      <c r="AA59" s="617"/>
      <c r="AB59" s="617"/>
      <c r="AC59" s="617"/>
      <c r="AD59" s="617"/>
      <c r="AE59" s="617"/>
      <c r="AF59" s="617"/>
      <c r="AG59" s="617"/>
      <c r="AH59" s="617"/>
      <c r="AI59" s="617"/>
      <c r="AJ59" s="617"/>
      <c r="AK59" s="617"/>
      <c r="AL59" s="617"/>
      <c r="AM59" s="617"/>
      <c r="AN59" s="617"/>
      <c r="AO59" s="617"/>
      <c r="AP59" s="617"/>
      <c r="AQ59" s="617"/>
      <c r="AR59" s="617"/>
      <c r="AS59" s="617"/>
      <c r="AT59" s="617"/>
      <c r="AU59" s="617"/>
    </row>
    <row r="60" spans="1:47" ht="16.5" customHeight="1"/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463"/>
  </cols>
  <sheetData>
    <row r="1" spans="1:47" ht="18.75">
      <c r="A1" s="1547" t="s">
        <v>77</v>
      </c>
      <c r="B1" s="1548"/>
      <c r="C1" s="1548"/>
      <c r="D1" s="1548"/>
      <c r="E1" s="1548"/>
      <c r="F1" s="1548"/>
      <c r="G1" s="1548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6"/>
      <c r="AQ1" s="506"/>
      <c r="AR1" s="506"/>
      <c r="AS1" s="506"/>
      <c r="AT1" s="506"/>
      <c r="AU1" s="506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</row>
    <row r="3" spans="1:47" ht="14.25" thickBot="1">
      <c r="A3" s="485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5"/>
    </row>
    <row r="4" spans="1:47" ht="16.5" customHeight="1">
      <c r="A4" s="491" t="s">
        <v>36</v>
      </c>
      <c r="B4" s="492" t="s">
        <v>35</v>
      </c>
      <c r="C4" s="492" t="s">
        <v>1</v>
      </c>
      <c r="D4" s="492" t="s">
        <v>2</v>
      </c>
      <c r="E4" s="492" t="s">
        <v>3</v>
      </c>
      <c r="F4" s="492" t="s">
        <v>4</v>
      </c>
      <c r="G4" s="492" t="s">
        <v>5</v>
      </c>
      <c r="H4" s="492" t="s">
        <v>6</v>
      </c>
      <c r="I4" s="492" t="s">
        <v>7</v>
      </c>
      <c r="J4" s="492" t="s">
        <v>8</v>
      </c>
      <c r="K4" s="492" t="s">
        <v>9</v>
      </c>
      <c r="L4" s="492" t="s">
        <v>10</v>
      </c>
      <c r="M4" s="492" t="s">
        <v>11</v>
      </c>
      <c r="N4" s="492" t="s">
        <v>12</v>
      </c>
      <c r="O4" s="492" t="s">
        <v>13</v>
      </c>
      <c r="P4" s="492" t="s">
        <v>14</v>
      </c>
      <c r="Q4" s="492" t="s">
        <v>15</v>
      </c>
      <c r="R4" s="492" t="s">
        <v>16</v>
      </c>
      <c r="S4" s="492" t="s">
        <v>17</v>
      </c>
      <c r="T4" s="492" t="s">
        <v>18</v>
      </c>
      <c r="U4" s="492" t="s">
        <v>19</v>
      </c>
      <c r="V4" s="492" t="s">
        <v>20</v>
      </c>
      <c r="W4" s="492" t="s">
        <v>21</v>
      </c>
      <c r="X4" s="492" t="s">
        <v>22</v>
      </c>
      <c r="Y4" s="492" t="s">
        <v>23</v>
      </c>
      <c r="Z4" s="493" t="s">
        <v>25</v>
      </c>
      <c r="AA4" s="487"/>
      <c r="AB4" s="487"/>
      <c r="AC4" s="487"/>
      <c r="AD4" s="487"/>
      <c r="AE4" s="487"/>
      <c r="AF4" s="487"/>
      <c r="AG4" s="487"/>
      <c r="AH4" s="487"/>
      <c r="AI4" s="487"/>
      <c r="AJ4" s="487"/>
      <c r="AK4" s="487"/>
      <c r="AL4" s="487"/>
      <c r="AM4" s="487"/>
      <c r="AN4" s="487"/>
      <c r="AO4" s="487"/>
      <c r="AP4" s="487"/>
      <c r="AQ4" s="487"/>
      <c r="AR4" s="487"/>
      <c r="AS4" s="487"/>
      <c r="AT4" s="487"/>
      <c r="AU4" s="487"/>
    </row>
    <row r="5" spans="1:47" ht="16.5" customHeight="1">
      <c r="A5" s="1542" t="s">
        <v>32</v>
      </c>
      <c r="B5" s="1543" t="s">
        <v>29</v>
      </c>
      <c r="C5" s="1543" t="s">
        <v>51</v>
      </c>
      <c r="D5" s="488" t="s">
        <v>27</v>
      </c>
      <c r="E5" s="495">
        <v>0.96</v>
      </c>
      <c r="F5" s="496">
        <v>4.8600000000000003</v>
      </c>
      <c r="G5" s="496">
        <v>23.64</v>
      </c>
      <c r="H5" s="496">
        <v>53.06</v>
      </c>
      <c r="I5" s="496">
        <v>148.41999999999999</v>
      </c>
      <c r="J5" s="496">
        <v>217.01</v>
      </c>
      <c r="K5" s="496">
        <v>491.8</v>
      </c>
      <c r="L5" s="496">
        <v>793.68</v>
      </c>
      <c r="M5" s="496">
        <v>1626.26</v>
      </c>
      <c r="N5" s="496">
        <v>3359.6</v>
      </c>
      <c r="O5" s="496">
        <v>3269.62</v>
      </c>
      <c r="P5" s="496">
        <v>2521.9299999999998</v>
      </c>
      <c r="Q5" s="496">
        <v>1485.47</v>
      </c>
      <c r="R5" s="496">
        <v>933.45</v>
      </c>
      <c r="S5" s="496">
        <v>734.9</v>
      </c>
      <c r="T5" s="496">
        <v>773.24</v>
      </c>
      <c r="U5" s="496">
        <v>699.68</v>
      </c>
      <c r="V5" s="496">
        <v>486.21</v>
      </c>
      <c r="W5" s="496">
        <v>237.29</v>
      </c>
      <c r="X5" s="496">
        <v>198.45</v>
      </c>
      <c r="Y5" s="496">
        <v>95.46</v>
      </c>
      <c r="Z5" s="497">
        <v>18154.990000000002</v>
      </c>
      <c r="AA5" s="486"/>
      <c r="AB5" s="486"/>
      <c r="AC5" s="486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486"/>
    </row>
    <row r="6" spans="1:47" ht="16.5" customHeight="1">
      <c r="A6" s="1542"/>
      <c r="B6" s="1543"/>
      <c r="C6" s="1543"/>
      <c r="D6" s="490" t="s">
        <v>28</v>
      </c>
      <c r="E6" s="498">
        <v>19</v>
      </c>
      <c r="F6" s="498">
        <v>432</v>
      </c>
      <c r="G6" s="498">
        <v>3502</v>
      </c>
      <c r="H6" s="498">
        <v>9987</v>
      </c>
      <c r="I6" s="498">
        <v>37320</v>
      </c>
      <c r="J6" s="498">
        <v>68472</v>
      </c>
      <c r="K6" s="498">
        <v>187548</v>
      </c>
      <c r="L6" s="498">
        <v>330894</v>
      </c>
      <c r="M6" s="498">
        <v>745554</v>
      </c>
      <c r="N6" s="498">
        <v>1688054</v>
      </c>
      <c r="O6" s="498">
        <v>1773713</v>
      </c>
      <c r="P6" s="498">
        <v>1445611</v>
      </c>
      <c r="Q6" s="498">
        <v>892491</v>
      </c>
      <c r="R6" s="498">
        <v>581604</v>
      </c>
      <c r="S6" s="498">
        <v>470612</v>
      </c>
      <c r="T6" s="498">
        <v>512007</v>
      </c>
      <c r="U6" s="498">
        <v>462669</v>
      </c>
      <c r="V6" s="498">
        <v>339560</v>
      </c>
      <c r="W6" s="498">
        <v>165909</v>
      </c>
      <c r="X6" s="498">
        <v>149225</v>
      </c>
      <c r="Y6" s="498">
        <v>68152</v>
      </c>
      <c r="Z6" s="499">
        <v>9933335</v>
      </c>
      <c r="AA6" s="486"/>
      <c r="AB6" s="486"/>
      <c r="AC6" s="486"/>
      <c r="AD6" s="486"/>
      <c r="AE6" s="486"/>
      <c r="AF6" s="486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486"/>
      <c r="AS6" s="486"/>
      <c r="AT6" s="486"/>
      <c r="AU6" s="486"/>
    </row>
    <row r="7" spans="1:47" ht="16.5" customHeight="1">
      <c r="A7" s="1542"/>
      <c r="B7" s="1543"/>
      <c r="C7" s="1543"/>
      <c r="D7" s="489" t="s">
        <v>26</v>
      </c>
      <c r="E7" s="500">
        <v>7</v>
      </c>
      <c r="F7" s="500">
        <v>78</v>
      </c>
      <c r="G7" s="500">
        <v>371</v>
      </c>
      <c r="H7" s="500">
        <v>766</v>
      </c>
      <c r="I7" s="500">
        <v>1977</v>
      </c>
      <c r="J7" s="500">
        <v>2555</v>
      </c>
      <c r="K7" s="500">
        <v>5395</v>
      </c>
      <c r="L7" s="500">
        <v>7383</v>
      </c>
      <c r="M7" s="500">
        <v>13320</v>
      </c>
      <c r="N7" s="500">
        <v>24569</v>
      </c>
      <c r="O7" s="500">
        <v>20786</v>
      </c>
      <c r="P7" s="500">
        <v>14079</v>
      </c>
      <c r="Q7" s="500">
        <v>7136</v>
      </c>
      <c r="R7" s="500">
        <v>3914</v>
      </c>
      <c r="S7" s="500">
        <v>2666</v>
      </c>
      <c r="T7" s="500">
        <v>2387</v>
      </c>
      <c r="U7" s="500">
        <v>1835</v>
      </c>
      <c r="V7" s="500">
        <v>1199</v>
      </c>
      <c r="W7" s="500">
        <v>493</v>
      </c>
      <c r="X7" s="500">
        <v>375</v>
      </c>
      <c r="Y7" s="500">
        <v>172</v>
      </c>
      <c r="Z7" s="501">
        <v>111463</v>
      </c>
      <c r="AA7" s="486"/>
      <c r="AB7" s="486"/>
      <c r="AC7" s="486"/>
      <c r="AD7" s="486"/>
      <c r="AE7" s="486"/>
      <c r="AF7" s="486"/>
      <c r="AG7" s="486"/>
      <c r="AH7" s="486"/>
      <c r="AI7" s="486"/>
      <c r="AJ7" s="486"/>
      <c r="AK7" s="486"/>
      <c r="AL7" s="486"/>
      <c r="AM7" s="486"/>
      <c r="AN7" s="486"/>
      <c r="AO7" s="486"/>
      <c r="AP7" s="486"/>
      <c r="AQ7" s="486"/>
      <c r="AR7" s="486"/>
      <c r="AS7" s="486"/>
      <c r="AT7" s="486"/>
      <c r="AU7" s="486"/>
    </row>
    <row r="8" spans="1:47" ht="16.5" customHeight="1">
      <c r="A8" s="1542"/>
      <c r="B8" s="1543"/>
      <c r="C8" s="1543" t="s">
        <v>52</v>
      </c>
      <c r="D8" s="488" t="s">
        <v>27</v>
      </c>
      <c r="E8" s="496">
        <v>0</v>
      </c>
      <c r="F8" s="496">
        <v>7.79</v>
      </c>
      <c r="G8" s="496">
        <v>38</v>
      </c>
      <c r="H8" s="496">
        <v>135.16999999999999</v>
      </c>
      <c r="I8" s="496">
        <v>399.54</v>
      </c>
      <c r="J8" s="496">
        <v>372.39</v>
      </c>
      <c r="K8" s="496">
        <v>505.9</v>
      </c>
      <c r="L8" s="496">
        <v>356.41</v>
      </c>
      <c r="M8" s="496">
        <v>318.89</v>
      </c>
      <c r="N8" s="496">
        <v>538.41999999999996</v>
      </c>
      <c r="O8" s="496">
        <v>500.45</v>
      </c>
      <c r="P8" s="496">
        <v>328.07</v>
      </c>
      <c r="Q8" s="496">
        <v>187.45</v>
      </c>
      <c r="R8" s="496">
        <v>93.66</v>
      </c>
      <c r="S8" s="496">
        <v>85.95</v>
      </c>
      <c r="T8" s="496">
        <v>118.43</v>
      </c>
      <c r="U8" s="496">
        <v>81.12</v>
      </c>
      <c r="V8" s="496">
        <v>73</v>
      </c>
      <c r="W8" s="496">
        <v>31.5</v>
      </c>
      <c r="X8" s="496">
        <v>35.07</v>
      </c>
      <c r="Y8" s="496">
        <v>49.66</v>
      </c>
      <c r="Z8" s="497">
        <v>4256.87</v>
      </c>
      <c r="AA8" s="486"/>
      <c r="AB8" s="486"/>
      <c r="AC8" s="486"/>
      <c r="AD8" s="486"/>
      <c r="AE8" s="486"/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486"/>
      <c r="AQ8" s="486"/>
      <c r="AR8" s="486"/>
      <c r="AS8" s="486"/>
      <c r="AT8" s="486"/>
      <c r="AU8" s="486"/>
    </row>
    <row r="9" spans="1:47" ht="16.5" customHeight="1">
      <c r="A9" s="1542"/>
      <c r="B9" s="1543"/>
      <c r="C9" s="1543"/>
      <c r="D9" s="490" t="s">
        <v>28</v>
      </c>
      <c r="E9" s="498">
        <v>0</v>
      </c>
      <c r="F9" s="498">
        <v>243</v>
      </c>
      <c r="G9" s="498">
        <v>3157</v>
      </c>
      <c r="H9" s="498">
        <v>14971</v>
      </c>
      <c r="I9" s="498">
        <v>57710</v>
      </c>
      <c r="J9" s="498">
        <v>67227</v>
      </c>
      <c r="K9" s="498">
        <v>101640</v>
      </c>
      <c r="L9" s="498">
        <v>83464</v>
      </c>
      <c r="M9" s="498">
        <v>86772</v>
      </c>
      <c r="N9" s="498">
        <v>154670</v>
      </c>
      <c r="O9" s="498">
        <v>146486</v>
      </c>
      <c r="P9" s="498">
        <v>110348</v>
      </c>
      <c r="Q9" s="498">
        <v>69035</v>
      </c>
      <c r="R9" s="498">
        <v>34113</v>
      </c>
      <c r="S9" s="498">
        <v>33334</v>
      </c>
      <c r="T9" s="498">
        <v>45937</v>
      </c>
      <c r="U9" s="498">
        <v>34357</v>
      </c>
      <c r="V9" s="498">
        <v>28679</v>
      </c>
      <c r="W9" s="498">
        <v>13029</v>
      </c>
      <c r="X9" s="498">
        <v>15919</v>
      </c>
      <c r="Y9" s="498">
        <v>19257</v>
      </c>
      <c r="Z9" s="499">
        <v>1120348</v>
      </c>
      <c r="AA9" s="486"/>
      <c r="AB9" s="486"/>
      <c r="AC9" s="486"/>
      <c r="AD9" s="486"/>
      <c r="AE9" s="486"/>
      <c r="AF9" s="486"/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</row>
    <row r="10" spans="1:47" ht="16.5" customHeight="1">
      <c r="A10" s="1542"/>
      <c r="B10" s="1543"/>
      <c r="C10" s="1543"/>
      <c r="D10" s="489" t="s">
        <v>26</v>
      </c>
      <c r="E10" s="500">
        <v>0</v>
      </c>
      <c r="F10" s="500">
        <v>50</v>
      </c>
      <c r="G10" s="500">
        <v>346</v>
      </c>
      <c r="H10" s="500">
        <v>1138</v>
      </c>
      <c r="I10" s="500">
        <v>3055</v>
      </c>
      <c r="J10" s="500">
        <v>2566</v>
      </c>
      <c r="K10" s="500">
        <v>3019</v>
      </c>
      <c r="L10" s="500">
        <v>1930</v>
      </c>
      <c r="M10" s="500">
        <v>1572</v>
      </c>
      <c r="N10" s="500">
        <v>2287</v>
      </c>
      <c r="O10" s="500">
        <v>1744</v>
      </c>
      <c r="P10" s="500">
        <v>1082</v>
      </c>
      <c r="Q10" s="500">
        <v>540</v>
      </c>
      <c r="R10" s="500">
        <v>228</v>
      </c>
      <c r="S10" s="500">
        <v>184</v>
      </c>
      <c r="T10" s="500">
        <v>221</v>
      </c>
      <c r="U10" s="500">
        <v>133</v>
      </c>
      <c r="V10" s="500">
        <v>92</v>
      </c>
      <c r="W10" s="500">
        <v>35</v>
      </c>
      <c r="X10" s="500">
        <v>31</v>
      </c>
      <c r="Y10" s="500">
        <v>44</v>
      </c>
      <c r="Z10" s="501">
        <v>20297</v>
      </c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6"/>
    </row>
    <row r="11" spans="1:47" ht="16.5" customHeight="1">
      <c r="A11" s="1542"/>
      <c r="B11" s="1543"/>
      <c r="C11" s="1543" t="s">
        <v>53</v>
      </c>
      <c r="D11" s="488" t="s">
        <v>27</v>
      </c>
      <c r="E11" s="496">
        <v>0</v>
      </c>
      <c r="F11" s="496">
        <v>0</v>
      </c>
      <c r="G11" s="496">
        <v>0.16</v>
      </c>
      <c r="H11" s="496">
        <v>0.08</v>
      </c>
      <c r="I11" s="496">
        <v>17.25</v>
      </c>
      <c r="J11" s="496">
        <v>2.98</v>
      </c>
      <c r="K11" s="496">
        <v>2.14</v>
      </c>
      <c r="L11" s="496">
        <v>4.05</v>
      </c>
      <c r="M11" s="496">
        <v>81.11</v>
      </c>
      <c r="N11" s="496">
        <v>254.93</v>
      </c>
      <c r="O11" s="496">
        <v>302.39</v>
      </c>
      <c r="P11" s="496">
        <v>382.93</v>
      </c>
      <c r="Q11" s="496">
        <v>411.74</v>
      </c>
      <c r="R11" s="496">
        <v>43.4</v>
      </c>
      <c r="S11" s="496">
        <v>22.13</v>
      </c>
      <c r="T11" s="496">
        <v>26.98</v>
      </c>
      <c r="U11" s="496">
        <v>11.49</v>
      </c>
      <c r="V11" s="496">
        <v>20.100000000000001</v>
      </c>
      <c r="W11" s="496">
        <v>3.58</v>
      </c>
      <c r="X11" s="496">
        <v>3.7</v>
      </c>
      <c r="Y11" s="496">
        <v>1.73</v>
      </c>
      <c r="Z11" s="497">
        <v>1592.87</v>
      </c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</row>
    <row r="12" spans="1:47" ht="16.5" customHeight="1">
      <c r="A12" s="1542"/>
      <c r="B12" s="1543"/>
      <c r="C12" s="1543"/>
      <c r="D12" s="490" t="s">
        <v>28</v>
      </c>
      <c r="E12" s="498">
        <v>0</v>
      </c>
      <c r="F12" s="498">
        <v>0</v>
      </c>
      <c r="G12" s="498">
        <v>7</v>
      </c>
      <c r="H12" s="498">
        <v>6</v>
      </c>
      <c r="I12" s="498">
        <v>1380</v>
      </c>
      <c r="J12" s="498">
        <v>217</v>
      </c>
      <c r="K12" s="498">
        <v>240</v>
      </c>
      <c r="L12" s="498">
        <v>849</v>
      </c>
      <c r="M12" s="498">
        <v>12633</v>
      </c>
      <c r="N12" s="498">
        <v>50853</v>
      </c>
      <c r="O12" s="498">
        <v>66276</v>
      </c>
      <c r="P12" s="498">
        <v>86625</v>
      </c>
      <c r="Q12" s="498">
        <v>95025</v>
      </c>
      <c r="R12" s="498">
        <v>10417</v>
      </c>
      <c r="S12" s="498">
        <v>5348</v>
      </c>
      <c r="T12" s="498">
        <v>6964</v>
      </c>
      <c r="U12" s="498">
        <v>2814</v>
      </c>
      <c r="V12" s="498">
        <v>5706</v>
      </c>
      <c r="W12" s="498">
        <v>1021</v>
      </c>
      <c r="X12" s="498">
        <v>1007</v>
      </c>
      <c r="Y12" s="498">
        <v>520</v>
      </c>
      <c r="Z12" s="499">
        <v>347908</v>
      </c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6"/>
      <c r="AQ12" s="486"/>
      <c r="AR12" s="486"/>
      <c r="AS12" s="486"/>
      <c r="AT12" s="486"/>
      <c r="AU12" s="486"/>
    </row>
    <row r="13" spans="1:47" ht="16.5" customHeight="1">
      <c r="A13" s="1542"/>
      <c r="B13" s="1543"/>
      <c r="C13" s="1543"/>
      <c r="D13" s="489" t="s">
        <v>26</v>
      </c>
      <c r="E13" s="500">
        <v>0</v>
      </c>
      <c r="F13" s="500">
        <v>0</v>
      </c>
      <c r="G13" s="500">
        <v>1</v>
      </c>
      <c r="H13" s="500">
        <v>1</v>
      </c>
      <c r="I13" s="500">
        <v>84</v>
      </c>
      <c r="J13" s="500">
        <v>13</v>
      </c>
      <c r="K13" s="500">
        <v>11</v>
      </c>
      <c r="L13" s="500">
        <v>23</v>
      </c>
      <c r="M13" s="500">
        <v>338</v>
      </c>
      <c r="N13" s="500">
        <v>863</v>
      </c>
      <c r="O13" s="500">
        <v>827</v>
      </c>
      <c r="P13" s="500">
        <v>858</v>
      </c>
      <c r="Q13" s="500">
        <v>767</v>
      </c>
      <c r="R13" s="500">
        <v>57</v>
      </c>
      <c r="S13" s="500">
        <v>28</v>
      </c>
      <c r="T13" s="500">
        <v>35</v>
      </c>
      <c r="U13" s="500">
        <v>13</v>
      </c>
      <c r="V13" s="500">
        <v>27</v>
      </c>
      <c r="W13" s="500">
        <v>6</v>
      </c>
      <c r="X13" s="500">
        <v>4</v>
      </c>
      <c r="Y13" s="500">
        <v>2</v>
      </c>
      <c r="Z13" s="501">
        <v>3958</v>
      </c>
      <c r="AA13" s="486"/>
      <c r="AB13" s="486"/>
      <c r="AC13" s="486"/>
      <c r="AD13" s="486"/>
      <c r="AE13" s="486"/>
      <c r="AF13" s="486"/>
      <c r="AG13" s="486"/>
      <c r="AH13" s="486"/>
      <c r="AI13" s="486"/>
      <c r="AJ13" s="486"/>
      <c r="AK13" s="486"/>
      <c r="AL13" s="486"/>
      <c r="AM13" s="486"/>
      <c r="AN13" s="486"/>
      <c r="AO13" s="486"/>
      <c r="AP13" s="486"/>
      <c r="AQ13" s="486"/>
      <c r="AR13" s="486"/>
      <c r="AS13" s="486"/>
      <c r="AT13" s="486"/>
      <c r="AU13" s="486"/>
    </row>
    <row r="14" spans="1:47" ht="16.5" customHeight="1">
      <c r="A14" s="1542"/>
      <c r="B14" s="1543"/>
      <c r="C14" s="1546" t="s">
        <v>54</v>
      </c>
      <c r="D14" s="488" t="s">
        <v>27</v>
      </c>
      <c r="E14" s="496">
        <v>0</v>
      </c>
      <c r="F14" s="496">
        <v>0</v>
      </c>
      <c r="G14" s="496">
        <v>0</v>
      </c>
      <c r="H14" s="496">
        <v>0.03</v>
      </c>
      <c r="I14" s="496">
        <v>0</v>
      </c>
      <c r="J14" s="496">
        <v>6.01</v>
      </c>
      <c r="K14" s="496">
        <v>0</v>
      </c>
      <c r="L14" s="496">
        <v>0</v>
      </c>
      <c r="M14" s="496">
        <v>2.5099999999999998</v>
      </c>
      <c r="N14" s="496">
        <v>16.73</v>
      </c>
      <c r="O14" s="496">
        <v>46.32</v>
      </c>
      <c r="P14" s="496">
        <v>2.1800000000000002</v>
      </c>
      <c r="Q14" s="496">
        <v>0</v>
      </c>
      <c r="R14" s="496">
        <v>0.16</v>
      </c>
      <c r="S14" s="496">
        <v>0</v>
      </c>
      <c r="T14" s="496">
        <v>4.62</v>
      </c>
      <c r="U14" s="496">
        <v>5.84</v>
      </c>
      <c r="V14" s="496">
        <v>1.52</v>
      </c>
      <c r="W14" s="496">
        <v>0</v>
      </c>
      <c r="X14" s="496">
        <v>0</v>
      </c>
      <c r="Y14" s="496">
        <v>0</v>
      </c>
      <c r="Z14" s="497">
        <v>85.92</v>
      </c>
      <c r="AA14" s="486"/>
      <c r="AB14" s="486"/>
      <c r="AC14" s="486"/>
      <c r="AD14" s="486"/>
      <c r="AE14" s="486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486"/>
      <c r="AS14" s="486"/>
      <c r="AT14" s="486"/>
      <c r="AU14" s="486"/>
    </row>
    <row r="15" spans="1:47" ht="16.5" customHeight="1">
      <c r="A15" s="1542"/>
      <c r="B15" s="1543"/>
      <c r="C15" s="1546"/>
      <c r="D15" s="490" t="s">
        <v>28</v>
      </c>
      <c r="E15" s="498">
        <v>0</v>
      </c>
      <c r="F15" s="498">
        <v>0</v>
      </c>
      <c r="G15" s="498">
        <v>0</v>
      </c>
      <c r="H15" s="498">
        <v>2</v>
      </c>
      <c r="I15" s="498">
        <v>0</v>
      </c>
      <c r="J15" s="498">
        <v>787</v>
      </c>
      <c r="K15" s="498">
        <v>0</v>
      </c>
      <c r="L15" s="498">
        <v>0</v>
      </c>
      <c r="M15" s="498">
        <v>451</v>
      </c>
      <c r="N15" s="498">
        <v>2525</v>
      </c>
      <c r="O15" s="498">
        <v>8925</v>
      </c>
      <c r="P15" s="498">
        <v>380</v>
      </c>
      <c r="Q15" s="498">
        <v>0</v>
      </c>
      <c r="R15" s="498">
        <v>44</v>
      </c>
      <c r="S15" s="498">
        <v>0</v>
      </c>
      <c r="T15" s="498">
        <v>979</v>
      </c>
      <c r="U15" s="498">
        <v>1191</v>
      </c>
      <c r="V15" s="498">
        <v>310</v>
      </c>
      <c r="W15" s="498">
        <v>0</v>
      </c>
      <c r="X15" s="498">
        <v>0</v>
      </c>
      <c r="Y15" s="498">
        <v>0</v>
      </c>
      <c r="Z15" s="499">
        <v>15594</v>
      </c>
      <c r="AA15" s="486"/>
      <c r="AB15" s="486"/>
      <c r="AC15" s="486"/>
      <c r="AD15" s="486"/>
      <c r="AE15" s="486"/>
      <c r="AF15" s="486"/>
      <c r="AG15" s="486"/>
      <c r="AH15" s="486"/>
      <c r="AI15" s="486"/>
      <c r="AJ15" s="486"/>
      <c r="AK15" s="486"/>
      <c r="AL15" s="486"/>
      <c r="AM15" s="486"/>
      <c r="AN15" s="486"/>
      <c r="AO15" s="486"/>
      <c r="AP15" s="486"/>
      <c r="AQ15" s="486"/>
      <c r="AR15" s="486"/>
      <c r="AS15" s="486"/>
      <c r="AT15" s="486"/>
      <c r="AU15" s="486"/>
    </row>
    <row r="16" spans="1:47" ht="16.5" customHeight="1">
      <c r="A16" s="1542"/>
      <c r="B16" s="1543"/>
      <c r="C16" s="1546"/>
      <c r="D16" s="489" t="s">
        <v>26</v>
      </c>
      <c r="E16" s="500">
        <v>0</v>
      </c>
      <c r="F16" s="500">
        <v>0</v>
      </c>
      <c r="G16" s="500">
        <v>0</v>
      </c>
      <c r="H16" s="500">
        <v>0</v>
      </c>
      <c r="I16" s="500">
        <v>0</v>
      </c>
      <c r="J16" s="500">
        <v>40</v>
      </c>
      <c r="K16" s="500">
        <v>0</v>
      </c>
      <c r="L16" s="500">
        <v>0</v>
      </c>
      <c r="M16" s="500">
        <v>11</v>
      </c>
      <c r="N16" s="500">
        <v>53</v>
      </c>
      <c r="O16" s="500">
        <v>129</v>
      </c>
      <c r="P16" s="500">
        <v>5</v>
      </c>
      <c r="Q16" s="500">
        <v>0</v>
      </c>
      <c r="R16" s="500">
        <v>0</v>
      </c>
      <c r="S16" s="500">
        <v>0</v>
      </c>
      <c r="T16" s="500">
        <v>6</v>
      </c>
      <c r="U16" s="500">
        <v>7</v>
      </c>
      <c r="V16" s="500">
        <v>2</v>
      </c>
      <c r="W16" s="500">
        <v>0</v>
      </c>
      <c r="X16" s="500">
        <v>0</v>
      </c>
      <c r="Y16" s="500">
        <v>0</v>
      </c>
      <c r="Z16" s="502">
        <v>253</v>
      </c>
      <c r="AA16" s="486"/>
      <c r="AB16" s="486"/>
      <c r="AC16" s="486"/>
      <c r="AD16" s="486"/>
      <c r="AE16" s="486"/>
      <c r="AF16" s="486"/>
      <c r="AG16" s="486"/>
      <c r="AH16" s="486"/>
      <c r="AI16" s="486"/>
      <c r="AJ16" s="486"/>
      <c r="AK16" s="486"/>
      <c r="AL16" s="486"/>
      <c r="AM16" s="486"/>
      <c r="AN16" s="486"/>
      <c r="AO16" s="486"/>
      <c r="AP16" s="486"/>
      <c r="AQ16" s="486"/>
      <c r="AR16" s="486"/>
      <c r="AS16" s="486"/>
      <c r="AT16" s="486"/>
      <c r="AU16" s="486"/>
    </row>
    <row r="17" spans="1:47" ht="16.5" customHeight="1">
      <c r="A17" s="1542"/>
      <c r="B17" s="1543" t="s">
        <v>30</v>
      </c>
      <c r="C17" s="1543"/>
      <c r="D17" s="488" t="s">
        <v>27</v>
      </c>
      <c r="E17" s="496">
        <v>0.96</v>
      </c>
      <c r="F17" s="496">
        <v>12.65</v>
      </c>
      <c r="G17" s="496">
        <v>61.8</v>
      </c>
      <c r="H17" s="496">
        <v>188.34</v>
      </c>
      <c r="I17" s="496">
        <v>565.21</v>
      </c>
      <c r="J17" s="496">
        <v>598.39</v>
      </c>
      <c r="K17" s="496">
        <v>999.84</v>
      </c>
      <c r="L17" s="496">
        <v>1154.1399999999999</v>
      </c>
      <c r="M17" s="496">
        <v>2028.77</v>
      </c>
      <c r="N17" s="496">
        <v>4169.6799999999994</v>
      </c>
      <c r="O17" s="496">
        <v>4118.78</v>
      </c>
      <c r="P17" s="496">
        <v>3235.1099999999997</v>
      </c>
      <c r="Q17" s="496">
        <v>2084.66</v>
      </c>
      <c r="R17" s="496">
        <v>1070.6700000000003</v>
      </c>
      <c r="S17" s="496">
        <v>842.98</v>
      </c>
      <c r="T17" s="496">
        <v>923.2700000000001</v>
      </c>
      <c r="U17" s="496">
        <v>798.13</v>
      </c>
      <c r="V17" s="496">
        <v>580.83000000000004</v>
      </c>
      <c r="W17" s="496">
        <v>272.36999999999995</v>
      </c>
      <c r="X17" s="496">
        <v>237.21999999999997</v>
      </c>
      <c r="Y17" s="496">
        <v>146.85</v>
      </c>
      <c r="Z17" s="497">
        <v>24090.649999999998</v>
      </c>
      <c r="AA17" s="486"/>
      <c r="AB17" s="486"/>
      <c r="AC17" s="486"/>
      <c r="AD17" s="486"/>
      <c r="AE17" s="486"/>
      <c r="AF17" s="486"/>
      <c r="AG17" s="486"/>
      <c r="AH17" s="486"/>
      <c r="AI17" s="486"/>
      <c r="AJ17" s="486"/>
      <c r="AK17" s="486"/>
      <c r="AL17" s="486"/>
      <c r="AM17" s="486"/>
      <c r="AN17" s="486"/>
      <c r="AO17" s="486"/>
      <c r="AP17" s="486"/>
      <c r="AQ17" s="486"/>
      <c r="AR17" s="486"/>
      <c r="AS17" s="486"/>
      <c r="AT17" s="486"/>
      <c r="AU17" s="486"/>
    </row>
    <row r="18" spans="1:47" ht="16.5" customHeight="1">
      <c r="A18" s="1542"/>
      <c r="B18" s="1543"/>
      <c r="C18" s="1543"/>
      <c r="D18" s="490" t="s">
        <v>28</v>
      </c>
      <c r="E18" s="498">
        <v>19</v>
      </c>
      <c r="F18" s="498">
        <v>675</v>
      </c>
      <c r="G18" s="498">
        <v>6666</v>
      </c>
      <c r="H18" s="498">
        <v>24966</v>
      </c>
      <c r="I18" s="498">
        <v>96410</v>
      </c>
      <c r="J18" s="498">
        <v>136703</v>
      </c>
      <c r="K18" s="498">
        <v>289428</v>
      </c>
      <c r="L18" s="498">
        <v>415207</v>
      </c>
      <c r="M18" s="498">
        <v>845410</v>
      </c>
      <c r="N18" s="498">
        <v>1896102</v>
      </c>
      <c r="O18" s="498">
        <v>1995400</v>
      </c>
      <c r="P18" s="498">
        <v>1642964</v>
      </c>
      <c r="Q18" s="498">
        <v>1056551</v>
      </c>
      <c r="R18" s="498">
        <v>626178</v>
      </c>
      <c r="S18" s="498">
        <v>509294</v>
      </c>
      <c r="T18" s="498">
        <v>565887</v>
      </c>
      <c r="U18" s="498">
        <v>501031</v>
      </c>
      <c r="V18" s="498">
        <v>374255</v>
      </c>
      <c r="W18" s="498">
        <v>179959</v>
      </c>
      <c r="X18" s="498">
        <v>166151</v>
      </c>
      <c r="Y18" s="498">
        <v>87929</v>
      </c>
      <c r="Z18" s="499">
        <v>11417185</v>
      </c>
      <c r="AA18" s="486"/>
      <c r="AB18" s="486"/>
      <c r="AC18" s="486"/>
      <c r="AD18" s="486"/>
      <c r="AE18" s="486"/>
      <c r="AF18" s="486"/>
      <c r="AG18" s="486"/>
      <c r="AH18" s="486"/>
      <c r="AI18" s="486"/>
      <c r="AJ18" s="486"/>
      <c r="AK18" s="486"/>
      <c r="AL18" s="486"/>
      <c r="AM18" s="486"/>
      <c r="AN18" s="486"/>
      <c r="AO18" s="486"/>
      <c r="AP18" s="486"/>
      <c r="AQ18" s="486"/>
      <c r="AR18" s="486"/>
      <c r="AS18" s="486"/>
      <c r="AT18" s="486"/>
      <c r="AU18" s="486"/>
    </row>
    <row r="19" spans="1:47" ht="16.5" customHeight="1">
      <c r="A19" s="1542"/>
      <c r="B19" s="1543"/>
      <c r="C19" s="1543"/>
      <c r="D19" s="489" t="s">
        <v>26</v>
      </c>
      <c r="E19" s="503">
        <v>7</v>
      </c>
      <c r="F19" s="503">
        <v>128</v>
      </c>
      <c r="G19" s="503">
        <v>718</v>
      </c>
      <c r="H19" s="503">
        <v>1905</v>
      </c>
      <c r="I19" s="503">
        <v>5116</v>
      </c>
      <c r="J19" s="503">
        <v>5174</v>
      </c>
      <c r="K19" s="503">
        <v>8425</v>
      </c>
      <c r="L19" s="503">
        <v>9336</v>
      </c>
      <c r="M19" s="503">
        <v>15241</v>
      </c>
      <c r="N19" s="503">
        <v>27772</v>
      </c>
      <c r="O19" s="503">
        <v>23486</v>
      </c>
      <c r="P19" s="503">
        <v>16024</v>
      </c>
      <c r="Q19" s="503">
        <v>8443</v>
      </c>
      <c r="R19" s="503">
        <v>4199</v>
      </c>
      <c r="S19" s="503">
        <v>2878</v>
      </c>
      <c r="T19" s="503">
        <v>2649</v>
      </c>
      <c r="U19" s="503">
        <v>1988</v>
      </c>
      <c r="V19" s="503">
        <v>1320</v>
      </c>
      <c r="W19" s="503">
        <v>534</v>
      </c>
      <c r="X19" s="503">
        <v>410</v>
      </c>
      <c r="Y19" s="503">
        <v>218</v>
      </c>
      <c r="Z19" s="504">
        <v>135971</v>
      </c>
      <c r="AA19" s="486"/>
      <c r="AB19" s="486"/>
      <c r="AC19" s="486"/>
      <c r="AD19" s="486"/>
      <c r="AE19" s="486"/>
      <c r="AF19" s="486"/>
      <c r="AG19" s="486"/>
      <c r="AH19" s="486"/>
      <c r="AI19" s="486"/>
      <c r="AJ19" s="486"/>
      <c r="AK19" s="486"/>
      <c r="AL19" s="486"/>
      <c r="AM19" s="486"/>
      <c r="AN19" s="486"/>
      <c r="AO19" s="486"/>
      <c r="AP19" s="486"/>
      <c r="AQ19" s="486"/>
      <c r="AR19" s="486"/>
      <c r="AS19" s="486"/>
      <c r="AT19" s="486"/>
      <c r="AU19" s="486"/>
    </row>
    <row r="20" spans="1:47" ht="16.5" customHeight="1">
      <c r="A20" s="1542"/>
      <c r="B20" s="1543" t="s">
        <v>31</v>
      </c>
      <c r="C20" s="1546" t="s">
        <v>55</v>
      </c>
      <c r="D20" s="488" t="s">
        <v>27</v>
      </c>
      <c r="E20" s="496">
        <v>0</v>
      </c>
      <c r="F20" s="496">
        <v>0</v>
      </c>
      <c r="G20" s="496">
        <v>0.22</v>
      </c>
      <c r="H20" s="496">
        <v>13.93</v>
      </c>
      <c r="I20" s="496">
        <v>36</v>
      </c>
      <c r="J20" s="496">
        <v>57.63</v>
      </c>
      <c r="K20" s="496">
        <v>31.98</v>
      </c>
      <c r="L20" s="496">
        <v>20.52</v>
      </c>
      <c r="M20" s="496">
        <v>3.08</v>
      </c>
      <c r="N20" s="496">
        <v>37.159999999999997</v>
      </c>
      <c r="O20" s="496">
        <v>57.2</v>
      </c>
      <c r="P20" s="496">
        <v>16.28</v>
      </c>
      <c r="Q20" s="496">
        <v>1.29</v>
      </c>
      <c r="R20" s="496">
        <v>0.1</v>
      </c>
      <c r="S20" s="496">
        <v>0.44</v>
      </c>
      <c r="T20" s="496">
        <v>0</v>
      </c>
      <c r="U20" s="496">
        <v>0</v>
      </c>
      <c r="V20" s="496">
        <v>0.14000000000000001</v>
      </c>
      <c r="W20" s="496">
        <v>0</v>
      </c>
      <c r="X20" s="496">
        <v>0</v>
      </c>
      <c r="Y20" s="496">
        <v>0</v>
      </c>
      <c r="Z20" s="497">
        <v>275.97000000000003</v>
      </c>
      <c r="AA20" s="486"/>
      <c r="AB20" s="486"/>
      <c r="AC20" s="486"/>
      <c r="AD20" s="486"/>
      <c r="AE20" s="486"/>
      <c r="AF20" s="486"/>
      <c r="AG20" s="486"/>
      <c r="AH20" s="486"/>
      <c r="AI20" s="486"/>
      <c r="AJ20" s="486"/>
      <c r="AK20" s="486"/>
      <c r="AL20" s="486"/>
      <c r="AM20" s="486"/>
      <c r="AN20" s="486"/>
      <c r="AO20" s="486"/>
      <c r="AP20" s="486"/>
      <c r="AQ20" s="486"/>
      <c r="AR20" s="486"/>
      <c r="AS20" s="486"/>
      <c r="AT20" s="486"/>
      <c r="AU20" s="486"/>
    </row>
    <row r="21" spans="1:47" ht="16.5" customHeight="1">
      <c r="A21" s="1542"/>
      <c r="B21" s="1543"/>
      <c r="C21" s="1546"/>
      <c r="D21" s="490" t="s">
        <v>28</v>
      </c>
      <c r="E21" s="498">
        <v>0</v>
      </c>
      <c r="F21" s="498">
        <v>0</v>
      </c>
      <c r="G21" s="498">
        <v>5</v>
      </c>
      <c r="H21" s="498">
        <v>468</v>
      </c>
      <c r="I21" s="498">
        <v>1841</v>
      </c>
      <c r="J21" s="498">
        <v>3618</v>
      </c>
      <c r="K21" s="498">
        <v>2123</v>
      </c>
      <c r="L21" s="498">
        <v>1740</v>
      </c>
      <c r="M21" s="498">
        <v>330</v>
      </c>
      <c r="N21" s="498">
        <v>2828</v>
      </c>
      <c r="O21" s="498">
        <v>4465</v>
      </c>
      <c r="P21" s="498">
        <v>1156</v>
      </c>
      <c r="Q21" s="498">
        <v>135</v>
      </c>
      <c r="R21" s="498">
        <v>7</v>
      </c>
      <c r="S21" s="498">
        <v>63</v>
      </c>
      <c r="T21" s="498">
        <v>0</v>
      </c>
      <c r="U21" s="498">
        <v>0</v>
      </c>
      <c r="V21" s="498">
        <v>15</v>
      </c>
      <c r="W21" s="498">
        <v>0</v>
      </c>
      <c r="X21" s="498">
        <v>0</v>
      </c>
      <c r="Y21" s="498">
        <v>0</v>
      </c>
      <c r="Z21" s="499">
        <v>18794</v>
      </c>
      <c r="AA21" s="486"/>
      <c r="AB21" s="486"/>
      <c r="AC21" s="486"/>
      <c r="AD21" s="486"/>
      <c r="AE21" s="486"/>
      <c r="AF21" s="486"/>
      <c r="AG21" s="486"/>
      <c r="AH21" s="486"/>
      <c r="AI21" s="486"/>
      <c r="AJ21" s="486"/>
      <c r="AK21" s="486"/>
      <c r="AL21" s="486"/>
      <c r="AM21" s="486"/>
      <c r="AN21" s="486"/>
      <c r="AO21" s="486"/>
      <c r="AP21" s="486"/>
      <c r="AQ21" s="486"/>
      <c r="AR21" s="486"/>
      <c r="AS21" s="486"/>
      <c r="AT21" s="486"/>
      <c r="AU21" s="486"/>
    </row>
    <row r="22" spans="1:47" ht="16.5" customHeight="1">
      <c r="A22" s="1542"/>
      <c r="B22" s="1543"/>
      <c r="C22" s="1546"/>
      <c r="D22" s="489" t="s">
        <v>26</v>
      </c>
      <c r="E22" s="500">
        <v>0</v>
      </c>
      <c r="F22" s="500">
        <v>0</v>
      </c>
      <c r="G22" s="500">
        <v>1</v>
      </c>
      <c r="H22" s="500">
        <v>39</v>
      </c>
      <c r="I22" s="500">
        <v>101</v>
      </c>
      <c r="J22" s="500">
        <v>143</v>
      </c>
      <c r="K22" s="500">
        <v>64</v>
      </c>
      <c r="L22" s="500">
        <v>33</v>
      </c>
      <c r="M22" s="500">
        <v>5</v>
      </c>
      <c r="N22" s="500">
        <v>51</v>
      </c>
      <c r="O22" s="500">
        <v>74</v>
      </c>
      <c r="P22" s="500">
        <v>20</v>
      </c>
      <c r="Q22" s="500">
        <v>2</v>
      </c>
      <c r="R22" s="500">
        <v>0</v>
      </c>
      <c r="S22" s="500">
        <v>1</v>
      </c>
      <c r="T22" s="500">
        <v>0</v>
      </c>
      <c r="U22" s="500">
        <v>0</v>
      </c>
      <c r="V22" s="500">
        <v>0</v>
      </c>
      <c r="W22" s="500">
        <v>0</v>
      </c>
      <c r="X22" s="500">
        <v>0</v>
      </c>
      <c r="Y22" s="500">
        <v>0</v>
      </c>
      <c r="Z22" s="501">
        <v>534</v>
      </c>
      <c r="AA22" s="486"/>
      <c r="AB22" s="486"/>
      <c r="AC22" s="486"/>
      <c r="AD22" s="486"/>
      <c r="AE22" s="486"/>
      <c r="AF22" s="486"/>
      <c r="AG22" s="486"/>
      <c r="AH22" s="486"/>
      <c r="AI22" s="486"/>
      <c r="AJ22" s="486"/>
      <c r="AK22" s="486"/>
      <c r="AL22" s="486"/>
      <c r="AM22" s="486"/>
      <c r="AN22" s="486"/>
      <c r="AO22" s="486"/>
      <c r="AP22" s="486"/>
      <c r="AQ22" s="486"/>
      <c r="AR22" s="486"/>
      <c r="AS22" s="486"/>
      <c r="AT22" s="486"/>
      <c r="AU22" s="486"/>
    </row>
    <row r="23" spans="1:47" ht="16.5" customHeight="1">
      <c r="A23" s="1542"/>
      <c r="B23" s="1543"/>
      <c r="C23" s="1546" t="s">
        <v>56</v>
      </c>
      <c r="D23" s="488" t="s">
        <v>27</v>
      </c>
      <c r="E23" s="496">
        <v>23.14</v>
      </c>
      <c r="F23" s="496">
        <v>6.8</v>
      </c>
      <c r="G23" s="496">
        <v>2.23</v>
      </c>
      <c r="H23" s="496">
        <v>25</v>
      </c>
      <c r="I23" s="496">
        <v>5</v>
      </c>
      <c r="J23" s="496">
        <v>5.46</v>
      </c>
      <c r="K23" s="496">
        <v>1.68</v>
      </c>
      <c r="L23" s="496">
        <v>0.52</v>
      </c>
      <c r="M23" s="496">
        <v>4.4800000000000004</v>
      </c>
      <c r="N23" s="496">
        <v>3.41</v>
      </c>
      <c r="O23" s="496">
        <v>0</v>
      </c>
      <c r="P23" s="496">
        <v>0</v>
      </c>
      <c r="Q23" s="496">
        <v>0.52</v>
      </c>
      <c r="R23" s="496">
        <v>0</v>
      </c>
      <c r="S23" s="496">
        <v>0</v>
      </c>
      <c r="T23" s="496">
        <v>0.44</v>
      </c>
      <c r="U23" s="496">
        <v>0</v>
      </c>
      <c r="V23" s="496">
        <v>0</v>
      </c>
      <c r="W23" s="496">
        <v>0</v>
      </c>
      <c r="X23" s="496">
        <v>0</v>
      </c>
      <c r="Y23" s="496">
        <v>0</v>
      </c>
      <c r="Z23" s="497">
        <v>78.680000000000007</v>
      </c>
      <c r="AA23" s="486"/>
      <c r="AB23" s="486"/>
      <c r="AC23" s="486"/>
      <c r="AD23" s="486"/>
      <c r="AE23" s="486"/>
      <c r="AF23" s="486"/>
      <c r="AG23" s="486"/>
      <c r="AH23" s="486"/>
      <c r="AI23" s="486"/>
      <c r="AJ23" s="486"/>
      <c r="AK23" s="486"/>
      <c r="AL23" s="486"/>
      <c r="AM23" s="486"/>
      <c r="AN23" s="486"/>
      <c r="AO23" s="486"/>
      <c r="AP23" s="486"/>
      <c r="AQ23" s="486"/>
      <c r="AR23" s="486"/>
      <c r="AS23" s="486"/>
      <c r="AT23" s="486"/>
      <c r="AU23" s="486"/>
    </row>
    <row r="24" spans="1:47" ht="16.5" customHeight="1">
      <c r="A24" s="1542"/>
      <c r="B24" s="1543"/>
      <c r="C24" s="1546"/>
      <c r="D24" s="490" t="s">
        <v>28</v>
      </c>
      <c r="E24" s="498">
        <v>0</v>
      </c>
      <c r="F24" s="498">
        <v>55</v>
      </c>
      <c r="G24" s="498">
        <v>72</v>
      </c>
      <c r="H24" s="498">
        <v>729</v>
      </c>
      <c r="I24" s="498">
        <v>185</v>
      </c>
      <c r="J24" s="498">
        <v>326</v>
      </c>
      <c r="K24" s="498">
        <v>94</v>
      </c>
      <c r="L24" s="498">
        <v>33</v>
      </c>
      <c r="M24" s="498">
        <v>317</v>
      </c>
      <c r="N24" s="498">
        <v>289</v>
      </c>
      <c r="O24" s="498">
        <v>0</v>
      </c>
      <c r="P24" s="498">
        <v>0</v>
      </c>
      <c r="Q24" s="498">
        <v>56</v>
      </c>
      <c r="R24" s="498">
        <v>0</v>
      </c>
      <c r="S24" s="498">
        <v>0</v>
      </c>
      <c r="T24" s="498">
        <v>48</v>
      </c>
      <c r="U24" s="498">
        <v>0</v>
      </c>
      <c r="V24" s="498">
        <v>0</v>
      </c>
      <c r="W24" s="498">
        <v>0</v>
      </c>
      <c r="X24" s="498">
        <v>0</v>
      </c>
      <c r="Y24" s="498">
        <v>0</v>
      </c>
      <c r="Z24" s="499">
        <v>2204</v>
      </c>
      <c r="AA24" s="486"/>
      <c r="AB24" s="486"/>
      <c r="AC24" s="486"/>
      <c r="AD24" s="486"/>
      <c r="AE24" s="486"/>
      <c r="AF24" s="486"/>
      <c r="AG24" s="486"/>
      <c r="AH24" s="486"/>
      <c r="AI24" s="486"/>
      <c r="AJ24" s="486"/>
      <c r="AK24" s="486"/>
      <c r="AL24" s="486"/>
      <c r="AM24" s="486"/>
      <c r="AN24" s="486"/>
      <c r="AO24" s="486"/>
      <c r="AP24" s="486"/>
      <c r="AQ24" s="486"/>
      <c r="AR24" s="486"/>
      <c r="AS24" s="486"/>
      <c r="AT24" s="486"/>
      <c r="AU24" s="486"/>
    </row>
    <row r="25" spans="1:47" ht="16.5" customHeight="1">
      <c r="A25" s="1542"/>
      <c r="B25" s="1543"/>
      <c r="C25" s="1546"/>
      <c r="D25" s="489" t="s">
        <v>26</v>
      </c>
      <c r="E25" s="500">
        <v>0</v>
      </c>
      <c r="F25" s="500">
        <v>10</v>
      </c>
      <c r="G25" s="500">
        <v>9</v>
      </c>
      <c r="H25" s="500">
        <v>64</v>
      </c>
      <c r="I25" s="500">
        <v>10</v>
      </c>
      <c r="J25" s="500">
        <v>14</v>
      </c>
      <c r="K25" s="500">
        <v>2</v>
      </c>
      <c r="L25" s="500">
        <v>1</v>
      </c>
      <c r="M25" s="500">
        <v>3</v>
      </c>
      <c r="N25" s="500">
        <v>5</v>
      </c>
      <c r="O25" s="500">
        <v>0</v>
      </c>
      <c r="P25" s="500">
        <v>0</v>
      </c>
      <c r="Q25" s="500">
        <v>1</v>
      </c>
      <c r="R25" s="500">
        <v>0</v>
      </c>
      <c r="S25" s="500">
        <v>0</v>
      </c>
      <c r="T25" s="500">
        <v>1</v>
      </c>
      <c r="U25" s="500">
        <v>0</v>
      </c>
      <c r="V25" s="500">
        <v>0</v>
      </c>
      <c r="W25" s="500">
        <v>0</v>
      </c>
      <c r="X25" s="500">
        <v>0</v>
      </c>
      <c r="Y25" s="500">
        <v>0</v>
      </c>
      <c r="Z25" s="502">
        <v>120</v>
      </c>
      <c r="AA25" s="486"/>
      <c r="AB25" s="486"/>
      <c r="AC25" s="486"/>
      <c r="AD25" s="486"/>
      <c r="AE25" s="486"/>
      <c r="AF25" s="486"/>
      <c r="AG25" s="486"/>
      <c r="AH25" s="486"/>
      <c r="AI25" s="486"/>
      <c r="AJ25" s="486"/>
      <c r="AK25" s="486"/>
      <c r="AL25" s="486"/>
      <c r="AM25" s="486"/>
      <c r="AN25" s="486"/>
      <c r="AO25" s="486"/>
      <c r="AP25" s="486"/>
      <c r="AQ25" s="486"/>
      <c r="AR25" s="486"/>
      <c r="AS25" s="486"/>
      <c r="AT25" s="486"/>
      <c r="AU25" s="486"/>
    </row>
    <row r="26" spans="1:47" ht="16.5" customHeight="1">
      <c r="A26" s="1542"/>
      <c r="B26" s="1543" t="s">
        <v>30</v>
      </c>
      <c r="C26" s="1543"/>
      <c r="D26" s="488" t="s">
        <v>27</v>
      </c>
      <c r="E26" s="496">
        <v>23.14</v>
      </c>
      <c r="F26" s="496">
        <v>6.8</v>
      </c>
      <c r="G26" s="496">
        <v>2.4500000000000002</v>
      </c>
      <c r="H26" s="496">
        <v>38.93</v>
      </c>
      <c r="I26" s="496">
        <v>41</v>
      </c>
      <c r="J26" s="496">
        <v>63.09</v>
      </c>
      <c r="K26" s="496">
        <v>33.660000000000004</v>
      </c>
      <c r="L26" s="496">
        <v>21.04</v>
      </c>
      <c r="M26" s="496">
        <v>7.5600000000000005</v>
      </c>
      <c r="N26" s="496">
        <v>40.569999999999993</v>
      </c>
      <c r="O26" s="496">
        <v>57.2</v>
      </c>
      <c r="P26" s="496">
        <v>16.28</v>
      </c>
      <c r="Q26" s="496">
        <v>1.81</v>
      </c>
      <c r="R26" s="496">
        <v>0.1</v>
      </c>
      <c r="S26" s="496">
        <v>0.44</v>
      </c>
      <c r="T26" s="496">
        <v>0.44</v>
      </c>
      <c r="U26" s="496">
        <v>0</v>
      </c>
      <c r="V26" s="496">
        <v>0.14000000000000001</v>
      </c>
      <c r="W26" s="496">
        <v>0</v>
      </c>
      <c r="X26" s="496">
        <v>0</v>
      </c>
      <c r="Y26" s="496">
        <v>0</v>
      </c>
      <c r="Z26" s="497">
        <v>354.65000000000003</v>
      </c>
      <c r="AA26" s="486"/>
      <c r="AB26" s="486"/>
      <c r="AC26" s="486"/>
      <c r="AD26" s="486"/>
      <c r="AE26" s="486"/>
      <c r="AF26" s="486"/>
      <c r="AG26" s="486"/>
      <c r="AH26" s="486"/>
      <c r="AI26" s="486"/>
      <c r="AJ26" s="486"/>
      <c r="AK26" s="486"/>
      <c r="AL26" s="486"/>
      <c r="AM26" s="486"/>
      <c r="AN26" s="486"/>
      <c r="AO26" s="486"/>
      <c r="AP26" s="486"/>
      <c r="AQ26" s="486"/>
      <c r="AR26" s="486"/>
      <c r="AS26" s="486"/>
      <c r="AT26" s="486"/>
      <c r="AU26" s="486"/>
    </row>
    <row r="27" spans="1:47" ht="16.5" customHeight="1">
      <c r="A27" s="1542"/>
      <c r="B27" s="1543"/>
      <c r="C27" s="1543"/>
      <c r="D27" s="490" t="s">
        <v>28</v>
      </c>
      <c r="E27" s="498">
        <v>0</v>
      </c>
      <c r="F27" s="498">
        <v>55</v>
      </c>
      <c r="G27" s="498">
        <v>77</v>
      </c>
      <c r="H27" s="498">
        <v>1197</v>
      </c>
      <c r="I27" s="498">
        <v>2026</v>
      </c>
      <c r="J27" s="498">
        <v>3944</v>
      </c>
      <c r="K27" s="498">
        <v>2217</v>
      </c>
      <c r="L27" s="498">
        <v>1773</v>
      </c>
      <c r="M27" s="498">
        <v>647</v>
      </c>
      <c r="N27" s="498">
        <v>3117</v>
      </c>
      <c r="O27" s="498">
        <v>4465</v>
      </c>
      <c r="P27" s="498">
        <v>1156</v>
      </c>
      <c r="Q27" s="498">
        <v>191</v>
      </c>
      <c r="R27" s="498">
        <v>7</v>
      </c>
      <c r="S27" s="498">
        <v>63</v>
      </c>
      <c r="T27" s="498">
        <v>48</v>
      </c>
      <c r="U27" s="498">
        <v>0</v>
      </c>
      <c r="V27" s="498">
        <v>15</v>
      </c>
      <c r="W27" s="498">
        <v>0</v>
      </c>
      <c r="X27" s="498">
        <v>0</v>
      </c>
      <c r="Y27" s="498">
        <v>0</v>
      </c>
      <c r="Z27" s="499">
        <v>20998</v>
      </c>
      <c r="AA27" s="486"/>
      <c r="AB27" s="486"/>
      <c r="AC27" s="486"/>
      <c r="AD27" s="486"/>
      <c r="AE27" s="486"/>
      <c r="AF27" s="486"/>
      <c r="AG27" s="486"/>
      <c r="AH27" s="486"/>
      <c r="AI27" s="486"/>
      <c r="AJ27" s="486"/>
      <c r="AK27" s="486"/>
      <c r="AL27" s="486"/>
      <c r="AM27" s="486"/>
      <c r="AN27" s="486"/>
      <c r="AO27" s="486"/>
      <c r="AP27" s="486"/>
      <c r="AQ27" s="486"/>
      <c r="AR27" s="486"/>
      <c r="AS27" s="486"/>
      <c r="AT27" s="486"/>
      <c r="AU27" s="486"/>
    </row>
    <row r="28" spans="1:47" ht="16.5" customHeight="1">
      <c r="A28" s="1542"/>
      <c r="B28" s="1543"/>
      <c r="C28" s="1543"/>
      <c r="D28" s="489" t="s">
        <v>26</v>
      </c>
      <c r="E28" s="503">
        <v>0</v>
      </c>
      <c r="F28" s="503">
        <v>10</v>
      </c>
      <c r="G28" s="503">
        <v>10</v>
      </c>
      <c r="H28" s="503">
        <v>103</v>
      </c>
      <c r="I28" s="503">
        <v>111</v>
      </c>
      <c r="J28" s="503">
        <v>157</v>
      </c>
      <c r="K28" s="503">
        <v>66</v>
      </c>
      <c r="L28" s="503">
        <v>34</v>
      </c>
      <c r="M28" s="503">
        <v>8</v>
      </c>
      <c r="N28" s="503">
        <v>56</v>
      </c>
      <c r="O28" s="503">
        <v>74</v>
      </c>
      <c r="P28" s="503">
        <v>20</v>
      </c>
      <c r="Q28" s="503">
        <v>3</v>
      </c>
      <c r="R28" s="503">
        <v>0</v>
      </c>
      <c r="S28" s="503">
        <v>1</v>
      </c>
      <c r="T28" s="503">
        <v>1</v>
      </c>
      <c r="U28" s="503">
        <v>0</v>
      </c>
      <c r="V28" s="503">
        <v>0</v>
      </c>
      <c r="W28" s="503">
        <v>0</v>
      </c>
      <c r="X28" s="503">
        <v>0</v>
      </c>
      <c r="Y28" s="503">
        <v>0</v>
      </c>
      <c r="Z28" s="504">
        <v>654</v>
      </c>
      <c r="AA28" s="486"/>
      <c r="AB28" s="486"/>
      <c r="AC28" s="486"/>
      <c r="AD28" s="486"/>
      <c r="AE28" s="486"/>
      <c r="AF28" s="486"/>
      <c r="AG28" s="486"/>
      <c r="AH28" s="486"/>
      <c r="AI28" s="486"/>
      <c r="AJ28" s="486"/>
      <c r="AK28" s="486"/>
      <c r="AL28" s="486"/>
      <c r="AM28" s="486"/>
      <c r="AN28" s="486"/>
      <c r="AO28" s="486"/>
      <c r="AP28" s="486"/>
      <c r="AQ28" s="486"/>
      <c r="AR28" s="486"/>
      <c r="AS28" s="486"/>
      <c r="AT28" s="486"/>
      <c r="AU28" s="486"/>
    </row>
    <row r="29" spans="1:47" ht="16.5" customHeight="1">
      <c r="A29" s="1542" t="s">
        <v>24</v>
      </c>
      <c r="B29" s="1543"/>
      <c r="C29" s="1543"/>
      <c r="D29" s="488" t="s">
        <v>27</v>
      </c>
      <c r="E29" s="496">
        <v>24.1</v>
      </c>
      <c r="F29" s="496">
        <v>19.45</v>
      </c>
      <c r="G29" s="496">
        <v>64.25</v>
      </c>
      <c r="H29" s="496">
        <v>227.27</v>
      </c>
      <c r="I29" s="496">
        <v>606.21</v>
      </c>
      <c r="J29" s="496">
        <v>661.48</v>
      </c>
      <c r="K29" s="496">
        <v>1033.5</v>
      </c>
      <c r="L29" s="496">
        <v>1175.1799999999998</v>
      </c>
      <c r="M29" s="496">
        <v>2036.33</v>
      </c>
      <c r="N29" s="496">
        <v>4210.2499999999991</v>
      </c>
      <c r="O29" s="496">
        <v>4175.9799999999996</v>
      </c>
      <c r="P29" s="496">
        <v>3251.39</v>
      </c>
      <c r="Q29" s="496">
        <v>2086.4699999999998</v>
      </c>
      <c r="R29" s="496">
        <v>1070.7700000000002</v>
      </c>
      <c r="S29" s="496">
        <v>843.42000000000007</v>
      </c>
      <c r="T29" s="496">
        <v>923.71000000000015</v>
      </c>
      <c r="U29" s="496">
        <v>798.13</v>
      </c>
      <c r="V29" s="496">
        <v>580.97</v>
      </c>
      <c r="W29" s="496">
        <v>272.36999999999995</v>
      </c>
      <c r="X29" s="496">
        <v>237.21999999999997</v>
      </c>
      <c r="Y29" s="496">
        <v>146.85</v>
      </c>
      <c r="Z29" s="497">
        <v>24445.3</v>
      </c>
      <c r="AA29" s="486"/>
      <c r="AB29" s="486"/>
      <c r="AC29" s="486"/>
      <c r="AD29" s="486"/>
      <c r="AE29" s="486"/>
      <c r="AF29" s="486"/>
      <c r="AG29" s="486"/>
      <c r="AH29" s="486"/>
      <c r="AI29" s="486"/>
      <c r="AJ29" s="486"/>
      <c r="AK29" s="486"/>
      <c r="AL29" s="486"/>
      <c r="AM29" s="486"/>
      <c r="AN29" s="486"/>
      <c r="AO29" s="486"/>
      <c r="AP29" s="486"/>
      <c r="AQ29" s="486"/>
      <c r="AR29" s="486"/>
      <c r="AS29" s="486"/>
      <c r="AT29" s="486"/>
      <c r="AU29" s="486"/>
    </row>
    <row r="30" spans="1:47" ht="16.5" customHeight="1">
      <c r="A30" s="1542"/>
      <c r="B30" s="1543"/>
      <c r="C30" s="1543"/>
      <c r="D30" s="490" t="s">
        <v>28</v>
      </c>
      <c r="E30" s="498">
        <v>19</v>
      </c>
      <c r="F30" s="498">
        <v>730</v>
      </c>
      <c r="G30" s="498">
        <v>6743</v>
      </c>
      <c r="H30" s="498">
        <v>26163</v>
      </c>
      <c r="I30" s="498">
        <v>98436</v>
      </c>
      <c r="J30" s="498">
        <v>140647</v>
      </c>
      <c r="K30" s="498">
        <v>291645</v>
      </c>
      <c r="L30" s="498">
        <v>416980</v>
      </c>
      <c r="M30" s="498">
        <v>846057</v>
      </c>
      <c r="N30" s="498">
        <v>1899219</v>
      </c>
      <c r="O30" s="498">
        <v>1999865</v>
      </c>
      <c r="P30" s="498">
        <v>1644120</v>
      </c>
      <c r="Q30" s="498">
        <v>1056742</v>
      </c>
      <c r="R30" s="498">
        <v>626185</v>
      </c>
      <c r="S30" s="498">
        <v>509357</v>
      </c>
      <c r="T30" s="498">
        <v>565935</v>
      </c>
      <c r="U30" s="498">
        <v>501031</v>
      </c>
      <c r="V30" s="498">
        <v>374270</v>
      </c>
      <c r="W30" s="498">
        <v>179959</v>
      </c>
      <c r="X30" s="498">
        <v>166151</v>
      </c>
      <c r="Y30" s="498">
        <v>87929</v>
      </c>
      <c r="Z30" s="499">
        <v>11438183</v>
      </c>
      <c r="AA30" s="486"/>
      <c r="AB30" s="486"/>
      <c r="AC30" s="486"/>
      <c r="AD30" s="486"/>
      <c r="AE30" s="486"/>
      <c r="AF30" s="486"/>
      <c r="AG30" s="486"/>
      <c r="AH30" s="486"/>
      <c r="AI30" s="486"/>
      <c r="AJ30" s="486"/>
      <c r="AK30" s="486"/>
      <c r="AL30" s="486"/>
      <c r="AM30" s="486"/>
      <c r="AN30" s="486"/>
      <c r="AO30" s="486"/>
      <c r="AP30" s="486"/>
      <c r="AQ30" s="486"/>
      <c r="AR30" s="486"/>
      <c r="AS30" s="486"/>
      <c r="AT30" s="486"/>
      <c r="AU30" s="486"/>
    </row>
    <row r="31" spans="1:47" ht="16.5" customHeight="1">
      <c r="A31" s="1542"/>
      <c r="B31" s="1543"/>
      <c r="C31" s="1543"/>
      <c r="D31" s="489" t="s">
        <v>26</v>
      </c>
      <c r="E31" s="503">
        <v>7</v>
      </c>
      <c r="F31" s="503">
        <v>138</v>
      </c>
      <c r="G31" s="503">
        <v>728</v>
      </c>
      <c r="H31" s="503">
        <v>2008</v>
      </c>
      <c r="I31" s="503">
        <v>5227</v>
      </c>
      <c r="J31" s="503">
        <v>5331</v>
      </c>
      <c r="K31" s="503">
        <v>8491</v>
      </c>
      <c r="L31" s="503">
        <v>9370</v>
      </c>
      <c r="M31" s="503">
        <v>15249</v>
      </c>
      <c r="N31" s="503">
        <v>27828</v>
      </c>
      <c r="O31" s="503">
        <v>23560</v>
      </c>
      <c r="P31" s="503">
        <v>16044</v>
      </c>
      <c r="Q31" s="503">
        <v>8446</v>
      </c>
      <c r="R31" s="503">
        <v>4199</v>
      </c>
      <c r="S31" s="503">
        <v>2879</v>
      </c>
      <c r="T31" s="503">
        <v>2650</v>
      </c>
      <c r="U31" s="503">
        <v>1988</v>
      </c>
      <c r="V31" s="503">
        <v>1320</v>
      </c>
      <c r="W31" s="503">
        <v>534</v>
      </c>
      <c r="X31" s="503">
        <v>410</v>
      </c>
      <c r="Y31" s="503">
        <v>218</v>
      </c>
      <c r="Z31" s="504">
        <v>136625</v>
      </c>
      <c r="AA31" s="486"/>
      <c r="AB31" s="486"/>
      <c r="AC31" s="486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6"/>
      <c r="AQ31" s="486"/>
      <c r="AR31" s="486"/>
      <c r="AS31" s="486"/>
      <c r="AT31" s="486"/>
      <c r="AU31" s="486"/>
    </row>
    <row r="32" spans="1:47" ht="16.5" customHeight="1">
      <c r="A32" s="1542" t="s">
        <v>34</v>
      </c>
      <c r="B32" s="1543" t="s">
        <v>29</v>
      </c>
      <c r="C32" s="1546" t="s">
        <v>53</v>
      </c>
      <c r="D32" s="488" t="s">
        <v>27</v>
      </c>
      <c r="E32" s="496">
        <v>0</v>
      </c>
      <c r="F32" s="496">
        <v>0</v>
      </c>
      <c r="G32" s="496">
        <v>0</v>
      </c>
      <c r="H32" s="496">
        <v>0.1</v>
      </c>
      <c r="I32" s="496">
        <v>2.33</v>
      </c>
      <c r="J32" s="496">
        <v>1.38</v>
      </c>
      <c r="K32" s="496">
        <v>3.14</v>
      </c>
      <c r="L32" s="496">
        <v>5.35</v>
      </c>
      <c r="M32" s="496">
        <v>44.36</v>
      </c>
      <c r="N32" s="496">
        <v>129.94</v>
      </c>
      <c r="O32" s="496">
        <v>134.44999999999999</v>
      </c>
      <c r="P32" s="496">
        <v>131.31</v>
      </c>
      <c r="Q32" s="496">
        <v>307.35000000000002</v>
      </c>
      <c r="R32" s="496">
        <v>642.09</v>
      </c>
      <c r="S32" s="496">
        <v>438.63</v>
      </c>
      <c r="T32" s="496">
        <v>425.1</v>
      </c>
      <c r="U32" s="496">
        <v>248.41</v>
      </c>
      <c r="V32" s="496">
        <v>204.31</v>
      </c>
      <c r="W32" s="496">
        <v>104.12</v>
      </c>
      <c r="X32" s="496">
        <v>86.47</v>
      </c>
      <c r="Y32" s="496">
        <v>93.99</v>
      </c>
      <c r="Z32" s="497">
        <v>3002.83</v>
      </c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86"/>
      <c r="AO32" s="486"/>
      <c r="AP32" s="486"/>
      <c r="AQ32" s="486"/>
      <c r="AR32" s="486"/>
      <c r="AS32" s="486"/>
      <c r="AT32" s="486"/>
      <c r="AU32" s="486"/>
    </row>
    <row r="33" spans="1:47" ht="16.5" customHeight="1">
      <c r="A33" s="1542"/>
      <c r="B33" s="1543"/>
      <c r="C33" s="1546"/>
      <c r="D33" s="490" t="s">
        <v>28</v>
      </c>
      <c r="E33" s="498">
        <v>0</v>
      </c>
      <c r="F33" s="498">
        <v>0</v>
      </c>
      <c r="G33" s="498">
        <v>0</v>
      </c>
      <c r="H33" s="498">
        <v>3</v>
      </c>
      <c r="I33" s="498">
        <v>186</v>
      </c>
      <c r="J33" s="498">
        <v>101</v>
      </c>
      <c r="K33" s="498">
        <v>274</v>
      </c>
      <c r="L33" s="498">
        <v>786</v>
      </c>
      <c r="M33" s="498">
        <v>7351</v>
      </c>
      <c r="N33" s="498">
        <v>24211</v>
      </c>
      <c r="O33" s="498">
        <v>30842</v>
      </c>
      <c r="P33" s="498">
        <v>31869</v>
      </c>
      <c r="Q33" s="498">
        <v>74491</v>
      </c>
      <c r="R33" s="498">
        <v>152463</v>
      </c>
      <c r="S33" s="498">
        <v>108711</v>
      </c>
      <c r="T33" s="498">
        <v>106735</v>
      </c>
      <c r="U33" s="498">
        <v>63614</v>
      </c>
      <c r="V33" s="498">
        <v>53904</v>
      </c>
      <c r="W33" s="498">
        <v>24625</v>
      </c>
      <c r="X33" s="498">
        <v>22586</v>
      </c>
      <c r="Y33" s="498">
        <v>24015</v>
      </c>
      <c r="Z33" s="499">
        <v>726767</v>
      </c>
      <c r="AA33" s="486"/>
      <c r="AB33" s="486"/>
      <c r="AC33" s="486"/>
      <c r="AD33" s="486"/>
      <c r="AE33" s="486"/>
      <c r="AF33" s="486"/>
      <c r="AG33" s="486"/>
      <c r="AH33" s="486"/>
      <c r="AI33" s="486"/>
      <c r="AJ33" s="486"/>
      <c r="AK33" s="486"/>
      <c r="AL33" s="486"/>
      <c r="AM33" s="486"/>
      <c r="AN33" s="486"/>
      <c r="AO33" s="486"/>
      <c r="AP33" s="486"/>
      <c r="AQ33" s="486"/>
      <c r="AR33" s="486"/>
      <c r="AS33" s="486"/>
      <c r="AT33" s="486"/>
      <c r="AU33" s="486"/>
    </row>
    <row r="34" spans="1:47" ht="16.5" customHeight="1">
      <c r="A34" s="1542"/>
      <c r="B34" s="1543"/>
      <c r="C34" s="1546"/>
      <c r="D34" s="489" t="s">
        <v>26</v>
      </c>
      <c r="E34" s="500">
        <v>0</v>
      </c>
      <c r="F34" s="500">
        <v>0</v>
      </c>
      <c r="G34" s="500">
        <v>0</v>
      </c>
      <c r="H34" s="500">
        <v>0</v>
      </c>
      <c r="I34" s="500">
        <v>11</v>
      </c>
      <c r="J34" s="500">
        <v>6</v>
      </c>
      <c r="K34" s="500">
        <v>13</v>
      </c>
      <c r="L34" s="500">
        <v>25</v>
      </c>
      <c r="M34" s="500">
        <v>157</v>
      </c>
      <c r="N34" s="500">
        <v>423</v>
      </c>
      <c r="O34" s="500">
        <v>363</v>
      </c>
      <c r="P34" s="500">
        <v>287</v>
      </c>
      <c r="Q34" s="500">
        <v>543</v>
      </c>
      <c r="R34" s="500">
        <v>804</v>
      </c>
      <c r="S34" s="500">
        <v>457</v>
      </c>
      <c r="T34" s="500">
        <v>437</v>
      </c>
      <c r="U34" s="500">
        <v>243</v>
      </c>
      <c r="V34" s="500">
        <v>237</v>
      </c>
      <c r="W34" s="500">
        <v>99</v>
      </c>
      <c r="X34" s="500">
        <v>101</v>
      </c>
      <c r="Y34" s="500">
        <v>103</v>
      </c>
      <c r="Z34" s="501">
        <v>4309</v>
      </c>
      <c r="AA34" s="486"/>
      <c r="AB34" s="486"/>
      <c r="AC34" s="486"/>
      <c r="AD34" s="486"/>
      <c r="AE34" s="486"/>
      <c r="AF34" s="486"/>
      <c r="AG34" s="486"/>
      <c r="AH34" s="486"/>
      <c r="AI34" s="486"/>
      <c r="AJ34" s="486"/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</row>
    <row r="35" spans="1:47" ht="16.5" customHeight="1">
      <c r="A35" s="1542"/>
      <c r="B35" s="1543"/>
      <c r="C35" s="1546" t="s">
        <v>54</v>
      </c>
      <c r="D35" s="488" t="s">
        <v>27</v>
      </c>
      <c r="E35" s="496">
        <v>0</v>
      </c>
      <c r="F35" s="496">
        <v>0</v>
      </c>
      <c r="G35" s="496">
        <v>0</v>
      </c>
      <c r="H35" s="496">
        <v>0</v>
      </c>
      <c r="I35" s="496">
        <v>0</v>
      </c>
      <c r="J35" s="496">
        <v>0</v>
      </c>
      <c r="K35" s="496">
        <v>0</v>
      </c>
      <c r="L35" s="496">
        <v>0</v>
      </c>
      <c r="M35" s="496">
        <v>0</v>
      </c>
      <c r="N35" s="496">
        <v>0</v>
      </c>
      <c r="O35" s="496">
        <v>0.13</v>
      </c>
      <c r="P35" s="496">
        <v>0</v>
      </c>
      <c r="Q35" s="496">
        <v>0</v>
      </c>
      <c r="R35" s="496">
        <v>0</v>
      </c>
      <c r="S35" s="496">
        <v>0</v>
      </c>
      <c r="T35" s="496">
        <v>4.97</v>
      </c>
      <c r="U35" s="496">
        <v>1.81</v>
      </c>
      <c r="V35" s="496">
        <v>2.29</v>
      </c>
      <c r="W35" s="496">
        <v>15.65</v>
      </c>
      <c r="X35" s="496">
        <v>6.09</v>
      </c>
      <c r="Y35" s="496">
        <v>9.0399999999999991</v>
      </c>
      <c r="Z35" s="497">
        <v>39.979999999999997</v>
      </c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6"/>
      <c r="AR35" s="486"/>
      <c r="AS35" s="486"/>
      <c r="AT35" s="486"/>
      <c r="AU35" s="486"/>
    </row>
    <row r="36" spans="1:47" ht="16.5" customHeight="1">
      <c r="A36" s="1542"/>
      <c r="B36" s="1543"/>
      <c r="C36" s="1546"/>
      <c r="D36" s="490" t="s">
        <v>28</v>
      </c>
      <c r="E36" s="498">
        <v>0</v>
      </c>
      <c r="F36" s="498">
        <v>0</v>
      </c>
      <c r="G36" s="498">
        <v>0</v>
      </c>
      <c r="H36" s="498">
        <v>0</v>
      </c>
      <c r="I36" s="498">
        <v>0</v>
      </c>
      <c r="J36" s="498">
        <v>0</v>
      </c>
      <c r="K36" s="498">
        <v>0</v>
      </c>
      <c r="L36" s="498">
        <v>0</v>
      </c>
      <c r="M36" s="498">
        <v>0</v>
      </c>
      <c r="N36" s="498">
        <v>0</v>
      </c>
      <c r="O36" s="498">
        <v>39</v>
      </c>
      <c r="P36" s="498">
        <v>0</v>
      </c>
      <c r="Q36" s="498">
        <v>0</v>
      </c>
      <c r="R36" s="498">
        <v>0</v>
      </c>
      <c r="S36" s="498">
        <v>0</v>
      </c>
      <c r="T36" s="498">
        <v>1205</v>
      </c>
      <c r="U36" s="498">
        <v>509</v>
      </c>
      <c r="V36" s="498">
        <v>703</v>
      </c>
      <c r="W36" s="498">
        <v>3900</v>
      </c>
      <c r="X36" s="498">
        <v>1737</v>
      </c>
      <c r="Y36" s="498">
        <v>2794</v>
      </c>
      <c r="Z36" s="499">
        <v>10887</v>
      </c>
      <c r="AA36" s="486"/>
      <c r="AB36" s="486"/>
      <c r="AC36" s="486"/>
      <c r="AD36" s="486"/>
      <c r="AE36" s="486"/>
      <c r="AF36" s="486"/>
      <c r="AG36" s="486"/>
      <c r="AH36" s="486"/>
      <c r="AI36" s="486"/>
      <c r="AJ36" s="486"/>
      <c r="AK36" s="486"/>
      <c r="AL36" s="486"/>
      <c r="AM36" s="486"/>
      <c r="AN36" s="486"/>
      <c r="AO36" s="486"/>
      <c r="AP36" s="486"/>
      <c r="AQ36" s="486"/>
      <c r="AR36" s="486"/>
      <c r="AS36" s="486"/>
      <c r="AT36" s="486"/>
      <c r="AU36" s="486"/>
    </row>
    <row r="37" spans="1:47" ht="16.5" customHeight="1">
      <c r="A37" s="1542"/>
      <c r="B37" s="1543"/>
      <c r="C37" s="1546"/>
      <c r="D37" s="489" t="s">
        <v>26</v>
      </c>
      <c r="E37" s="500">
        <v>0</v>
      </c>
      <c r="F37" s="500">
        <v>0</v>
      </c>
      <c r="G37" s="500">
        <v>0</v>
      </c>
      <c r="H37" s="500">
        <v>0</v>
      </c>
      <c r="I37" s="500">
        <v>0</v>
      </c>
      <c r="J37" s="500">
        <v>0</v>
      </c>
      <c r="K37" s="500">
        <v>0</v>
      </c>
      <c r="L37" s="500">
        <v>0</v>
      </c>
      <c r="M37" s="500">
        <v>0</v>
      </c>
      <c r="N37" s="500">
        <v>0</v>
      </c>
      <c r="O37" s="500">
        <v>0</v>
      </c>
      <c r="P37" s="500">
        <v>0</v>
      </c>
      <c r="Q37" s="500">
        <v>0</v>
      </c>
      <c r="R37" s="500">
        <v>0</v>
      </c>
      <c r="S37" s="500">
        <v>0</v>
      </c>
      <c r="T37" s="500">
        <v>7</v>
      </c>
      <c r="U37" s="500">
        <v>3</v>
      </c>
      <c r="V37" s="500">
        <v>3</v>
      </c>
      <c r="W37" s="500">
        <v>20</v>
      </c>
      <c r="X37" s="500">
        <v>9</v>
      </c>
      <c r="Y37" s="500">
        <v>13</v>
      </c>
      <c r="Z37" s="501">
        <v>55</v>
      </c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  <c r="AL37" s="486"/>
      <c r="AM37" s="486"/>
      <c r="AN37" s="486"/>
      <c r="AO37" s="486"/>
      <c r="AP37" s="486"/>
      <c r="AQ37" s="486"/>
      <c r="AR37" s="486"/>
      <c r="AS37" s="486"/>
      <c r="AT37" s="486"/>
      <c r="AU37" s="486"/>
    </row>
    <row r="38" spans="1:47" ht="16.5" customHeight="1">
      <c r="A38" s="1542"/>
      <c r="B38" s="1543" t="s">
        <v>30</v>
      </c>
      <c r="C38" s="1543"/>
      <c r="D38" s="488" t="s">
        <v>27</v>
      </c>
      <c r="E38" s="496">
        <v>0</v>
      </c>
      <c r="F38" s="496">
        <v>0</v>
      </c>
      <c r="G38" s="496">
        <v>0</v>
      </c>
      <c r="H38" s="496">
        <v>0.1</v>
      </c>
      <c r="I38" s="496">
        <v>2.33</v>
      </c>
      <c r="J38" s="496">
        <v>1.38</v>
      </c>
      <c r="K38" s="496">
        <v>3.14</v>
      </c>
      <c r="L38" s="496">
        <v>5.35</v>
      </c>
      <c r="M38" s="496">
        <v>44.36</v>
      </c>
      <c r="N38" s="496">
        <v>129.94</v>
      </c>
      <c r="O38" s="496">
        <v>134.57999999999998</v>
      </c>
      <c r="P38" s="496">
        <v>131.31</v>
      </c>
      <c r="Q38" s="496">
        <v>307.35000000000002</v>
      </c>
      <c r="R38" s="496">
        <v>642.09</v>
      </c>
      <c r="S38" s="496">
        <v>438.63</v>
      </c>
      <c r="T38" s="496">
        <v>430.07000000000005</v>
      </c>
      <c r="U38" s="496">
        <v>250.22</v>
      </c>
      <c r="V38" s="496">
        <v>206.6</v>
      </c>
      <c r="W38" s="496">
        <v>119.77000000000001</v>
      </c>
      <c r="X38" s="496">
        <v>92.56</v>
      </c>
      <c r="Y38" s="496">
        <v>103.03</v>
      </c>
      <c r="Z38" s="497">
        <v>3042.81</v>
      </c>
      <c r="AA38" s="486"/>
      <c r="AB38" s="486"/>
      <c r="AC38" s="486"/>
      <c r="AD38" s="486"/>
      <c r="AE38" s="486"/>
      <c r="AF38" s="486"/>
      <c r="AG38" s="486"/>
      <c r="AH38" s="486"/>
      <c r="AI38" s="486"/>
      <c r="AJ38" s="486"/>
      <c r="AK38" s="486"/>
      <c r="AL38" s="486"/>
      <c r="AM38" s="486"/>
      <c r="AN38" s="486"/>
      <c r="AO38" s="486"/>
      <c r="AP38" s="486"/>
      <c r="AQ38" s="486"/>
      <c r="AR38" s="486"/>
      <c r="AS38" s="486"/>
      <c r="AT38" s="486"/>
      <c r="AU38" s="486"/>
    </row>
    <row r="39" spans="1:47" ht="16.5" customHeight="1">
      <c r="A39" s="1542"/>
      <c r="B39" s="1543"/>
      <c r="C39" s="1543"/>
      <c r="D39" s="490" t="s">
        <v>28</v>
      </c>
      <c r="E39" s="498">
        <v>0</v>
      </c>
      <c r="F39" s="498">
        <v>0</v>
      </c>
      <c r="G39" s="498">
        <v>0</v>
      </c>
      <c r="H39" s="498">
        <v>3</v>
      </c>
      <c r="I39" s="498">
        <v>186</v>
      </c>
      <c r="J39" s="498">
        <v>101</v>
      </c>
      <c r="K39" s="498">
        <v>274</v>
      </c>
      <c r="L39" s="498">
        <v>786</v>
      </c>
      <c r="M39" s="498">
        <v>7351</v>
      </c>
      <c r="N39" s="498">
        <v>24211</v>
      </c>
      <c r="O39" s="498">
        <v>30881</v>
      </c>
      <c r="P39" s="498">
        <v>31869</v>
      </c>
      <c r="Q39" s="498">
        <v>74491</v>
      </c>
      <c r="R39" s="498">
        <v>152463</v>
      </c>
      <c r="S39" s="498">
        <v>108711</v>
      </c>
      <c r="T39" s="498">
        <v>107940</v>
      </c>
      <c r="U39" s="498">
        <v>64123</v>
      </c>
      <c r="V39" s="498">
        <v>54607</v>
      </c>
      <c r="W39" s="498">
        <v>28525</v>
      </c>
      <c r="X39" s="498">
        <v>24323</v>
      </c>
      <c r="Y39" s="498">
        <v>26809</v>
      </c>
      <c r="Z39" s="499">
        <v>737654</v>
      </c>
      <c r="AA39" s="486"/>
      <c r="AB39" s="486"/>
      <c r="AC39" s="486"/>
      <c r="AD39" s="486"/>
      <c r="AE39" s="486"/>
      <c r="AF39" s="486"/>
      <c r="AG39" s="486"/>
      <c r="AH39" s="486"/>
      <c r="AI39" s="486"/>
      <c r="AJ39" s="486"/>
      <c r="AK39" s="486"/>
      <c r="AL39" s="486"/>
      <c r="AM39" s="486"/>
      <c r="AN39" s="486"/>
      <c r="AO39" s="486"/>
      <c r="AP39" s="486"/>
      <c r="AQ39" s="486"/>
      <c r="AR39" s="486"/>
      <c r="AS39" s="486"/>
      <c r="AT39" s="486"/>
      <c r="AU39" s="486"/>
    </row>
    <row r="40" spans="1:47" ht="16.5" customHeight="1">
      <c r="A40" s="1542"/>
      <c r="B40" s="1543"/>
      <c r="C40" s="1543"/>
      <c r="D40" s="489" t="s">
        <v>26</v>
      </c>
      <c r="E40" s="503">
        <v>0</v>
      </c>
      <c r="F40" s="503">
        <v>0</v>
      </c>
      <c r="G40" s="503">
        <v>0</v>
      </c>
      <c r="H40" s="503">
        <v>0</v>
      </c>
      <c r="I40" s="503">
        <v>11</v>
      </c>
      <c r="J40" s="503">
        <v>6</v>
      </c>
      <c r="K40" s="503">
        <v>13</v>
      </c>
      <c r="L40" s="503">
        <v>25</v>
      </c>
      <c r="M40" s="503">
        <v>157</v>
      </c>
      <c r="N40" s="503">
        <v>423</v>
      </c>
      <c r="O40" s="503">
        <v>363</v>
      </c>
      <c r="P40" s="503">
        <v>287</v>
      </c>
      <c r="Q40" s="503">
        <v>543</v>
      </c>
      <c r="R40" s="503">
        <v>804</v>
      </c>
      <c r="S40" s="503">
        <v>457</v>
      </c>
      <c r="T40" s="503">
        <v>444</v>
      </c>
      <c r="U40" s="503">
        <v>246</v>
      </c>
      <c r="V40" s="503">
        <v>240</v>
      </c>
      <c r="W40" s="503">
        <v>119</v>
      </c>
      <c r="X40" s="503">
        <v>110</v>
      </c>
      <c r="Y40" s="503">
        <v>116</v>
      </c>
      <c r="Z40" s="504">
        <v>4364</v>
      </c>
      <c r="AA40" s="486"/>
      <c r="AB40" s="486"/>
      <c r="AC40" s="486"/>
      <c r="AD40" s="486"/>
      <c r="AE40" s="486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</row>
    <row r="41" spans="1:47" ht="16.5" customHeight="1">
      <c r="A41" s="1542"/>
      <c r="B41" s="1543" t="s">
        <v>31</v>
      </c>
      <c r="C41" s="1546" t="s">
        <v>55</v>
      </c>
      <c r="D41" s="488" t="s">
        <v>27</v>
      </c>
      <c r="E41" s="496">
        <v>0</v>
      </c>
      <c r="F41" s="496">
        <v>0</v>
      </c>
      <c r="G41" s="496">
        <v>0</v>
      </c>
      <c r="H41" s="496">
        <v>0</v>
      </c>
      <c r="I41" s="496">
        <v>3.39</v>
      </c>
      <c r="J41" s="496">
        <v>1.63</v>
      </c>
      <c r="K41" s="496">
        <v>0.22</v>
      </c>
      <c r="L41" s="496">
        <v>3.94</v>
      </c>
      <c r="M41" s="496">
        <v>15.02</v>
      </c>
      <c r="N41" s="496">
        <v>23.24</v>
      </c>
      <c r="O41" s="496">
        <v>75.040000000000006</v>
      </c>
      <c r="P41" s="496">
        <v>118.48</v>
      </c>
      <c r="Q41" s="496">
        <v>31.08</v>
      </c>
      <c r="R41" s="496">
        <v>4.1100000000000003</v>
      </c>
      <c r="S41" s="496">
        <v>0.8</v>
      </c>
      <c r="T41" s="496">
        <v>0.19</v>
      </c>
      <c r="U41" s="496">
        <v>0</v>
      </c>
      <c r="V41" s="496">
        <v>0.26</v>
      </c>
      <c r="W41" s="496">
        <v>0</v>
      </c>
      <c r="X41" s="496">
        <v>0</v>
      </c>
      <c r="Y41" s="496">
        <v>0</v>
      </c>
      <c r="Z41" s="497">
        <v>277.39999999999998</v>
      </c>
      <c r="AA41" s="486"/>
      <c r="AB41" s="486"/>
      <c r="AC41" s="486"/>
      <c r="AD41" s="486"/>
      <c r="AE41" s="486"/>
      <c r="AF41" s="486"/>
      <c r="AG41" s="486"/>
      <c r="AH41" s="486"/>
      <c r="AI41" s="486"/>
      <c r="AJ41" s="486"/>
      <c r="AK41" s="486"/>
      <c r="AL41" s="486"/>
      <c r="AM41" s="486"/>
      <c r="AN41" s="486"/>
      <c r="AO41" s="486"/>
      <c r="AP41" s="486"/>
      <c r="AQ41" s="486"/>
      <c r="AR41" s="486"/>
      <c r="AS41" s="486"/>
      <c r="AT41" s="486"/>
      <c r="AU41" s="486"/>
    </row>
    <row r="42" spans="1:47" ht="16.5" customHeight="1">
      <c r="A42" s="1542"/>
      <c r="B42" s="1543"/>
      <c r="C42" s="1546"/>
      <c r="D42" s="490" t="s">
        <v>28</v>
      </c>
      <c r="E42" s="498">
        <v>0</v>
      </c>
      <c r="F42" s="498">
        <v>0</v>
      </c>
      <c r="G42" s="498">
        <v>0</v>
      </c>
      <c r="H42" s="498">
        <v>0</v>
      </c>
      <c r="I42" s="498">
        <v>199</v>
      </c>
      <c r="J42" s="498">
        <v>109</v>
      </c>
      <c r="K42" s="498">
        <v>12</v>
      </c>
      <c r="L42" s="498">
        <v>418</v>
      </c>
      <c r="M42" s="498">
        <v>1879</v>
      </c>
      <c r="N42" s="498">
        <v>2252</v>
      </c>
      <c r="O42" s="498">
        <v>6442</v>
      </c>
      <c r="P42" s="498">
        <v>11293</v>
      </c>
      <c r="Q42" s="498">
        <v>3037</v>
      </c>
      <c r="R42" s="498">
        <v>411</v>
      </c>
      <c r="S42" s="498">
        <v>62</v>
      </c>
      <c r="T42" s="498">
        <v>13</v>
      </c>
      <c r="U42" s="498">
        <v>0</v>
      </c>
      <c r="V42" s="498">
        <v>37</v>
      </c>
      <c r="W42" s="498">
        <v>0</v>
      </c>
      <c r="X42" s="498">
        <v>0</v>
      </c>
      <c r="Y42" s="498">
        <v>0</v>
      </c>
      <c r="Z42" s="499">
        <v>26164</v>
      </c>
      <c r="AA42" s="486"/>
      <c r="AB42" s="486"/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486"/>
      <c r="AT42" s="486"/>
      <c r="AU42" s="486"/>
    </row>
    <row r="43" spans="1:47" ht="16.5" customHeight="1">
      <c r="A43" s="1542"/>
      <c r="B43" s="1543"/>
      <c r="C43" s="1546"/>
      <c r="D43" s="489" t="s">
        <v>26</v>
      </c>
      <c r="E43" s="500">
        <v>0</v>
      </c>
      <c r="F43" s="500">
        <v>0</v>
      </c>
      <c r="G43" s="500">
        <v>0</v>
      </c>
      <c r="H43" s="500">
        <v>0</v>
      </c>
      <c r="I43" s="500">
        <v>11</v>
      </c>
      <c r="J43" s="500">
        <v>4</v>
      </c>
      <c r="K43" s="500">
        <v>0</v>
      </c>
      <c r="L43" s="500">
        <v>8</v>
      </c>
      <c r="M43" s="500">
        <v>20</v>
      </c>
      <c r="N43" s="500">
        <v>28</v>
      </c>
      <c r="O43" s="500">
        <v>92</v>
      </c>
      <c r="P43" s="500">
        <v>135</v>
      </c>
      <c r="Q43" s="500">
        <v>40</v>
      </c>
      <c r="R43" s="500">
        <v>5</v>
      </c>
      <c r="S43" s="500">
        <v>0</v>
      </c>
      <c r="T43" s="500">
        <v>0</v>
      </c>
      <c r="U43" s="500">
        <v>0</v>
      </c>
      <c r="V43" s="500">
        <v>0</v>
      </c>
      <c r="W43" s="500">
        <v>0</v>
      </c>
      <c r="X43" s="500">
        <v>0</v>
      </c>
      <c r="Y43" s="500">
        <v>0</v>
      </c>
      <c r="Z43" s="501">
        <v>343</v>
      </c>
      <c r="AA43" s="486"/>
      <c r="AB43" s="486"/>
      <c r="AC43" s="486"/>
      <c r="AD43" s="486"/>
      <c r="AE43" s="486"/>
      <c r="AF43" s="486"/>
      <c r="AG43" s="486"/>
      <c r="AH43" s="486"/>
      <c r="AI43" s="486"/>
      <c r="AJ43" s="486"/>
      <c r="AK43" s="486"/>
      <c r="AL43" s="486"/>
      <c r="AM43" s="486"/>
      <c r="AN43" s="486"/>
      <c r="AO43" s="486"/>
      <c r="AP43" s="486"/>
      <c r="AQ43" s="486"/>
      <c r="AR43" s="486"/>
      <c r="AS43" s="486"/>
      <c r="AT43" s="486"/>
      <c r="AU43" s="486"/>
    </row>
    <row r="44" spans="1:47" ht="16.5" customHeight="1">
      <c r="A44" s="1542"/>
      <c r="B44" s="1543"/>
      <c r="C44" s="1546" t="s">
        <v>56</v>
      </c>
      <c r="D44" s="488" t="s">
        <v>27</v>
      </c>
      <c r="E44" s="496">
        <v>0</v>
      </c>
      <c r="F44" s="496">
        <v>40.86</v>
      </c>
      <c r="G44" s="496">
        <v>87.94</v>
      </c>
      <c r="H44" s="496">
        <v>91.13</v>
      </c>
      <c r="I44" s="496">
        <v>654.69000000000005</v>
      </c>
      <c r="J44" s="496">
        <v>201.62</v>
      </c>
      <c r="K44" s="496">
        <v>951.98</v>
      </c>
      <c r="L44" s="496">
        <v>1414.97</v>
      </c>
      <c r="M44" s="496">
        <v>2210.75</v>
      </c>
      <c r="N44" s="496">
        <v>2787.91</v>
      </c>
      <c r="O44" s="496">
        <v>3209.49</v>
      </c>
      <c r="P44" s="496">
        <v>3365.26</v>
      </c>
      <c r="Q44" s="496">
        <v>2101.9299999999998</v>
      </c>
      <c r="R44" s="496">
        <v>644.44000000000005</v>
      </c>
      <c r="S44" s="496">
        <v>265.92</v>
      </c>
      <c r="T44" s="496">
        <v>215.46</v>
      </c>
      <c r="U44" s="496">
        <v>143.19</v>
      </c>
      <c r="V44" s="496">
        <v>47.51</v>
      </c>
      <c r="W44" s="496">
        <v>34.06</v>
      </c>
      <c r="X44" s="496">
        <v>35.51</v>
      </c>
      <c r="Y44" s="496">
        <v>72.06</v>
      </c>
      <c r="Z44" s="497">
        <v>18576.68</v>
      </c>
      <c r="AA44" s="486"/>
      <c r="AB44" s="486"/>
      <c r="AC44" s="486"/>
      <c r="AD44" s="486"/>
      <c r="AE44" s="486"/>
      <c r="AF44" s="486"/>
      <c r="AG44" s="486"/>
      <c r="AH44" s="486"/>
      <c r="AI44" s="486"/>
      <c r="AJ44" s="486"/>
      <c r="AK44" s="486"/>
      <c r="AL44" s="486"/>
      <c r="AM44" s="486"/>
      <c r="AN44" s="486"/>
      <c r="AO44" s="486"/>
      <c r="AP44" s="486"/>
      <c r="AQ44" s="486"/>
      <c r="AR44" s="486"/>
      <c r="AS44" s="486"/>
      <c r="AT44" s="486"/>
      <c r="AU44" s="486"/>
    </row>
    <row r="45" spans="1:47" ht="16.5" customHeight="1">
      <c r="A45" s="1542"/>
      <c r="B45" s="1543"/>
      <c r="C45" s="1546"/>
      <c r="D45" s="490" t="s">
        <v>28</v>
      </c>
      <c r="E45" s="498">
        <v>0</v>
      </c>
      <c r="F45" s="498">
        <v>384</v>
      </c>
      <c r="G45" s="498">
        <v>1490</v>
      </c>
      <c r="H45" s="498">
        <v>3387</v>
      </c>
      <c r="I45" s="498">
        <v>37419</v>
      </c>
      <c r="J45" s="498">
        <v>12237</v>
      </c>
      <c r="K45" s="498">
        <v>59584</v>
      </c>
      <c r="L45" s="498">
        <v>101508</v>
      </c>
      <c r="M45" s="498">
        <v>174296</v>
      </c>
      <c r="N45" s="498">
        <v>248796</v>
      </c>
      <c r="O45" s="498">
        <v>301034</v>
      </c>
      <c r="P45" s="498">
        <v>329148</v>
      </c>
      <c r="Q45" s="498">
        <v>205622</v>
      </c>
      <c r="R45" s="498">
        <v>65272</v>
      </c>
      <c r="S45" s="498">
        <v>26632</v>
      </c>
      <c r="T45" s="498">
        <v>21018</v>
      </c>
      <c r="U45" s="498">
        <v>14311</v>
      </c>
      <c r="V45" s="498">
        <v>4362</v>
      </c>
      <c r="W45" s="498">
        <v>3002</v>
      </c>
      <c r="X45" s="498">
        <v>3607</v>
      </c>
      <c r="Y45" s="498">
        <v>8137</v>
      </c>
      <c r="Z45" s="499">
        <v>1621246</v>
      </c>
      <c r="AA45" s="486"/>
      <c r="AB45" s="486"/>
      <c r="AC45" s="486"/>
      <c r="AD45" s="486"/>
      <c r="AE45" s="486"/>
      <c r="AF45" s="486"/>
      <c r="AG45" s="486"/>
      <c r="AH45" s="486"/>
      <c r="AI45" s="486"/>
      <c r="AJ45" s="486"/>
      <c r="AK45" s="486"/>
      <c r="AL45" s="486"/>
      <c r="AM45" s="486"/>
      <c r="AN45" s="486"/>
      <c r="AO45" s="486"/>
      <c r="AP45" s="486"/>
      <c r="AQ45" s="486"/>
      <c r="AR45" s="486"/>
      <c r="AS45" s="486"/>
      <c r="AT45" s="486"/>
      <c r="AU45" s="486"/>
    </row>
    <row r="46" spans="1:47" ht="16.5" customHeight="1">
      <c r="A46" s="1542"/>
      <c r="B46" s="1543"/>
      <c r="C46" s="1546"/>
      <c r="D46" s="489" t="s">
        <v>26</v>
      </c>
      <c r="E46" s="500">
        <v>0</v>
      </c>
      <c r="F46" s="500">
        <v>63</v>
      </c>
      <c r="G46" s="500">
        <v>187</v>
      </c>
      <c r="H46" s="500">
        <v>311</v>
      </c>
      <c r="I46" s="500">
        <v>2108</v>
      </c>
      <c r="J46" s="500">
        <v>509</v>
      </c>
      <c r="K46" s="500">
        <v>1802</v>
      </c>
      <c r="L46" s="500">
        <v>1822</v>
      </c>
      <c r="M46" s="500">
        <v>2473</v>
      </c>
      <c r="N46" s="500">
        <v>3412</v>
      </c>
      <c r="O46" s="500">
        <v>4048</v>
      </c>
      <c r="P46" s="500">
        <v>4369</v>
      </c>
      <c r="Q46" s="500">
        <v>2733</v>
      </c>
      <c r="R46" s="500">
        <v>848</v>
      </c>
      <c r="S46" s="500">
        <v>365</v>
      </c>
      <c r="T46" s="500">
        <v>291</v>
      </c>
      <c r="U46" s="500">
        <v>197</v>
      </c>
      <c r="V46" s="500">
        <v>64</v>
      </c>
      <c r="W46" s="500">
        <v>47</v>
      </c>
      <c r="X46" s="500">
        <v>52</v>
      </c>
      <c r="Y46" s="500">
        <v>110</v>
      </c>
      <c r="Z46" s="501">
        <v>25811</v>
      </c>
      <c r="AA46" s="486"/>
      <c r="AB46" s="486"/>
      <c r="AC46" s="486"/>
      <c r="AD46" s="486"/>
      <c r="AE46" s="486"/>
      <c r="AF46" s="486"/>
      <c r="AG46" s="486"/>
      <c r="AH46" s="486"/>
      <c r="AI46" s="486"/>
      <c r="AJ46" s="486"/>
      <c r="AK46" s="486"/>
      <c r="AL46" s="486"/>
      <c r="AM46" s="486"/>
      <c r="AN46" s="486"/>
      <c r="AO46" s="486"/>
      <c r="AP46" s="486"/>
      <c r="AQ46" s="486"/>
      <c r="AR46" s="486"/>
      <c r="AS46" s="486"/>
      <c r="AT46" s="486"/>
      <c r="AU46" s="486"/>
    </row>
    <row r="47" spans="1:47" ht="16.5" customHeight="1">
      <c r="A47" s="1542"/>
      <c r="B47" s="1543" t="s">
        <v>30</v>
      </c>
      <c r="C47" s="1543"/>
      <c r="D47" s="488" t="s">
        <v>27</v>
      </c>
      <c r="E47" s="496">
        <v>0</v>
      </c>
      <c r="F47" s="496">
        <v>40.86</v>
      </c>
      <c r="G47" s="496">
        <v>87.94</v>
      </c>
      <c r="H47" s="496">
        <v>91.13</v>
      </c>
      <c r="I47" s="496">
        <v>658.08</v>
      </c>
      <c r="J47" s="496">
        <v>203.25</v>
      </c>
      <c r="K47" s="496">
        <v>952.2</v>
      </c>
      <c r="L47" s="496">
        <v>1418.91</v>
      </c>
      <c r="M47" s="496">
        <v>2225.77</v>
      </c>
      <c r="N47" s="496">
        <v>2811.1499999999996</v>
      </c>
      <c r="O47" s="496">
        <v>3284.5299999999997</v>
      </c>
      <c r="P47" s="496">
        <v>3483.7400000000002</v>
      </c>
      <c r="Q47" s="496">
        <v>2133.0099999999998</v>
      </c>
      <c r="R47" s="496">
        <v>648.55000000000007</v>
      </c>
      <c r="S47" s="496">
        <v>266.72000000000003</v>
      </c>
      <c r="T47" s="496">
        <v>215.65</v>
      </c>
      <c r="U47" s="496">
        <v>143.19</v>
      </c>
      <c r="V47" s="496">
        <v>47.769999999999996</v>
      </c>
      <c r="W47" s="496">
        <v>34.06</v>
      </c>
      <c r="X47" s="496">
        <v>35.51</v>
      </c>
      <c r="Y47" s="496">
        <v>72.06</v>
      </c>
      <c r="Z47" s="497">
        <v>18854.080000000002</v>
      </c>
      <c r="AA47" s="486"/>
      <c r="AB47" s="486"/>
      <c r="AC47" s="486"/>
      <c r="AD47" s="486"/>
      <c r="AE47" s="486"/>
      <c r="AF47" s="486"/>
      <c r="AG47" s="486"/>
      <c r="AH47" s="486"/>
      <c r="AI47" s="486"/>
      <c r="AJ47" s="486"/>
      <c r="AK47" s="486"/>
      <c r="AL47" s="486"/>
      <c r="AM47" s="486"/>
      <c r="AN47" s="486"/>
      <c r="AO47" s="486"/>
      <c r="AP47" s="486"/>
      <c r="AQ47" s="486"/>
      <c r="AR47" s="486"/>
      <c r="AS47" s="486"/>
      <c r="AT47" s="486"/>
      <c r="AU47" s="486"/>
    </row>
    <row r="48" spans="1:47" ht="16.5" customHeight="1">
      <c r="A48" s="1542"/>
      <c r="B48" s="1543"/>
      <c r="C48" s="1543"/>
      <c r="D48" s="490" t="s">
        <v>28</v>
      </c>
      <c r="E48" s="498">
        <v>0</v>
      </c>
      <c r="F48" s="498">
        <v>384</v>
      </c>
      <c r="G48" s="498">
        <v>1490</v>
      </c>
      <c r="H48" s="498">
        <v>3387</v>
      </c>
      <c r="I48" s="498">
        <v>37618</v>
      </c>
      <c r="J48" s="498">
        <v>12346</v>
      </c>
      <c r="K48" s="498">
        <v>59596</v>
      </c>
      <c r="L48" s="498">
        <v>101926</v>
      </c>
      <c r="M48" s="498">
        <v>176175</v>
      </c>
      <c r="N48" s="498">
        <v>251048</v>
      </c>
      <c r="O48" s="498">
        <v>307476</v>
      </c>
      <c r="P48" s="498">
        <v>340441</v>
      </c>
      <c r="Q48" s="498">
        <v>208659</v>
      </c>
      <c r="R48" s="498">
        <v>65683</v>
      </c>
      <c r="S48" s="498">
        <v>26694</v>
      </c>
      <c r="T48" s="498">
        <v>21031</v>
      </c>
      <c r="U48" s="498">
        <v>14311</v>
      </c>
      <c r="V48" s="498">
        <v>4399</v>
      </c>
      <c r="W48" s="498">
        <v>3002</v>
      </c>
      <c r="X48" s="498">
        <v>3607</v>
      </c>
      <c r="Y48" s="498">
        <v>8137</v>
      </c>
      <c r="Z48" s="499">
        <v>1647410</v>
      </c>
      <c r="AA48" s="486"/>
      <c r="AB48" s="486"/>
      <c r="AC48" s="486"/>
      <c r="AD48" s="486"/>
      <c r="AE48" s="486"/>
      <c r="AF48" s="486"/>
      <c r="AG48" s="486"/>
      <c r="AH48" s="486"/>
      <c r="AI48" s="486"/>
      <c r="AJ48" s="486"/>
      <c r="AK48" s="486"/>
      <c r="AL48" s="486"/>
      <c r="AM48" s="486"/>
      <c r="AN48" s="486"/>
      <c r="AO48" s="486"/>
      <c r="AP48" s="486"/>
      <c r="AQ48" s="486"/>
      <c r="AR48" s="486"/>
      <c r="AS48" s="486"/>
      <c r="AT48" s="486"/>
      <c r="AU48" s="486"/>
    </row>
    <row r="49" spans="1:47" ht="16.5" customHeight="1">
      <c r="A49" s="1542"/>
      <c r="B49" s="1543"/>
      <c r="C49" s="1543"/>
      <c r="D49" s="489" t="s">
        <v>26</v>
      </c>
      <c r="E49" s="503">
        <v>0</v>
      </c>
      <c r="F49" s="503">
        <v>63</v>
      </c>
      <c r="G49" s="503">
        <v>187</v>
      </c>
      <c r="H49" s="503">
        <v>311</v>
      </c>
      <c r="I49" s="503">
        <v>2119</v>
      </c>
      <c r="J49" s="503">
        <v>513</v>
      </c>
      <c r="K49" s="503">
        <v>1802</v>
      </c>
      <c r="L49" s="503">
        <v>1830</v>
      </c>
      <c r="M49" s="503">
        <v>2493</v>
      </c>
      <c r="N49" s="503">
        <v>3440</v>
      </c>
      <c r="O49" s="503">
        <v>4140</v>
      </c>
      <c r="P49" s="503">
        <v>4504</v>
      </c>
      <c r="Q49" s="503">
        <v>2773</v>
      </c>
      <c r="R49" s="503">
        <v>853</v>
      </c>
      <c r="S49" s="503">
        <v>365</v>
      </c>
      <c r="T49" s="503">
        <v>291</v>
      </c>
      <c r="U49" s="503">
        <v>197</v>
      </c>
      <c r="V49" s="503">
        <v>64</v>
      </c>
      <c r="W49" s="503">
        <v>47</v>
      </c>
      <c r="X49" s="503">
        <v>52</v>
      </c>
      <c r="Y49" s="503">
        <v>110</v>
      </c>
      <c r="Z49" s="504">
        <v>26154</v>
      </c>
      <c r="AA49" s="486"/>
      <c r="AB49" s="486"/>
      <c r="AC49" s="486"/>
      <c r="AD49" s="486"/>
      <c r="AE49" s="486"/>
      <c r="AF49" s="486"/>
      <c r="AG49" s="486"/>
      <c r="AH49" s="486"/>
      <c r="AI49" s="486"/>
      <c r="AJ49" s="486"/>
      <c r="AK49" s="486"/>
      <c r="AL49" s="486"/>
      <c r="AM49" s="486"/>
      <c r="AN49" s="486"/>
      <c r="AO49" s="486"/>
      <c r="AP49" s="486"/>
      <c r="AQ49" s="486"/>
      <c r="AR49" s="486"/>
      <c r="AS49" s="486"/>
      <c r="AT49" s="486"/>
      <c r="AU49" s="486"/>
    </row>
    <row r="50" spans="1:47" ht="16.5" customHeight="1">
      <c r="A50" s="1542" t="s">
        <v>24</v>
      </c>
      <c r="B50" s="1543"/>
      <c r="C50" s="1543"/>
      <c r="D50" s="488" t="s">
        <v>27</v>
      </c>
      <c r="E50" s="496">
        <v>0</v>
      </c>
      <c r="F50" s="496">
        <v>40.86</v>
      </c>
      <c r="G50" s="496">
        <v>87.94</v>
      </c>
      <c r="H50" s="496">
        <v>91.22999999999999</v>
      </c>
      <c r="I50" s="496">
        <v>660.41000000000008</v>
      </c>
      <c r="J50" s="496">
        <v>204.63</v>
      </c>
      <c r="K50" s="496">
        <v>955.34</v>
      </c>
      <c r="L50" s="496">
        <v>1424.26</v>
      </c>
      <c r="M50" s="496">
        <v>2270.13</v>
      </c>
      <c r="N50" s="496">
        <v>2941.0899999999997</v>
      </c>
      <c r="O50" s="496">
        <v>3419.1099999999997</v>
      </c>
      <c r="P50" s="496">
        <v>3615.05</v>
      </c>
      <c r="Q50" s="496">
        <v>2440.3599999999997</v>
      </c>
      <c r="R50" s="496">
        <v>1290.6400000000001</v>
      </c>
      <c r="S50" s="496">
        <v>705.35</v>
      </c>
      <c r="T50" s="496">
        <v>645.72</v>
      </c>
      <c r="U50" s="496">
        <v>393.40999999999997</v>
      </c>
      <c r="V50" s="496">
        <v>254.36999999999998</v>
      </c>
      <c r="W50" s="496">
        <v>153.83000000000001</v>
      </c>
      <c r="X50" s="496">
        <v>128.07</v>
      </c>
      <c r="Y50" s="496">
        <v>175.09</v>
      </c>
      <c r="Z50" s="497">
        <v>21896.89</v>
      </c>
      <c r="AA50" s="486"/>
      <c r="AB50" s="486"/>
      <c r="AC50" s="486"/>
      <c r="AD50" s="486"/>
      <c r="AE50" s="486"/>
      <c r="AF50" s="486"/>
      <c r="AG50" s="486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</row>
    <row r="51" spans="1:47" ht="16.5" customHeight="1">
      <c r="A51" s="1542"/>
      <c r="B51" s="1543"/>
      <c r="C51" s="1543"/>
      <c r="D51" s="490" t="s">
        <v>28</v>
      </c>
      <c r="E51" s="498">
        <v>0</v>
      </c>
      <c r="F51" s="498">
        <v>384</v>
      </c>
      <c r="G51" s="498">
        <v>1490</v>
      </c>
      <c r="H51" s="498">
        <v>3390</v>
      </c>
      <c r="I51" s="498">
        <v>37804</v>
      </c>
      <c r="J51" s="498">
        <v>12447</v>
      </c>
      <c r="K51" s="498">
        <v>59870</v>
      </c>
      <c r="L51" s="498">
        <v>102712</v>
      </c>
      <c r="M51" s="498">
        <v>183526</v>
      </c>
      <c r="N51" s="498">
        <v>275259</v>
      </c>
      <c r="O51" s="498">
        <v>338357</v>
      </c>
      <c r="P51" s="498">
        <v>372310</v>
      </c>
      <c r="Q51" s="498">
        <v>283150</v>
      </c>
      <c r="R51" s="498">
        <v>218146</v>
      </c>
      <c r="S51" s="498">
        <v>135405</v>
      </c>
      <c r="T51" s="498">
        <v>128971</v>
      </c>
      <c r="U51" s="498">
        <v>78434</v>
      </c>
      <c r="V51" s="498">
        <v>59006</v>
      </c>
      <c r="W51" s="498">
        <v>31527</v>
      </c>
      <c r="X51" s="498">
        <v>27930</v>
      </c>
      <c r="Y51" s="498">
        <v>34946</v>
      </c>
      <c r="Z51" s="499">
        <v>2385064</v>
      </c>
      <c r="AA51" s="486"/>
      <c r="AB51" s="486"/>
      <c r="AC51" s="486"/>
      <c r="AD51" s="486"/>
      <c r="AE51" s="486"/>
      <c r="AF51" s="486"/>
      <c r="AG51" s="486"/>
      <c r="AH51" s="486"/>
      <c r="AI51" s="486"/>
      <c r="AJ51" s="486"/>
      <c r="AK51" s="486"/>
      <c r="AL51" s="486"/>
      <c r="AM51" s="486"/>
      <c r="AN51" s="486"/>
      <c r="AO51" s="486"/>
      <c r="AP51" s="486"/>
      <c r="AQ51" s="486"/>
      <c r="AR51" s="486"/>
      <c r="AS51" s="486"/>
      <c r="AT51" s="486"/>
      <c r="AU51" s="486"/>
    </row>
    <row r="52" spans="1:47" ht="16.5" customHeight="1">
      <c r="A52" s="1542"/>
      <c r="B52" s="1543"/>
      <c r="C52" s="1543"/>
      <c r="D52" s="489" t="s">
        <v>26</v>
      </c>
      <c r="E52" s="503">
        <v>0</v>
      </c>
      <c r="F52" s="503">
        <v>63</v>
      </c>
      <c r="G52" s="503">
        <v>187</v>
      </c>
      <c r="H52" s="503">
        <v>311</v>
      </c>
      <c r="I52" s="503">
        <v>2130</v>
      </c>
      <c r="J52" s="503">
        <v>519</v>
      </c>
      <c r="K52" s="503">
        <v>1815</v>
      </c>
      <c r="L52" s="503">
        <v>1855</v>
      </c>
      <c r="M52" s="503">
        <v>2650</v>
      </c>
      <c r="N52" s="503">
        <v>3863</v>
      </c>
      <c r="O52" s="503">
        <v>4503</v>
      </c>
      <c r="P52" s="503">
        <v>4791</v>
      </c>
      <c r="Q52" s="503">
        <v>3316</v>
      </c>
      <c r="R52" s="503">
        <v>1657</v>
      </c>
      <c r="S52" s="503">
        <v>822</v>
      </c>
      <c r="T52" s="503">
        <v>735</v>
      </c>
      <c r="U52" s="503">
        <v>443</v>
      </c>
      <c r="V52" s="503">
        <v>304</v>
      </c>
      <c r="W52" s="503">
        <v>166</v>
      </c>
      <c r="X52" s="503">
        <v>162</v>
      </c>
      <c r="Y52" s="503">
        <v>226</v>
      </c>
      <c r="Z52" s="504">
        <v>30518</v>
      </c>
      <c r="AA52" s="486"/>
      <c r="AB52" s="486"/>
      <c r="AC52" s="486"/>
      <c r="AD52" s="486"/>
      <c r="AE52" s="486"/>
      <c r="AF52" s="486"/>
      <c r="AG52" s="486"/>
      <c r="AH52" s="486"/>
      <c r="AI52" s="486"/>
      <c r="AJ52" s="486"/>
      <c r="AK52" s="486"/>
      <c r="AL52" s="486"/>
      <c r="AM52" s="486"/>
      <c r="AN52" s="486"/>
      <c r="AO52" s="486"/>
      <c r="AP52" s="486"/>
      <c r="AQ52" s="486"/>
      <c r="AR52" s="486"/>
      <c r="AS52" s="486"/>
      <c r="AT52" s="486"/>
      <c r="AU52" s="486"/>
    </row>
    <row r="53" spans="1:47" ht="16.5" customHeight="1">
      <c r="A53" s="1542" t="s">
        <v>33</v>
      </c>
      <c r="B53" s="1543"/>
      <c r="C53" s="1543"/>
      <c r="D53" s="488" t="s">
        <v>27</v>
      </c>
      <c r="E53" s="496">
        <v>24.1</v>
      </c>
      <c r="F53" s="496">
        <v>60.31</v>
      </c>
      <c r="G53" s="496">
        <v>152.19</v>
      </c>
      <c r="H53" s="496">
        <v>318.5</v>
      </c>
      <c r="I53" s="496">
        <v>1266.6200000000001</v>
      </c>
      <c r="J53" s="496">
        <v>866.11</v>
      </c>
      <c r="K53" s="496">
        <v>1988.8400000000001</v>
      </c>
      <c r="L53" s="496">
        <v>2599.4399999999996</v>
      </c>
      <c r="M53" s="496">
        <v>4306.46</v>
      </c>
      <c r="N53" s="496">
        <v>7151.3399999999983</v>
      </c>
      <c r="O53" s="496">
        <v>7595.0899999999992</v>
      </c>
      <c r="P53" s="496">
        <v>6866.4400000000005</v>
      </c>
      <c r="Q53" s="496">
        <v>4526.83</v>
      </c>
      <c r="R53" s="496">
        <v>2361.41</v>
      </c>
      <c r="S53" s="496">
        <v>1548.7700000000002</v>
      </c>
      <c r="T53" s="496">
        <v>1569.4300000000003</v>
      </c>
      <c r="U53" s="496">
        <v>1191.54</v>
      </c>
      <c r="V53" s="496">
        <v>835.33999999999992</v>
      </c>
      <c r="W53" s="496">
        <v>426.19999999999993</v>
      </c>
      <c r="X53" s="496">
        <v>365.28999999999991</v>
      </c>
      <c r="Y53" s="496">
        <v>321.93999999999994</v>
      </c>
      <c r="Z53" s="497">
        <v>46342.19</v>
      </c>
      <c r="AA53" s="486"/>
      <c r="AB53" s="486"/>
      <c r="AC53" s="486"/>
      <c r="AD53" s="486"/>
      <c r="AE53" s="486"/>
      <c r="AF53" s="486"/>
      <c r="AG53" s="486"/>
      <c r="AH53" s="486"/>
      <c r="AI53" s="486"/>
      <c r="AJ53" s="486"/>
      <c r="AK53" s="486"/>
      <c r="AL53" s="486"/>
      <c r="AM53" s="486"/>
      <c r="AN53" s="486"/>
      <c r="AO53" s="486"/>
      <c r="AP53" s="486"/>
      <c r="AQ53" s="486"/>
      <c r="AR53" s="486"/>
      <c r="AS53" s="486"/>
      <c r="AT53" s="486"/>
      <c r="AU53" s="486"/>
    </row>
    <row r="54" spans="1:47" ht="16.5" customHeight="1">
      <c r="A54" s="1542"/>
      <c r="B54" s="1543"/>
      <c r="C54" s="1543"/>
      <c r="D54" s="490" t="s">
        <v>28</v>
      </c>
      <c r="E54" s="498">
        <v>19</v>
      </c>
      <c r="F54" s="498">
        <v>1114</v>
      </c>
      <c r="G54" s="498">
        <v>8233</v>
      </c>
      <c r="H54" s="498">
        <v>29553</v>
      </c>
      <c r="I54" s="498">
        <v>136240</v>
      </c>
      <c r="J54" s="498">
        <v>153094</v>
      </c>
      <c r="K54" s="498">
        <v>351515</v>
      </c>
      <c r="L54" s="498">
        <v>519692</v>
      </c>
      <c r="M54" s="498">
        <v>1029583</v>
      </c>
      <c r="N54" s="498">
        <v>2174478</v>
      </c>
      <c r="O54" s="498">
        <v>2338222</v>
      </c>
      <c r="P54" s="498">
        <v>2016430</v>
      </c>
      <c r="Q54" s="498">
        <v>1339892</v>
      </c>
      <c r="R54" s="498">
        <v>844331</v>
      </c>
      <c r="S54" s="498">
        <v>644762</v>
      </c>
      <c r="T54" s="498">
        <v>694906</v>
      </c>
      <c r="U54" s="498">
        <v>579465</v>
      </c>
      <c r="V54" s="498">
        <v>433276</v>
      </c>
      <c r="W54" s="498">
        <v>211486</v>
      </c>
      <c r="X54" s="498">
        <v>194081</v>
      </c>
      <c r="Y54" s="498">
        <v>122875</v>
      </c>
      <c r="Z54" s="499">
        <v>13823247</v>
      </c>
      <c r="AA54" s="486"/>
      <c r="AB54" s="486"/>
      <c r="AC54" s="486"/>
      <c r="AD54" s="486"/>
      <c r="AE54" s="486"/>
      <c r="AF54" s="486"/>
      <c r="AG54" s="486"/>
      <c r="AH54" s="486"/>
      <c r="AI54" s="486"/>
      <c r="AJ54" s="486"/>
      <c r="AK54" s="486"/>
      <c r="AL54" s="486"/>
      <c r="AM54" s="486"/>
      <c r="AN54" s="486"/>
      <c r="AO54" s="486"/>
      <c r="AP54" s="486"/>
      <c r="AQ54" s="486"/>
      <c r="AR54" s="486"/>
      <c r="AS54" s="486"/>
      <c r="AT54" s="486"/>
      <c r="AU54" s="486"/>
    </row>
    <row r="55" spans="1:47" ht="16.5" customHeight="1" thickBot="1">
      <c r="A55" s="1544"/>
      <c r="B55" s="1545"/>
      <c r="C55" s="1545"/>
      <c r="D55" s="494" t="s">
        <v>26</v>
      </c>
      <c r="E55" s="505">
        <v>7</v>
      </c>
      <c r="F55" s="505">
        <v>201</v>
      </c>
      <c r="G55" s="505">
        <v>915</v>
      </c>
      <c r="H55" s="505">
        <v>2319</v>
      </c>
      <c r="I55" s="505">
        <v>7357</v>
      </c>
      <c r="J55" s="505">
        <v>5850</v>
      </c>
      <c r="K55" s="505">
        <v>10306</v>
      </c>
      <c r="L55" s="505">
        <v>11225</v>
      </c>
      <c r="M55" s="505">
        <v>17899</v>
      </c>
      <c r="N55" s="505">
        <v>31691</v>
      </c>
      <c r="O55" s="505">
        <v>28063</v>
      </c>
      <c r="P55" s="505">
        <v>20835</v>
      </c>
      <c r="Q55" s="505">
        <v>11762</v>
      </c>
      <c r="R55" s="505">
        <v>5856</v>
      </c>
      <c r="S55" s="505">
        <v>3701</v>
      </c>
      <c r="T55" s="505">
        <v>3385</v>
      </c>
      <c r="U55" s="505">
        <v>2431</v>
      </c>
      <c r="V55" s="505">
        <v>1624</v>
      </c>
      <c r="W55" s="505">
        <v>700</v>
      </c>
      <c r="X55" s="505">
        <v>572</v>
      </c>
      <c r="Y55" s="505">
        <v>444</v>
      </c>
      <c r="Z55" s="505">
        <v>167143</v>
      </c>
      <c r="AA55" s="486"/>
      <c r="AB55" s="486"/>
      <c r="AC55" s="486"/>
      <c r="AD55" s="486"/>
      <c r="AE55" s="486"/>
      <c r="AF55" s="486"/>
      <c r="AG55" s="486"/>
      <c r="AH55" s="486"/>
      <c r="AI55" s="486"/>
      <c r="AJ55" s="486"/>
      <c r="AK55" s="486"/>
      <c r="AL55" s="486"/>
      <c r="AM55" s="486"/>
      <c r="AN55" s="486"/>
      <c r="AO55" s="486"/>
      <c r="AP55" s="486"/>
      <c r="AQ55" s="486"/>
      <c r="AR55" s="486"/>
      <c r="AS55" s="486"/>
      <c r="AT55" s="486"/>
      <c r="AU55" s="486"/>
    </row>
    <row r="56" spans="1:47" ht="16.5" customHeight="1" thickBot="1">
      <c r="A56" s="485"/>
      <c r="B56" s="485"/>
      <c r="C56" s="485"/>
      <c r="D56" s="485"/>
      <c r="E56" s="485"/>
      <c r="F56" s="485"/>
      <c r="G56" s="485"/>
      <c r="H56" s="485"/>
      <c r="I56" s="485"/>
      <c r="J56" s="485"/>
      <c r="K56" s="485"/>
      <c r="L56" s="485"/>
      <c r="M56" s="485"/>
      <c r="N56" s="485"/>
      <c r="O56" s="485"/>
      <c r="P56" s="485"/>
      <c r="Q56" s="485"/>
      <c r="R56" s="485"/>
      <c r="S56" s="485"/>
      <c r="T56" s="485"/>
      <c r="U56" s="485"/>
      <c r="V56" s="485"/>
      <c r="W56" s="485"/>
      <c r="X56" s="485"/>
      <c r="Y56" s="485"/>
      <c r="Z56" s="485"/>
      <c r="AA56" s="485"/>
      <c r="AB56" s="485"/>
      <c r="AC56" s="485"/>
      <c r="AD56" s="485"/>
      <c r="AE56" s="485"/>
      <c r="AF56" s="485"/>
      <c r="AG56" s="485"/>
      <c r="AH56" s="485"/>
      <c r="AI56" s="485"/>
      <c r="AJ56" s="485"/>
      <c r="AK56" s="485"/>
      <c r="AL56" s="485"/>
      <c r="AM56" s="485"/>
      <c r="AN56" s="485"/>
      <c r="AO56" s="485"/>
      <c r="AP56" s="485"/>
      <c r="AQ56" s="485"/>
      <c r="AR56" s="485"/>
      <c r="AS56" s="485"/>
      <c r="AT56" s="485"/>
      <c r="AU56" s="485"/>
    </row>
    <row r="57" spans="1:47" ht="16.5" customHeight="1">
      <c r="A57" s="485"/>
      <c r="B57" s="485"/>
      <c r="C57" s="485"/>
      <c r="D57" s="485"/>
      <c r="E57" s="485"/>
      <c r="F57" s="485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</row>
    <row r="58" spans="1:47" ht="16.5" customHeight="1">
      <c r="A58" s="485"/>
      <c r="B58" s="485"/>
      <c r="C58" s="485"/>
      <c r="D58" s="485"/>
      <c r="E58" s="485"/>
      <c r="F58" s="485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485"/>
      <c r="AB58" s="485"/>
      <c r="AC58" s="485"/>
      <c r="AD58" s="485"/>
      <c r="AE58" s="485"/>
      <c r="AF58" s="485"/>
      <c r="AG58" s="485"/>
      <c r="AH58" s="485"/>
      <c r="AI58" s="485"/>
      <c r="AJ58" s="485"/>
      <c r="AK58" s="485"/>
      <c r="AL58" s="485"/>
      <c r="AM58" s="485"/>
      <c r="AN58" s="485"/>
      <c r="AO58" s="485"/>
      <c r="AP58" s="485"/>
      <c r="AQ58" s="485"/>
      <c r="AR58" s="485"/>
      <c r="AS58" s="485"/>
      <c r="AT58" s="485"/>
      <c r="AU58" s="485"/>
    </row>
    <row r="59" spans="1:47" ht="16.5" customHeight="1" thickBot="1">
      <c r="A59" s="485"/>
      <c r="B59" s="485"/>
      <c r="C59" s="485"/>
      <c r="D59" s="485"/>
      <c r="E59" s="485"/>
      <c r="F59" s="485"/>
      <c r="G59" s="1529">
        <v>714.78</v>
      </c>
      <c r="H59" s="1530"/>
      <c r="I59" s="1530">
        <v>71478</v>
      </c>
      <c r="J59" s="1530"/>
      <c r="K59" s="1530">
        <v>13.78</v>
      </c>
      <c r="L59" s="1530"/>
      <c r="M59" s="1530">
        <v>95.8</v>
      </c>
      <c r="N59" s="1530"/>
      <c r="O59" s="1530">
        <v>25.54</v>
      </c>
      <c r="P59" s="1530"/>
      <c r="Q59" s="1530">
        <v>511.72</v>
      </c>
      <c r="R59" s="1530"/>
      <c r="S59" s="1537">
        <v>633.06000000000006</v>
      </c>
      <c r="T59" s="1538"/>
      <c r="U59" s="1530">
        <v>47703.81</v>
      </c>
      <c r="V59" s="1530"/>
      <c r="W59" s="1530">
        <v>13823247</v>
      </c>
      <c r="X59" s="1530"/>
      <c r="Y59" s="1530">
        <v>167143</v>
      </c>
      <c r="Z59" s="1536"/>
      <c r="AA59" s="485"/>
      <c r="AB59" s="485"/>
      <c r="AC59" s="485"/>
      <c r="AD59" s="485"/>
      <c r="AE59" s="485"/>
      <c r="AF59" s="485"/>
      <c r="AG59" s="485"/>
      <c r="AH59" s="485"/>
      <c r="AI59" s="485"/>
      <c r="AJ59" s="485"/>
      <c r="AK59" s="485"/>
      <c r="AL59" s="485"/>
      <c r="AM59" s="485"/>
      <c r="AN59" s="485"/>
      <c r="AO59" s="485"/>
      <c r="AP59" s="485"/>
      <c r="AQ59" s="485"/>
      <c r="AR59" s="485"/>
      <c r="AS59" s="485"/>
      <c r="AT59" s="485"/>
      <c r="AU59" s="485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selection sqref="A1:G1"/>
    </sheetView>
  </sheetViews>
  <sheetFormatPr defaultRowHeight="13.5"/>
  <cols>
    <col min="1" max="16384" width="9" style="463"/>
  </cols>
  <sheetData>
    <row r="1" spans="1:47" ht="18.75">
      <c r="A1" s="1547" t="s">
        <v>78</v>
      </c>
      <c r="B1" s="1548"/>
      <c r="C1" s="1548"/>
      <c r="D1" s="1548"/>
      <c r="E1" s="1548"/>
      <c r="F1" s="1548"/>
      <c r="G1" s="154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7"/>
    </row>
    <row r="3" spans="1:47" ht="14.25" thickBot="1">
      <c r="A3" s="507"/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7"/>
      <c r="AO3" s="507"/>
      <c r="AP3" s="507"/>
      <c r="AQ3" s="507"/>
      <c r="AR3" s="507"/>
      <c r="AS3" s="507"/>
      <c r="AT3" s="507"/>
      <c r="AU3" s="507"/>
    </row>
    <row r="4" spans="1:47" ht="16.5" customHeight="1">
      <c r="A4" s="513" t="s">
        <v>36</v>
      </c>
      <c r="B4" s="514" t="s">
        <v>35</v>
      </c>
      <c r="C4" s="514" t="s">
        <v>1</v>
      </c>
      <c r="D4" s="514" t="s">
        <v>2</v>
      </c>
      <c r="E4" s="514" t="s">
        <v>3</v>
      </c>
      <c r="F4" s="514" t="s">
        <v>4</v>
      </c>
      <c r="G4" s="514" t="s">
        <v>5</v>
      </c>
      <c r="H4" s="514" t="s">
        <v>6</v>
      </c>
      <c r="I4" s="514" t="s">
        <v>7</v>
      </c>
      <c r="J4" s="514" t="s">
        <v>8</v>
      </c>
      <c r="K4" s="514" t="s">
        <v>9</v>
      </c>
      <c r="L4" s="514" t="s">
        <v>10</v>
      </c>
      <c r="M4" s="514" t="s">
        <v>11</v>
      </c>
      <c r="N4" s="514" t="s">
        <v>12</v>
      </c>
      <c r="O4" s="514" t="s">
        <v>13</v>
      </c>
      <c r="P4" s="514" t="s">
        <v>14</v>
      </c>
      <c r="Q4" s="514" t="s">
        <v>15</v>
      </c>
      <c r="R4" s="514" t="s">
        <v>16</v>
      </c>
      <c r="S4" s="514" t="s">
        <v>17</v>
      </c>
      <c r="T4" s="514" t="s">
        <v>18</v>
      </c>
      <c r="U4" s="514" t="s">
        <v>19</v>
      </c>
      <c r="V4" s="514" t="s">
        <v>20</v>
      </c>
      <c r="W4" s="514" t="s">
        <v>21</v>
      </c>
      <c r="X4" s="514" t="s">
        <v>22</v>
      </c>
      <c r="Y4" s="514" t="s">
        <v>23</v>
      </c>
      <c r="Z4" s="515" t="s">
        <v>25</v>
      </c>
      <c r="AA4" s="509"/>
      <c r="AB4" s="509"/>
      <c r="AC4" s="509"/>
      <c r="AD4" s="509"/>
      <c r="AE4" s="509"/>
      <c r="AF4" s="509"/>
      <c r="AG4" s="509"/>
      <c r="AH4" s="509"/>
      <c r="AI4" s="509"/>
      <c r="AJ4" s="509"/>
      <c r="AK4" s="509"/>
      <c r="AL4" s="509"/>
      <c r="AM4" s="509"/>
      <c r="AN4" s="509"/>
      <c r="AO4" s="509"/>
      <c r="AP4" s="509"/>
      <c r="AQ4" s="509"/>
      <c r="AR4" s="509"/>
      <c r="AS4" s="509"/>
      <c r="AT4" s="509"/>
      <c r="AU4" s="509"/>
    </row>
    <row r="5" spans="1:47" ht="16.5" customHeight="1">
      <c r="A5" s="1542" t="s">
        <v>32</v>
      </c>
      <c r="B5" s="1543" t="s">
        <v>29</v>
      </c>
      <c r="C5" s="1543" t="s">
        <v>51</v>
      </c>
      <c r="D5" s="510" t="s">
        <v>27</v>
      </c>
      <c r="E5" s="517">
        <v>0</v>
      </c>
      <c r="F5" s="518">
        <v>4.13</v>
      </c>
      <c r="G5" s="518">
        <v>7.63</v>
      </c>
      <c r="H5" s="518">
        <v>37.24</v>
      </c>
      <c r="I5" s="518">
        <v>39.68</v>
      </c>
      <c r="J5" s="518">
        <v>83.31</v>
      </c>
      <c r="K5" s="518">
        <v>151.6</v>
      </c>
      <c r="L5" s="518">
        <v>141.82</v>
      </c>
      <c r="M5" s="518">
        <v>286.88</v>
      </c>
      <c r="N5" s="518">
        <v>566.53</v>
      </c>
      <c r="O5" s="518">
        <v>547.67999999999995</v>
      </c>
      <c r="P5" s="518">
        <v>402.09</v>
      </c>
      <c r="Q5" s="518">
        <v>212.6</v>
      </c>
      <c r="R5" s="518">
        <v>81.58</v>
      </c>
      <c r="S5" s="518">
        <v>75.849999999999994</v>
      </c>
      <c r="T5" s="518">
        <v>48.1</v>
      </c>
      <c r="U5" s="518">
        <v>47.83</v>
      </c>
      <c r="V5" s="518">
        <v>15.78</v>
      </c>
      <c r="W5" s="518">
        <v>19.850000000000001</v>
      </c>
      <c r="X5" s="518">
        <v>0.88</v>
      </c>
      <c r="Y5" s="518">
        <v>7.69</v>
      </c>
      <c r="Z5" s="519">
        <v>2778.75</v>
      </c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</row>
    <row r="6" spans="1:47" ht="16.5" customHeight="1">
      <c r="A6" s="1542"/>
      <c r="B6" s="1543"/>
      <c r="C6" s="1543"/>
      <c r="D6" s="512" t="s">
        <v>28</v>
      </c>
      <c r="E6" s="520">
        <v>0</v>
      </c>
      <c r="F6" s="520">
        <v>223</v>
      </c>
      <c r="G6" s="520">
        <v>1000</v>
      </c>
      <c r="H6" s="520">
        <v>6193</v>
      </c>
      <c r="I6" s="520">
        <v>9150</v>
      </c>
      <c r="J6" s="520">
        <v>23515</v>
      </c>
      <c r="K6" s="520">
        <v>49887</v>
      </c>
      <c r="L6" s="520">
        <v>51846</v>
      </c>
      <c r="M6" s="520">
        <v>122203</v>
      </c>
      <c r="N6" s="520">
        <v>262736</v>
      </c>
      <c r="O6" s="520">
        <v>273943</v>
      </c>
      <c r="P6" s="520">
        <v>211022</v>
      </c>
      <c r="Q6" s="520">
        <v>116589</v>
      </c>
      <c r="R6" s="520">
        <v>46455</v>
      </c>
      <c r="S6" s="520">
        <v>47394</v>
      </c>
      <c r="T6" s="520">
        <v>28929</v>
      </c>
      <c r="U6" s="520">
        <v>31076</v>
      </c>
      <c r="V6" s="520">
        <v>10035</v>
      </c>
      <c r="W6" s="520">
        <v>12821</v>
      </c>
      <c r="X6" s="520">
        <v>561</v>
      </c>
      <c r="Y6" s="520">
        <v>4521</v>
      </c>
      <c r="Z6" s="521">
        <v>1310099</v>
      </c>
      <c r="AA6" s="508"/>
      <c r="AB6" s="508"/>
      <c r="AC6" s="508"/>
      <c r="AD6" s="508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508"/>
      <c r="AQ6" s="508"/>
      <c r="AR6" s="508"/>
      <c r="AS6" s="508"/>
      <c r="AT6" s="508"/>
      <c r="AU6" s="508"/>
    </row>
    <row r="7" spans="1:47" ht="16.5" customHeight="1">
      <c r="A7" s="1542"/>
      <c r="B7" s="1543"/>
      <c r="C7" s="1543"/>
      <c r="D7" s="511" t="s">
        <v>26</v>
      </c>
      <c r="E7" s="522">
        <v>0</v>
      </c>
      <c r="F7" s="522">
        <v>50</v>
      </c>
      <c r="G7" s="522">
        <v>112</v>
      </c>
      <c r="H7" s="522">
        <v>463</v>
      </c>
      <c r="I7" s="522">
        <v>463</v>
      </c>
      <c r="J7" s="522">
        <v>926</v>
      </c>
      <c r="K7" s="522">
        <v>1473</v>
      </c>
      <c r="L7" s="522">
        <v>1181</v>
      </c>
      <c r="M7" s="522">
        <v>2176</v>
      </c>
      <c r="N7" s="522">
        <v>3804</v>
      </c>
      <c r="O7" s="522">
        <v>3317</v>
      </c>
      <c r="P7" s="522">
        <v>2074</v>
      </c>
      <c r="Q7" s="522">
        <v>932</v>
      </c>
      <c r="R7" s="522">
        <v>304</v>
      </c>
      <c r="S7" s="522">
        <v>258</v>
      </c>
      <c r="T7" s="522">
        <v>133</v>
      </c>
      <c r="U7" s="522">
        <v>116</v>
      </c>
      <c r="V7" s="522">
        <v>37</v>
      </c>
      <c r="W7" s="522">
        <v>35</v>
      </c>
      <c r="X7" s="522">
        <v>1</v>
      </c>
      <c r="Y7" s="522">
        <v>13</v>
      </c>
      <c r="Z7" s="523">
        <v>17868</v>
      </c>
      <c r="AA7" s="508"/>
      <c r="AB7" s="508"/>
      <c r="AC7" s="508"/>
      <c r="AD7" s="508"/>
      <c r="AE7" s="508"/>
      <c r="AF7" s="508"/>
      <c r="AG7" s="508"/>
      <c r="AH7" s="508"/>
      <c r="AI7" s="508"/>
      <c r="AJ7" s="508"/>
      <c r="AK7" s="508"/>
      <c r="AL7" s="508"/>
      <c r="AM7" s="508"/>
      <c r="AN7" s="508"/>
      <c r="AO7" s="508"/>
      <c r="AP7" s="508"/>
      <c r="AQ7" s="508"/>
      <c r="AR7" s="508"/>
      <c r="AS7" s="508"/>
      <c r="AT7" s="508"/>
      <c r="AU7" s="508"/>
    </row>
    <row r="8" spans="1:47" ht="16.5" customHeight="1">
      <c r="A8" s="1542"/>
      <c r="B8" s="1543"/>
      <c r="C8" s="1543" t="s">
        <v>52</v>
      </c>
      <c r="D8" s="510" t="s">
        <v>27</v>
      </c>
      <c r="E8" s="518">
        <v>0.21</v>
      </c>
      <c r="F8" s="518">
        <v>8.17</v>
      </c>
      <c r="G8" s="518">
        <v>136.91999999999999</v>
      </c>
      <c r="H8" s="518">
        <v>383.57</v>
      </c>
      <c r="I8" s="518">
        <v>321.54000000000002</v>
      </c>
      <c r="J8" s="518">
        <v>402.55</v>
      </c>
      <c r="K8" s="518">
        <v>417.16</v>
      </c>
      <c r="L8" s="518">
        <v>349.12</v>
      </c>
      <c r="M8" s="518">
        <v>305.47000000000003</v>
      </c>
      <c r="N8" s="518">
        <v>355.42</v>
      </c>
      <c r="O8" s="518">
        <v>277.17</v>
      </c>
      <c r="P8" s="518">
        <v>197.15</v>
      </c>
      <c r="Q8" s="518">
        <v>50.55</v>
      </c>
      <c r="R8" s="518">
        <v>33.6</v>
      </c>
      <c r="S8" s="518">
        <v>25.64</v>
      </c>
      <c r="T8" s="518">
        <v>23.82</v>
      </c>
      <c r="U8" s="518">
        <v>14.97</v>
      </c>
      <c r="V8" s="518">
        <v>5.08</v>
      </c>
      <c r="W8" s="518">
        <v>3.75</v>
      </c>
      <c r="X8" s="518">
        <v>0</v>
      </c>
      <c r="Y8" s="518">
        <v>8.34</v>
      </c>
      <c r="Z8" s="519">
        <v>3320.2</v>
      </c>
      <c r="AA8" s="508"/>
      <c r="AB8" s="508"/>
      <c r="AC8" s="508"/>
      <c r="AD8" s="508"/>
      <c r="AE8" s="508"/>
      <c r="AF8" s="508"/>
      <c r="AG8" s="508"/>
      <c r="AH8" s="508"/>
      <c r="AI8" s="508"/>
      <c r="AJ8" s="508"/>
      <c r="AK8" s="508"/>
      <c r="AL8" s="508"/>
      <c r="AM8" s="508"/>
      <c r="AN8" s="508"/>
      <c r="AO8" s="508"/>
      <c r="AP8" s="508"/>
      <c r="AQ8" s="508"/>
      <c r="AR8" s="508"/>
      <c r="AS8" s="508"/>
      <c r="AT8" s="508"/>
      <c r="AU8" s="508"/>
    </row>
    <row r="9" spans="1:47" ht="16.5" customHeight="1">
      <c r="A9" s="1542"/>
      <c r="B9" s="1543"/>
      <c r="C9" s="1543"/>
      <c r="D9" s="512" t="s">
        <v>28</v>
      </c>
      <c r="E9" s="520">
        <v>2</v>
      </c>
      <c r="F9" s="520">
        <v>292</v>
      </c>
      <c r="G9" s="520">
        <v>8155</v>
      </c>
      <c r="H9" s="520">
        <v>37957</v>
      </c>
      <c r="I9" s="520">
        <v>39436</v>
      </c>
      <c r="J9" s="520">
        <v>54997</v>
      </c>
      <c r="K9" s="520">
        <v>67457</v>
      </c>
      <c r="L9" s="520">
        <v>74787</v>
      </c>
      <c r="M9" s="520">
        <v>71911</v>
      </c>
      <c r="N9" s="520">
        <v>93199</v>
      </c>
      <c r="O9" s="520">
        <v>74608</v>
      </c>
      <c r="P9" s="520">
        <v>58668</v>
      </c>
      <c r="Q9" s="520">
        <v>16025</v>
      </c>
      <c r="R9" s="520">
        <v>10461</v>
      </c>
      <c r="S9" s="520">
        <v>9180</v>
      </c>
      <c r="T9" s="520">
        <v>8388</v>
      </c>
      <c r="U9" s="520">
        <v>5507</v>
      </c>
      <c r="V9" s="520">
        <v>1790</v>
      </c>
      <c r="W9" s="520">
        <v>1315</v>
      </c>
      <c r="X9" s="520">
        <v>0</v>
      </c>
      <c r="Y9" s="520">
        <v>3294</v>
      </c>
      <c r="Z9" s="521">
        <v>637429</v>
      </c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508"/>
      <c r="AO9" s="508"/>
      <c r="AP9" s="508"/>
      <c r="AQ9" s="508"/>
      <c r="AR9" s="508"/>
      <c r="AS9" s="508"/>
      <c r="AT9" s="508"/>
      <c r="AU9" s="508"/>
    </row>
    <row r="10" spans="1:47" ht="16.5" customHeight="1">
      <c r="A10" s="1542"/>
      <c r="B10" s="1543"/>
      <c r="C10" s="1543"/>
      <c r="D10" s="511" t="s">
        <v>26</v>
      </c>
      <c r="E10" s="522">
        <v>1</v>
      </c>
      <c r="F10" s="522">
        <v>61</v>
      </c>
      <c r="G10" s="522">
        <v>981</v>
      </c>
      <c r="H10" s="522">
        <v>3035</v>
      </c>
      <c r="I10" s="522">
        <v>2126</v>
      </c>
      <c r="J10" s="522">
        <v>2295</v>
      </c>
      <c r="K10" s="522">
        <v>2128</v>
      </c>
      <c r="L10" s="522">
        <v>1795</v>
      </c>
      <c r="M10" s="522">
        <v>1359</v>
      </c>
      <c r="N10" s="522">
        <v>1397</v>
      </c>
      <c r="O10" s="522">
        <v>939</v>
      </c>
      <c r="P10" s="522">
        <v>618</v>
      </c>
      <c r="Q10" s="522">
        <v>133</v>
      </c>
      <c r="R10" s="522">
        <v>75</v>
      </c>
      <c r="S10" s="522">
        <v>48</v>
      </c>
      <c r="T10" s="522">
        <v>44</v>
      </c>
      <c r="U10" s="522">
        <v>17</v>
      </c>
      <c r="V10" s="522">
        <v>5</v>
      </c>
      <c r="W10" s="522">
        <v>4</v>
      </c>
      <c r="X10" s="522">
        <v>0</v>
      </c>
      <c r="Y10" s="522">
        <v>10</v>
      </c>
      <c r="Z10" s="523">
        <v>17071</v>
      </c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8"/>
      <c r="AN10" s="508"/>
      <c r="AO10" s="508"/>
      <c r="AP10" s="508"/>
      <c r="AQ10" s="508"/>
      <c r="AR10" s="508"/>
      <c r="AS10" s="508"/>
      <c r="AT10" s="508"/>
      <c r="AU10" s="508"/>
    </row>
    <row r="11" spans="1:47" ht="16.5" customHeight="1">
      <c r="A11" s="1542"/>
      <c r="B11" s="1543"/>
      <c r="C11" s="1543" t="s">
        <v>53</v>
      </c>
      <c r="D11" s="510" t="s">
        <v>27</v>
      </c>
      <c r="E11" s="518">
        <v>0</v>
      </c>
      <c r="F11" s="518">
        <v>0</v>
      </c>
      <c r="G11" s="518">
        <v>0</v>
      </c>
      <c r="H11" s="518">
        <v>0.86</v>
      </c>
      <c r="I11" s="518">
        <v>4.5999999999999996</v>
      </c>
      <c r="J11" s="518">
        <v>8.98</v>
      </c>
      <c r="K11" s="518">
        <v>38.33</v>
      </c>
      <c r="L11" s="518">
        <v>40.409999999999997</v>
      </c>
      <c r="M11" s="518">
        <v>262.43</v>
      </c>
      <c r="N11" s="518">
        <v>396.87</v>
      </c>
      <c r="O11" s="518">
        <v>531.55999999999995</v>
      </c>
      <c r="P11" s="518">
        <v>391.12</v>
      </c>
      <c r="Q11" s="518">
        <v>105.41</v>
      </c>
      <c r="R11" s="518">
        <v>30.41</v>
      </c>
      <c r="S11" s="518">
        <v>10.27</v>
      </c>
      <c r="T11" s="518">
        <v>5.54</v>
      </c>
      <c r="U11" s="518">
        <v>1.53</v>
      </c>
      <c r="V11" s="518">
        <v>2.4</v>
      </c>
      <c r="W11" s="518">
        <v>0.54</v>
      </c>
      <c r="X11" s="518">
        <v>0</v>
      </c>
      <c r="Y11" s="518">
        <v>0.21</v>
      </c>
      <c r="Z11" s="519">
        <v>1831.47</v>
      </c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08"/>
      <c r="AL11" s="508"/>
      <c r="AM11" s="508"/>
      <c r="AN11" s="508"/>
      <c r="AO11" s="508"/>
      <c r="AP11" s="508"/>
      <c r="AQ11" s="508"/>
      <c r="AR11" s="508"/>
      <c r="AS11" s="508"/>
      <c r="AT11" s="508"/>
      <c r="AU11" s="508"/>
    </row>
    <row r="12" spans="1:47" ht="16.5" customHeight="1">
      <c r="A12" s="1542"/>
      <c r="B12" s="1543"/>
      <c r="C12" s="1543"/>
      <c r="D12" s="512" t="s">
        <v>28</v>
      </c>
      <c r="E12" s="520">
        <v>0</v>
      </c>
      <c r="F12" s="520">
        <v>0</v>
      </c>
      <c r="G12" s="520">
        <v>0</v>
      </c>
      <c r="H12" s="520">
        <v>61</v>
      </c>
      <c r="I12" s="520">
        <v>405</v>
      </c>
      <c r="J12" s="520">
        <v>910</v>
      </c>
      <c r="K12" s="520">
        <v>5745</v>
      </c>
      <c r="L12" s="520">
        <v>6448</v>
      </c>
      <c r="M12" s="520">
        <v>44763</v>
      </c>
      <c r="N12" s="520">
        <v>77131</v>
      </c>
      <c r="O12" s="520">
        <v>109573</v>
      </c>
      <c r="P12" s="520">
        <v>88131</v>
      </c>
      <c r="Q12" s="520">
        <v>22222</v>
      </c>
      <c r="R12" s="520">
        <v>6352</v>
      </c>
      <c r="S12" s="520">
        <v>2130</v>
      </c>
      <c r="T12" s="520">
        <v>1399</v>
      </c>
      <c r="U12" s="520">
        <v>387</v>
      </c>
      <c r="V12" s="520">
        <v>607</v>
      </c>
      <c r="W12" s="520">
        <v>137</v>
      </c>
      <c r="X12" s="520">
        <v>0</v>
      </c>
      <c r="Y12" s="520">
        <v>53</v>
      </c>
      <c r="Z12" s="521">
        <v>366454</v>
      </c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08"/>
      <c r="AL12" s="508"/>
      <c r="AM12" s="508"/>
      <c r="AN12" s="508"/>
      <c r="AO12" s="508"/>
      <c r="AP12" s="508"/>
      <c r="AQ12" s="508"/>
      <c r="AR12" s="508"/>
      <c r="AS12" s="508"/>
      <c r="AT12" s="508"/>
      <c r="AU12" s="508"/>
    </row>
    <row r="13" spans="1:47" ht="16.5" customHeight="1">
      <c r="A13" s="1542"/>
      <c r="B13" s="1543"/>
      <c r="C13" s="1543"/>
      <c r="D13" s="511" t="s">
        <v>26</v>
      </c>
      <c r="E13" s="522">
        <v>0</v>
      </c>
      <c r="F13" s="522">
        <v>0</v>
      </c>
      <c r="G13" s="522">
        <v>0</v>
      </c>
      <c r="H13" s="522">
        <v>5</v>
      </c>
      <c r="I13" s="522">
        <v>25</v>
      </c>
      <c r="J13" s="522">
        <v>52</v>
      </c>
      <c r="K13" s="522">
        <v>242</v>
      </c>
      <c r="L13" s="522">
        <v>207</v>
      </c>
      <c r="M13" s="522">
        <v>1075</v>
      </c>
      <c r="N13" s="522">
        <v>1284</v>
      </c>
      <c r="O13" s="522">
        <v>1316</v>
      </c>
      <c r="P13" s="522">
        <v>632</v>
      </c>
      <c r="Q13" s="522">
        <v>152</v>
      </c>
      <c r="R13" s="522">
        <v>35</v>
      </c>
      <c r="S13" s="522">
        <v>11</v>
      </c>
      <c r="T13" s="522">
        <v>8</v>
      </c>
      <c r="U13" s="522">
        <v>1</v>
      </c>
      <c r="V13" s="522">
        <v>4</v>
      </c>
      <c r="W13" s="522">
        <v>1</v>
      </c>
      <c r="X13" s="522">
        <v>0</v>
      </c>
      <c r="Y13" s="522">
        <v>0</v>
      </c>
      <c r="Z13" s="523">
        <v>5050</v>
      </c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</row>
    <row r="14" spans="1:47" ht="16.5" customHeight="1">
      <c r="A14" s="1542"/>
      <c r="B14" s="1543"/>
      <c r="C14" s="1546" t="s">
        <v>54</v>
      </c>
      <c r="D14" s="510" t="s">
        <v>27</v>
      </c>
      <c r="E14" s="518">
        <v>0</v>
      </c>
      <c r="F14" s="518">
        <v>0</v>
      </c>
      <c r="G14" s="518">
        <v>0</v>
      </c>
      <c r="H14" s="518">
        <v>0</v>
      </c>
      <c r="I14" s="518">
        <v>0</v>
      </c>
      <c r="J14" s="518">
        <v>2.65</v>
      </c>
      <c r="K14" s="518">
        <v>2.7</v>
      </c>
      <c r="L14" s="518">
        <v>19.62</v>
      </c>
      <c r="M14" s="518">
        <v>55.28</v>
      </c>
      <c r="N14" s="518">
        <v>249.74</v>
      </c>
      <c r="O14" s="518">
        <v>76.61</v>
      </c>
      <c r="P14" s="518">
        <v>1.72</v>
      </c>
      <c r="Q14" s="518">
        <v>1.63</v>
      </c>
      <c r="R14" s="518">
        <v>0</v>
      </c>
      <c r="S14" s="518">
        <v>0</v>
      </c>
      <c r="T14" s="518">
        <v>0</v>
      </c>
      <c r="U14" s="518">
        <v>0</v>
      </c>
      <c r="V14" s="518">
        <v>0</v>
      </c>
      <c r="W14" s="518">
        <v>0</v>
      </c>
      <c r="X14" s="518">
        <v>0.63</v>
      </c>
      <c r="Y14" s="518">
        <v>0</v>
      </c>
      <c r="Z14" s="519">
        <v>410.58</v>
      </c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08"/>
      <c r="AL14" s="508"/>
      <c r="AM14" s="508"/>
      <c r="AN14" s="508"/>
      <c r="AO14" s="508"/>
      <c r="AP14" s="508"/>
      <c r="AQ14" s="508"/>
      <c r="AR14" s="508"/>
      <c r="AS14" s="508"/>
      <c r="AT14" s="508"/>
      <c r="AU14" s="508"/>
    </row>
    <row r="15" spans="1:47" ht="16.5" customHeight="1">
      <c r="A15" s="1542"/>
      <c r="B15" s="1543"/>
      <c r="C15" s="1546"/>
      <c r="D15" s="512" t="s">
        <v>28</v>
      </c>
      <c r="E15" s="520">
        <v>0</v>
      </c>
      <c r="F15" s="520">
        <v>0</v>
      </c>
      <c r="G15" s="520">
        <v>0</v>
      </c>
      <c r="H15" s="520">
        <v>0</v>
      </c>
      <c r="I15" s="520">
        <v>0</v>
      </c>
      <c r="J15" s="520">
        <v>183</v>
      </c>
      <c r="K15" s="520">
        <v>437</v>
      </c>
      <c r="L15" s="520">
        <v>2986</v>
      </c>
      <c r="M15" s="520">
        <v>7798</v>
      </c>
      <c r="N15" s="520">
        <v>52940</v>
      </c>
      <c r="O15" s="520">
        <v>17478</v>
      </c>
      <c r="P15" s="520">
        <v>422</v>
      </c>
      <c r="Q15" s="520">
        <v>305</v>
      </c>
      <c r="R15" s="520">
        <v>0</v>
      </c>
      <c r="S15" s="520">
        <v>0</v>
      </c>
      <c r="T15" s="520">
        <v>0</v>
      </c>
      <c r="U15" s="520">
        <v>0</v>
      </c>
      <c r="V15" s="520">
        <v>0</v>
      </c>
      <c r="W15" s="520">
        <v>0</v>
      </c>
      <c r="X15" s="520">
        <v>129</v>
      </c>
      <c r="Y15" s="520">
        <v>0</v>
      </c>
      <c r="Z15" s="521">
        <v>82678</v>
      </c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08"/>
      <c r="AL15" s="508"/>
      <c r="AM15" s="508"/>
      <c r="AN15" s="508"/>
      <c r="AO15" s="508"/>
      <c r="AP15" s="508"/>
      <c r="AQ15" s="508"/>
      <c r="AR15" s="508"/>
      <c r="AS15" s="508"/>
      <c r="AT15" s="508"/>
      <c r="AU15" s="508"/>
    </row>
    <row r="16" spans="1:47" ht="16.5" customHeight="1">
      <c r="A16" s="1542"/>
      <c r="B16" s="1543"/>
      <c r="C16" s="1546"/>
      <c r="D16" s="511" t="s">
        <v>26</v>
      </c>
      <c r="E16" s="522">
        <v>0</v>
      </c>
      <c r="F16" s="522">
        <v>0</v>
      </c>
      <c r="G16" s="522">
        <v>0</v>
      </c>
      <c r="H16" s="522">
        <v>0</v>
      </c>
      <c r="I16" s="522">
        <v>0</v>
      </c>
      <c r="J16" s="522">
        <v>12</v>
      </c>
      <c r="K16" s="522">
        <v>18</v>
      </c>
      <c r="L16" s="522">
        <v>100</v>
      </c>
      <c r="M16" s="522">
        <v>214</v>
      </c>
      <c r="N16" s="522">
        <v>868</v>
      </c>
      <c r="O16" s="522">
        <v>221</v>
      </c>
      <c r="P16" s="522">
        <v>4</v>
      </c>
      <c r="Q16" s="522">
        <v>3</v>
      </c>
      <c r="R16" s="522">
        <v>0</v>
      </c>
      <c r="S16" s="522">
        <v>0</v>
      </c>
      <c r="T16" s="522">
        <v>0</v>
      </c>
      <c r="U16" s="522">
        <v>0</v>
      </c>
      <c r="V16" s="522">
        <v>0</v>
      </c>
      <c r="W16" s="522">
        <v>0</v>
      </c>
      <c r="X16" s="522">
        <v>1</v>
      </c>
      <c r="Y16" s="522">
        <v>0</v>
      </c>
      <c r="Z16" s="524">
        <v>1441</v>
      </c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08"/>
      <c r="AL16" s="508"/>
      <c r="AM16" s="508"/>
      <c r="AN16" s="508"/>
      <c r="AO16" s="508"/>
      <c r="AP16" s="508"/>
      <c r="AQ16" s="508"/>
      <c r="AR16" s="508"/>
      <c r="AS16" s="508"/>
      <c r="AT16" s="508"/>
      <c r="AU16" s="508"/>
    </row>
    <row r="17" spans="1:47" ht="16.5" customHeight="1">
      <c r="A17" s="1542"/>
      <c r="B17" s="1543" t="s">
        <v>30</v>
      </c>
      <c r="C17" s="1543"/>
      <c r="D17" s="510" t="s">
        <v>27</v>
      </c>
      <c r="E17" s="518">
        <v>0.21</v>
      </c>
      <c r="F17" s="518">
        <v>12.3</v>
      </c>
      <c r="G17" s="518">
        <v>144.54999999999998</v>
      </c>
      <c r="H17" s="518">
        <v>421.67</v>
      </c>
      <c r="I17" s="518">
        <v>365.82000000000005</v>
      </c>
      <c r="J17" s="518">
        <v>497.49</v>
      </c>
      <c r="K17" s="518">
        <v>609.79000000000008</v>
      </c>
      <c r="L17" s="518">
        <v>550.97</v>
      </c>
      <c r="M17" s="518">
        <v>910.06</v>
      </c>
      <c r="N17" s="518">
        <v>1568.5600000000002</v>
      </c>
      <c r="O17" s="518">
        <v>1433.0199999999998</v>
      </c>
      <c r="P17" s="518">
        <v>992.08</v>
      </c>
      <c r="Q17" s="518">
        <v>370.18999999999994</v>
      </c>
      <c r="R17" s="518">
        <v>145.59</v>
      </c>
      <c r="S17" s="518">
        <v>111.75999999999999</v>
      </c>
      <c r="T17" s="518">
        <v>77.460000000000008</v>
      </c>
      <c r="U17" s="518">
        <v>64.33</v>
      </c>
      <c r="V17" s="518">
        <v>23.259999999999998</v>
      </c>
      <c r="W17" s="518">
        <v>24.14</v>
      </c>
      <c r="X17" s="518">
        <v>1.51</v>
      </c>
      <c r="Y17" s="518">
        <v>16.240000000000002</v>
      </c>
      <c r="Z17" s="519">
        <v>8341</v>
      </c>
      <c r="AA17" s="508"/>
      <c r="AB17" s="508"/>
      <c r="AC17" s="508"/>
      <c r="AD17" s="508"/>
      <c r="AE17" s="508"/>
      <c r="AF17" s="508"/>
      <c r="AG17" s="508"/>
      <c r="AH17" s="508"/>
      <c r="AI17" s="508"/>
      <c r="AJ17" s="508"/>
      <c r="AK17" s="508"/>
      <c r="AL17" s="508"/>
      <c r="AM17" s="508"/>
      <c r="AN17" s="508"/>
      <c r="AO17" s="508"/>
      <c r="AP17" s="508"/>
      <c r="AQ17" s="508"/>
      <c r="AR17" s="508"/>
      <c r="AS17" s="508"/>
      <c r="AT17" s="508"/>
      <c r="AU17" s="508"/>
    </row>
    <row r="18" spans="1:47" ht="16.5" customHeight="1">
      <c r="A18" s="1542"/>
      <c r="B18" s="1543"/>
      <c r="C18" s="1543"/>
      <c r="D18" s="512" t="s">
        <v>28</v>
      </c>
      <c r="E18" s="520">
        <v>2</v>
      </c>
      <c r="F18" s="520">
        <v>515</v>
      </c>
      <c r="G18" s="520">
        <v>9155</v>
      </c>
      <c r="H18" s="520">
        <v>44211</v>
      </c>
      <c r="I18" s="520">
        <v>48991</v>
      </c>
      <c r="J18" s="520">
        <v>79605</v>
      </c>
      <c r="K18" s="520">
        <v>123526</v>
      </c>
      <c r="L18" s="520">
        <v>136067</v>
      </c>
      <c r="M18" s="520">
        <v>246675</v>
      </c>
      <c r="N18" s="520">
        <v>486006</v>
      </c>
      <c r="O18" s="520">
        <v>475602</v>
      </c>
      <c r="P18" s="520">
        <v>358243</v>
      </c>
      <c r="Q18" s="520">
        <v>155141</v>
      </c>
      <c r="R18" s="520">
        <v>63268</v>
      </c>
      <c r="S18" s="520">
        <v>58704</v>
      </c>
      <c r="T18" s="520">
        <v>38716</v>
      </c>
      <c r="U18" s="520">
        <v>36970</v>
      </c>
      <c r="V18" s="520">
        <v>12432</v>
      </c>
      <c r="W18" s="520">
        <v>14273</v>
      </c>
      <c r="X18" s="520">
        <v>690</v>
      </c>
      <c r="Y18" s="520">
        <v>7868</v>
      </c>
      <c r="Z18" s="521">
        <v>2396660</v>
      </c>
      <c r="AA18" s="508"/>
      <c r="AB18" s="508"/>
      <c r="AC18" s="508"/>
      <c r="AD18" s="508"/>
      <c r="AE18" s="508"/>
      <c r="AF18" s="508"/>
      <c r="AG18" s="508"/>
      <c r="AH18" s="508"/>
      <c r="AI18" s="508"/>
      <c r="AJ18" s="508"/>
      <c r="AK18" s="508"/>
      <c r="AL18" s="508"/>
      <c r="AM18" s="508"/>
      <c r="AN18" s="508"/>
      <c r="AO18" s="508"/>
      <c r="AP18" s="508"/>
      <c r="AQ18" s="508"/>
      <c r="AR18" s="508"/>
      <c r="AS18" s="508"/>
      <c r="AT18" s="508"/>
      <c r="AU18" s="508"/>
    </row>
    <row r="19" spans="1:47" ht="16.5" customHeight="1">
      <c r="A19" s="1542"/>
      <c r="B19" s="1543"/>
      <c r="C19" s="1543"/>
      <c r="D19" s="511" t="s">
        <v>26</v>
      </c>
      <c r="E19" s="525">
        <v>1</v>
      </c>
      <c r="F19" s="525">
        <v>111</v>
      </c>
      <c r="G19" s="525">
        <v>1093</v>
      </c>
      <c r="H19" s="525">
        <v>3503</v>
      </c>
      <c r="I19" s="525">
        <v>2614</v>
      </c>
      <c r="J19" s="525">
        <v>3285</v>
      </c>
      <c r="K19" s="525">
        <v>3861</v>
      </c>
      <c r="L19" s="525">
        <v>3283</v>
      </c>
      <c r="M19" s="525">
        <v>4824</v>
      </c>
      <c r="N19" s="525">
        <v>7353</v>
      </c>
      <c r="O19" s="525">
        <v>5793</v>
      </c>
      <c r="P19" s="525">
        <v>3328</v>
      </c>
      <c r="Q19" s="525">
        <v>1220</v>
      </c>
      <c r="R19" s="525">
        <v>414</v>
      </c>
      <c r="S19" s="525">
        <v>317</v>
      </c>
      <c r="T19" s="525">
        <v>185</v>
      </c>
      <c r="U19" s="525">
        <v>134</v>
      </c>
      <c r="V19" s="525">
        <v>46</v>
      </c>
      <c r="W19" s="525">
        <v>40</v>
      </c>
      <c r="X19" s="525">
        <v>2</v>
      </c>
      <c r="Y19" s="525">
        <v>23</v>
      </c>
      <c r="Z19" s="526">
        <v>41430</v>
      </c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508"/>
      <c r="AO19" s="508"/>
      <c r="AP19" s="508"/>
      <c r="AQ19" s="508"/>
      <c r="AR19" s="508"/>
      <c r="AS19" s="508"/>
      <c r="AT19" s="508"/>
      <c r="AU19" s="508"/>
    </row>
    <row r="20" spans="1:47" ht="16.5" customHeight="1">
      <c r="A20" s="1542"/>
      <c r="B20" s="1543" t="s">
        <v>31</v>
      </c>
      <c r="C20" s="1546" t="s">
        <v>55</v>
      </c>
      <c r="D20" s="510" t="s">
        <v>27</v>
      </c>
      <c r="E20" s="518">
        <v>0</v>
      </c>
      <c r="F20" s="518">
        <v>0</v>
      </c>
      <c r="G20" s="518">
        <v>0</v>
      </c>
      <c r="H20" s="518">
        <v>4.01</v>
      </c>
      <c r="I20" s="518">
        <v>30.68</v>
      </c>
      <c r="J20" s="518">
        <v>29.67</v>
      </c>
      <c r="K20" s="518">
        <v>1.27</v>
      </c>
      <c r="L20" s="518">
        <v>1.32</v>
      </c>
      <c r="M20" s="518">
        <v>1.23</v>
      </c>
      <c r="N20" s="518">
        <v>13.33</v>
      </c>
      <c r="O20" s="518">
        <v>26.29</v>
      </c>
      <c r="P20" s="518">
        <v>26.57</v>
      </c>
      <c r="Q20" s="518">
        <v>24.93</v>
      </c>
      <c r="R20" s="518">
        <v>5.62</v>
      </c>
      <c r="S20" s="518">
        <v>1.65</v>
      </c>
      <c r="T20" s="518">
        <v>0</v>
      </c>
      <c r="U20" s="518">
        <v>0</v>
      </c>
      <c r="V20" s="518">
        <v>0</v>
      </c>
      <c r="W20" s="518">
        <v>0</v>
      </c>
      <c r="X20" s="518">
        <v>0</v>
      </c>
      <c r="Y20" s="518">
        <v>0.1</v>
      </c>
      <c r="Z20" s="519">
        <v>166.67</v>
      </c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508"/>
      <c r="AO20" s="508"/>
      <c r="AP20" s="508"/>
      <c r="AQ20" s="508"/>
      <c r="AR20" s="508"/>
      <c r="AS20" s="508"/>
      <c r="AT20" s="508"/>
      <c r="AU20" s="508"/>
    </row>
    <row r="21" spans="1:47" ht="16.5" customHeight="1">
      <c r="A21" s="1542"/>
      <c r="B21" s="1543"/>
      <c r="C21" s="1546"/>
      <c r="D21" s="512" t="s">
        <v>28</v>
      </c>
      <c r="E21" s="520">
        <v>0</v>
      </c>
      <c r="F21" s="520">
        <v>0</v>
      </c>
      <c r="G21" s="520">
        <v>0</v>
      </c>
      <c r="H21" s="520">
        <v>162</v>
      </c>
      <c r="I21" s="520">
        <v>1687</v>
      </c>
      <c r="J21" s="520">
        <v>1532</v>
      </c>
      <c r="K21" s="520">
        <v>111</v>
      </c>
      <c r="L21" s="520">
        <v>122</v>
      </c>
      <c r="M21" s="520">
        <v>128</v>
      </c>
      <c r="N21" s="520">
        <v>1721</v>
      </c>
      <c r="O21" s="520">
        <v>3412</v>
      </c>
      <c r="P21" s="520">
        <v>3457</v>
      </c>
      <c r="Q21" s="520">
        <v>3258</v>
      </c>
      <c r="R21" s="520">
        <v>616</v>
      </c>
      <c r="S21" s="520">
        <v>224</v>
      </c>
      <c r="T21" s="520">
        <v>0</v>
      </c>
      <c r="U21" s="520">
        <v>0</v>
      </c>
      <c r="V21" s="520">
        <v>0</v>
      </c>
      <c r="W21" s="520">
        <v>0</v>
      </c>
      <c r="X21" s="520">
        <v>0</v>
      </c>
      <c r="Y21" s="520">
        <v>14</v>
      </c>
      <c r="Z21" s="521">
        <v>16444</v>
      </c>
      <c r="AA21" s="508"/>
      <c r="AB21" s="508"/>
      <c r="AC21" s="508"/>
      <c r="AD21" s="508"/>
      <c r="AE21" s="508"/>
      <c r="AF21" s="508"/>
      <c r="AG21" s="508"/>
      <c r="AH21" s="508"/>
      <c r="AI21" s="508"/>
      <c r="AJ21" s="508"/>
      <c r="AK21" s="508"/>
      <c r="AL21" s="508"/>
      <c r="AM21" s="508"/>
      <c r="AN21" s="508"/>
      <c r="AO21" s="508"/>
      <c r="AP21" s="508"/>
      <c r="AQ21" s="508"/>
      <c r="AR21" s="508"/>
      <c r="AS21" s="508"/>
      <c r="AT21" s="508"/>
      <c r="AU21" s="508"/>
    </row>
    <row r="22" spans="1:47" ht="16.5" customHeight="1">
      <c r="A22" s="1542"/>
      <c r="B22" s="1543"/>
      <c r="C22" s="1546"/>
      <c r="D22" s="511" t="s">
        <v>26</v>
      </c>
      <c r="E22" s="522">
        <v>0</v>
      </c>
      <c r="F22" s="522">
        <v>0</v>
      </c>
      <c r="G22" s="522">
        <v>0</v>
      </c>
      <c r="H22" s="522">
        <v>11</v>
      </c>
      <c r="I22" s="522">
        <v>114</v>
      </c>
      <c r="J22" s="522">
        <v>69</v>
      </c>
      <c r="K22" s="522">
        <v>4</v>
      </c>
      <c r="L22" s="522">
        <v>3</v>
      </c>
      <c r="M22" s="522">
        <v>3</v>
      </c>
      <c r="N22" s="522">
        <v>16</v>
      </c>
      <c r="O22" s="522">
        <v>32</v>
      </c>
      <c r="P22" s="522">
        <v>35</v>
      </c>
      <c r="Q22" s="522">
        <v>37</v>
      </c>
      <c r="R22" s="522">
        <v>7</v>
      </c>
      <c r="S22" s="522">
        <v>2</v>
      </c>
      <c r="T22" s="522">
        <v>0</v>
      </c>
      <c r="U22" s="522">
        <v>0</v>
      </c>
      <c r="V22" s="522">
        <v>0</v>
      </c>
      <c r="W22" s="522">
        <v>0</v>
      </c>
      <c r="X22" s="522">
        <v>0</v>
      </c>
      <c r="Y22" s="522">
        <v>0</v>
      </c>
      <c r="Z22" s="523">
        <v>333</v>
      </c>
      <c r="AA22" s="508"/>
      <c r="AB22" s="508"/>
      <c r="AC22" s="508"/>
      <c r="AD22" s="508"/>
      <c r="AE22" s="508"/>
      <c r="AF22" s="508"/>
      <c r="AG22" s="508"/>
      <c r="AH22" s="508"/>
      <c r="AI22" s="508"/>
      <c r="AJ22" s="508"/>
      <c r="AK22" s="508"/>
      <c r="AL22" s="508"/>
      <c r="AM22" s="508"/>
      <c r="AN22" s="508"/>
      <c r="AO22" s="508"/>
      <c r="AP22" s="508"/>
      <c r="AQ22" s="508"/>
      <c r="AR22" s="508"/>
      <c r="AS22" s="508"/>
      <c r="AT22" s="508"/>
      <c r="AU22" s="508"/>
    </row>
    <row r="23" spans="1:47" ht="16.5" customHeight="1">
      <c r="A23" s="1542"/>
      <c r="B23" s="1543"/>
      <c r="C23" s="1546" t="s">
        <v>56</v>
      </c>
      <c r="D23" s="510" t="s">
        <v>27</v>
      </c>
      <c r="E23" s="518">
        <v>0</v>
      </c>
      <c r="F23" s="518">
        <v>0.72</v>
      </c>
      <c r="G23" s="518">
        <v>6.39</v>
      </c>
      <c r="H23" s="518">
        <v>15.47</v>
      </c>
      <c r="I23" s="518">
        <v>0.4</v>
      </c>
      <c r="J23" s="518">
        <v>0</v>
      </c>
      <c r="K23" s="518">
        <v>2.48</v>
      </c>
      <c r="L23" s="518">
        <v>0</v>
      </c>
      <c r="M23" s="518">
        <v>0</v>
      </c>
      <c r="N23" s="518">
        <v>0.48</v>
      </c>
      <c r="O23" s="518">
        <v>2.13</v>
      </c>
      <c r="P23" s="518">
        <v>4.3600000000000003</v>
      </c>
      <c r="Q23" s="518">
        <v>0</v>
      </c>
      <c r="R23" s="518">
        <v>0.16</v>
      </c>
      <c r="S23" s="518">
        <v>0</v>
      </c>
      <c r="T23" s="518">
        <v>0</v>
      </c>
      <c r="U23" s="518">
        <v>0</v>
      </c>
      <c r="V23" s="518">
        <v>1.02</v>
      </c>
      <c r="W23" s="518">
        <v>0</v>
      </c>
      <c r="X23" s="518">
        <v>0</v>
      </c>
      <c r="Y23" s="518">
        <v>0</v>
      </c>
      <c r="Z23" s="519">
        <v>33.61</v>
      </c>
      <c r="AA23" s="508"/>
      <c r="AB23" s="508"/>
      <c r="AC23" s="508"/>
      <c r="AD23" s="508"/>
      <c r="AE23" s="508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  <c r="AP23" s="508"/>
      <c r="AQ23" s="508"/>
      <c r="AR23" s="508"/>
      <c r="AS23" s="508"/>
      <c r="AT23" s="508"/>
      <c r="AU23" s="508"/>
    </row>
    <row r="24" spans="1:47" ht="16.5" customHeight="1">
      <c r="A24" s="1542"/>
      <c r="B24" s="1543"/>
      <c r="C24" s="1546"/>
      <c r="D24" s="512" t="s">
        <v>28</v>
      </c>
      <c r="E24" s="520">
        <v>0</v>
      </c>
      <c r="F24" s="520">
        <v>9</v>
      </c>
      <c r="G24" s="520">
        <v>117</v>
      </c>
      <c r="H24" s="520">
        <v>365</v>
      </c>
      <c r="I24" s="520">
        <v>24</v>
      </c>
      <c r="J24" s="520">
        <v>0</v>
      </c>
      <c r="K24" s="520">
        <v>185</v>
      </c>
      <c r="L24" s="520">
        <v>0</v>
      </c>
      <c r="M24" s="520">
        <v>0</v>
      </c>
      <c r="N24" s="520">
        <v>66</v>
      </c>
      <c r="O24" s="520">
        <v>228</v>
      </c>
      <c r="P24" s="520">
        <v>325</v>
      </c>
      <c r="Q24" s="520">
        <v>0</v>
      </c>
      <c r="R24" s="520">
        <v>22</v>
      </c>
      <c r="S24" s="520">
        <v>0</v>
      </c>
      <c r="T24" s="520">
        <v>0</v>
      </c>
      <c r="U24" s="520">
        <v>0</v>
      </c>
      <c r="V24" s="520">
        <v>72</v>
      </c>
      <c r="W24" s="520">
        <v>0</v>
      </c>
      <c r="X24" s="520">
        <v>0</v>
      </c>
      <c r="Y24" s="520">
        <v>0</v>
      </c>
      <c r="Z24" s="521">
        <v>1413</v>
      </c>
      <c r="AA24" s="508"/>
      <c r="AB24" s="508"/>
      <c r="AC24" s="508"/>
      <c r="AD24" s="508"/>
      <c r="AE24" s="508"/>
      <c r="AF24" s="508"/>
      <c r="AG24" s="508"/>
      <c r="AH24" s="508"/>
      <c r="AI24" s="508"/>
      <c r="AJ24" s="508"/>
      <c r="AK24" s="508"/>
      <c r="AL24" s="508"/>
      <c r="AM24" s="508"/>
      <c r="AN24" s="508"/>
      <c r="AO24" s="508"/>
      <c r="AP24" s="508"/>
      <c r="AQ24" s="508"/>
      <c r="AR24" s="508"/>
      <c r="AS24" s="508"/>
      <c r="AT24" s="508"/>
      <c r="AU24" s="508"/>
    </row>
    <row r="25" spans="1:47" ht="16.5" customHeight="1">
      <c r="A25" s="1542"/>
      <c r="B25" s="1543"/>
      <c r="C25" s="1546"/>
      <c r="D25" s="511" t="s">
        <v>26</v>
      </c>
      <c r="E25" s="522">
        <v>0</v>
      </c>
      <c r="F25" s="522">
        <v>2</v>
      </c>
      <c r="G25" s="522">
        <v>13</v>
      </c>
      <c r="H25" s="522">
        <v>33</v>
      </c>
      <c r="I25" s="522">
        <v>1</v>
      </c>
      <c r="J25" s="522">
        <v>0</v>
      </c>
      <c r="K25" s="522">
        <v>5</v>
      </c>
      <c r="L25" s="522">
        <v>0</v>
      </c>
      <c r="M25" s="522">
        <v>0</v>
      </c>
      <c r="N25" s="522">
        <v>0</v>
      </c>
      <c r="O25" s="522">
        <v>3</v>
      </c>
      <c r="P25" s="522">
        <v>6</v>
      </c>
      <c r="Q25" s="522">
        <v>0</v>
      </c>
      <c r="R25" s="522">
        <v>0</v>
      </c>
      <c r="S25" s="522">
        <v>0</v>
      </c>
      <c r="T25" s="522">
        <v>0</v>
      </c>
      <c r="U25" s="522">
        <v>0</v>
      </c>
      <c r="V25" s="522">
        <v>1</v>
      </c>
      <c r="W25" s="522">
        <v>0</v>
      </c>
      <c r="X25" s="522">
        <v>0</v>
      </c>
      <c r="Y25" s="522">
        <v>0</v>
      </c>
      <c r="Z25" s="524">
        <v>64</v>
      </c>
      <c r="AA25" s="508"/>
      <c r="AB25" s="508"/>
      <c r="AC25" s="508"/>
      <c r="AD25" s="508"/>
      <c r="AE25" s="508"/>
      <c r="AF25" s="508"/>
      <c r="AG25" s="508"/>
      <c r="AH25" s="508"/>
      <c r="AI25" s="508"/>
      <c r="AJ25" s="508"/>
      <c r="AK25" s="508"/>
      <c r="AL25" s="508"/>
      <c r="AM25" s="508"/>
      <c r="AN25" s="508"/>
      <c r="AO25" s="508"/>
      <c r="AP25" s="508"/>
      <c r="AQ25" s="508"/>
      <c r="AR25" s="508"/>
      <c r="AS25" s="508"/>
      <c r="AT25" s="508"/>
      <c r="AU25" s="508"/>
    </row>
    <row r="26" spans="1:47" ht="16.5" customHeight="1">
      <c r="A26" s="1542"/>
      <c r="B26" s="1543" t="s">
        <v>30</v>
      </c>
      <c r="C26" s="1543"/>
      <c r="D26" s="510" t="s">
        <v>27</v>
      </c>
      <c r="E26" s="518">
        <v>0</v>
      </c>
      <c r="F26" s="518">
        <v>0.72</v>
      </c>
      <c r="G26" s="518">
        <v>6.39</v>
      </c>
      <c r="H26" s="518">
        <v>19.48</v>
      </c>
      <c r="I26" s="518">
        <v>31.08</v>
      </c>
      <c r="J26" s="518">
        <v>29.67</v>
      </c>
      <c r="K26" s="518">
        <v>3.75</v>
      </c>
      <c r="L26" s="518">
        <v>1.32</v>
      </c>
      <c r="M26" s="518">
        <v>1.23</v>
      </c>
      <c r="N26" s="518">
        <v>13.81</v>
      </c>
      <c r="O26" s="518">
        <v>28.419999999999998</v>
      </c>
      <c r="P26" s="518">
        <v>30.93</v>
      </c>
      <c r="Q26" s="518">
        <v>24.93</v>
      </c>
      <c r="R26" s="518">
        <v>5.78</v>
      </c>
      <c r="S26" s="518">
        <v>1.65</v>
      </c>
      <c r="T26" s="518">
        <v>0</v>
      </c>
      <c r="U26" s="518">
        <v>0</v>
      </c>
      <c r="V26" s="518">
        <v>1.02</v>
      </c>
      <c r="W26" s="518">
        <v>0</v>
      </c>
      <c r="X26" s="518">
        <v>0</v>
      </c>
      <c r="Y26" s="518">
        <v>0.1</v>
      </c>
      <c r="Z26" s="519">
        <v>200.27999999999997</v>
      </c>
      <c r="AA26" s="508"/>
      <c r="AB26" s="508"/>
      <c r="AC26" s="508"/>
      <c r="AD26" s="508"/>
      <c r="AE26" s="508"/>
      <c r="AF26" s="508"/>
      <c r="AG26" s="508"/>
      <c r="AH26" s="508"/>
      <c r="AI26" s="508"/>
      <c r="AJ26" s="508"/>
      <c r="AK26" s="508"/>
      <c r="AL26" s="508"/>
      <c r="AM26" s="508"/>
      <c r="AN26" s="508"/>
      <c r="AO26" s="508"/>
      <c r="AP26" s="508"/>
      <c r="AQ26" s="508"/>
      <c r="AR26" s="508"/>
      <c r="AS26" s="508"/>
      <c r="AT26" s="508"/>
      <c r="AU26" s="508"/>
    </row>
    <row r="27" spans="1:47" ht="16.5" customHeight="1">
      <c r="A27" s="1542"/>
      <c r="B27" s="1543"/>
      <c r="C27" s="1543"/>
      <c r="D27" s="512" t="s">
        <v>28</v>
      </c>
      <c r="E27" s="520">
        <v>0</v>
      </c>
      <c r="F27" s="520">
        <v>9</v>
      </c>
      <c r="G27" s="520">
        <v>117</v>
      </c>
      <c r="H27" s="520">
        <v>527</v>
      </c>
      <c r="I27" s="520">
        <v>1711</v>
      </c>
      <c r="J27" s="520">
        <v>1532</v>
      </c>
      <c r="K27" s="520">
        <v>296</v>
      </c>
      <c r="L27" s="520">
        <v>122</v>
      </c>
      <c r="M27" s="520">
        <v>128</v>
      </c>
      <c r="N27" s="520">
        <v>1787</v>
      </c>
      <c r="O27" s="520">
        <v>3640</v>
      </c>
      <c r="P27" s="520">
        <v>3782</v>
      </c>
      <c r="Q27" s="520">
        <v>3258</v>
      </c>
      <c r="R27" s="520">
        <v>638</v>
      </c>
      <c r="S27" s="520">
        <v>224</v>
      </c>
      <c r="T27" s="520">
        <v>0</v>
      </c>
      <c r="U27" s="520">
        <v>0</v>
      </c>
      <c r="V27" s="520">
        <v>72</v>
      </c>
      <c r="W27" s="520">
        <v>0</v>
      </c>
      <c r="X27" s="520">
        <v>0</v>
      </c>
      <c r="Y27" s="520">
        <v>14</v>
      </c>
      <c r="Z27" s="521">
        <v>17857</v>
      </c>
      <c r="AA27" s="508"/>
      <c r="AB27" s="508"/>
      <c r="AC27" s="508"/>
      <c r="AD27" s="508"/>
      <c r="AE27" s="508"/>
      <c r="AF27" s="508"/>
      <c r="AG27" s="508"/>
      <c r="AH27" s="508"/>
      <c r="AI27" s="508"/>
      <c r="AJ27" s="508"/>
      <c r="AK27" s="508"/>
      <c r="AL27" s="508"/>
      <c r="AM27" s="508"/>
      <c r="AN27" s="508"/>
      <c r="AO27" s="508"/>
      <c r="AP27" s="508"/>
      <c r="AQ27" s="508"/>
      <c r="AR27" s="508"/>
      <c r="AS27" s="508"/>
      <c r="AT27" s="508"/>
      <c r="AU27" s="508"/>
    </row>
    <row r="28" spans="1:47" ht="16.5" customHeight="1">
      <c r="A28" s="1542"/>
      <c r="B28" s="1543"/>
      <c r="C28" s="1543"/>
      <c r="D28" s="511" t="s">
        <v>26</v>
      </c>
      <c r="E28" s="525">
        <v>0</v>
      </c>
      <c r="F28" s="525">
        <v>2</v>
      </c>
      <c r="G28" s="525">
        <v>13</v>
      </c>
      <c r="H28" s="525">
        <v>44</v>
      </c>
      <c r="I28" s="525">
        <v>115</v>
      </c>
      <c r="J28" s="525">
        <v>69</v>
      </c>
      <c r="K28" s="525">
        <v>9</v>
      </c>
      <c r="L28" s="525">
        <v>3</v>
      </c>
      <c r="M28" s="525">
        <v>3</v>
      </c>
      <c r="N28" s="525">
        <v>16</v>
      </c>
      <c r="O28" s="525">
        <v>35</v>
      </c>
      <c r="P28" s="525">
        <v>41</v>
      </c>
      <c r="Q28" s="525">
        <v>37</v>
      </c>
      <c r="R28" s="525">
        <v>7</v>
      </c>
      <c r="S28" s="525">
        <v>2</v>
      </c>
      <c r="T28" s="525">
        <v>0</v>
      </c>
      <c r="U28" s="525">
        <v>0</v>
      </c>
      <c r="V28" s="525">
        <v>1</v>
      </c>
      <c r="W28" s="525">
        <v>0</v>
      </c>
      <c r="X28" s="525">
        <v>0</v>
      </c>
      <c r="Y28" s="525">
        <v>0</v>
      </c>
      <c r="Z28" s="526">
        <v>397</v>
      </c>
      <c r="AA28" s="508"/>
      <c r="AB28" s="508"/>
      <c r="AC28" s="508"/>
      <c r="AD28" s="508"/>
      <c r="AE28" s="508"/>
      <c r="AF28" s="508"/>
      <c r="AG28" s="508"/>
      <c r="AH28" s="508"/>
      <c r="AI28" s="508"/>
      <c r="AJ28" s="508"/>
      <c r="AK28" s="508"/>
      <c r="AL28" s="508"/>
      <c r="AM28" s="508"/>
      <c r="AN28" s="508"/>
      <c r="AO28" s="508"/>
      <c r="AP28" s="508"/>
      <c r="AQ28" s="508"/>
      <c r="AR28" s="508"/>
      <c r="AS28" s="508"/>
      <c r="AT28" s="508"/>
      <c r="AU28" s="508"/>
    </row>
    <row r="29" spans="1:47" ht="16.5" customHeight="1">
      <c r="A29" s="1542" t="s">
        <v>24</v>
      </c>
      <c r="B29" s="1543"/>
      <c r="C29" s="1543"/>
      <c r="D29" s="510" t="s">
        <v>27</v>
      </c>
      <c r="E29" s="518">
        <v>0.21</v>
      </c>
      <c r="F29" s="518">
        <v>13.020000000000001</v>
      </c>
      <c r="G29" s="518">
        <v>150.93999999999997</v>
      </c>
      <c r="H29" s="518">
        <v>441.15000000000003</v>
      </c>
      <c r="I29" s="518">
        <v>396.90000000000003</v>
      </c>
      <c r="J29" s="518">
        <v>527.16</v>
      </c>
      <c r="K29" s="518">
        <v>613.54000000000008</v>
      </c>
      <c r="L29" s="518">
        <v>552.29000000000008</v>
      </c>
      <c r="M29" s="518">
        <v>911.29</v>
      </c>
      <c r="N29" s="518">
        <v>1582.3700000000001</v>
      </c>
      <c r="O29" s="518">
        <v>1461.4399999999998</v>
      </c>
      <c r="P29" s="518">
        <v>1023.0100000000001</v>
      </c>
      <c r="Q29" s="518">
        <v>395.11999999999995</v>
      </c>
      <c r="R29" s="518">
        <v>151.37</v>
      </c>
      <c r="S29" s="518">
        <v>113.41</v>
      </c>
      <c r="T29" s="518">
        <v>77.460000000000008</v>
      </c>
      <c r="U29" s="518">
        <v>64.33</v>
      </c>
      <c r="V29" s="518">
        <v>24.279999999999998</v>
      </c>
      <c r="W29" s="518">
        <v>24.14</v>
      </c>
      <c r="X29" s="518">
        <v>1.51</v>
      </c>
      <c r="Y29" s="518">
        <v>16.340000000000003</v>
      </c>
      <c r="Z29" s="519">
        <v>8541.2800000000007</v>
      </c>
      <c r="AA29" s="508"/>
      <c r="AB29" s="508"/>
      <c r="AC29" s="508"/>
      <c r="AD29" s="508"/>
      <c r="AE29" s="508"/>
      <c r="AF29" s="508"/>
      <c r="AG29" s="508"/>
      <c r="AH29" s="508"/>
      <c r="AI29" s="508"/>
      <c r="AJ29" s="508"/>
      <c r="AK29" s="508"/>
      <c r="AL29" s="508"/>
      <c r="AM29" s="508"/>
      <c r="AN29" s="508"/>
      <c r="AO29" s="508"/>
      <c r="AP29" s="508"/>
      <c r="AQ29" s="508"/>
      <c r="AR29" s="508"/>
      <c r="AS29" s="508"/>
      <c r="AT29" s="508"/>
      <c r="AU29" s="508"/>
    </row>
    <row r="30" spans="1:47" ht="16.5" customHeight="1">
      <c r="A30" s="1542"/>
      <c r="B30" s="1543"/>
      <c r="C30" s="1543"/>
      <c r="D30" s="512" t="s">
        <v>28</v>
      </c>
      <c r="E30" s="520">
        <v>2</v>
      </c>
      <c r="F30" s="520">
        <v>524</v>
      </c>
      <c r="G30" s="520">
        <v>9272</v>
      </c>
      <c r="H30" s="520">
        <v>44738</v>
      </c>
      <c r="I30" s="520">
        <v>50702</v>
      </c>
      <c r="J30" s="520">
        <v>81137</v>
      </c>
      <c r="K30" s="520">
        <v>123822</v>
      </c>
      <c r="L30" s="520">
        <v>136189</v>
      </c>
      <c r="M30" s="520">
        <v>246803</v>
      </c>
      <c r="N30" s="520">
        <v>487793</v>
      </c>
      <c r="O30" s="520">
        <v>479242</v>
      </c>
      <c r="P30" s="520">
        <v>362025</v>
      </c>
      <c r="Q30" s="520">
        <v>158399</v>
      </c>
      <c r="R30" s="520">
        <v>63906</v>
      </c>
      <c r="S30" s="520">
        <v>58928</v>
      </c>
      <c r="T30" s="520">
        <v>38716</v>
      </c>
      <c r="U30" s="520">
        <v>36970</v>
      </c>
      <c r="V30" s="520">
        <v>12504</v>
      </c>
      <c r="W30" s="520">
        <v>14273</v>
      </c>
      <c r="X30" s="520">
        <v>690</v>
      </c>
      <c r="Y30" s="520">
        <v>7882</v>
      </c>
      <c r="Z30" s="521">
        <v>2414517</v>
      </c>
      <c r="AA30" s="508"/>
      <c r="AB30" s="508"/>
      <c r="AC30" s="508"/>
      <c r="AD30" s="508"/>
      <c r="AE30" s="508"/>
      <c r="AF30" s="508"/>
      <c r="AG30" s="508"/>
      <c r="AH30" s="508"/>
      <c r="AI30" s="508"/>
      <c r="AJ30" s="508"/>
      <c r="AK30" s="508"/>
      <c r="AL30" s="508"/>
      <c r="AM30" s="508"/>
      <c r="AN30" s="508"/>
      <c r="AO30" s="508"/>
      <c r="AP30" s="508"/>
      <c r="AQ30" s="508"/>
      <c r="AR30" s="508"/>
      <c r="AS30" s="508"/>
      <c r="AT30" s="508"/>
      <c r="AU30" s="508"/>
    </row>
    <row r="31" spans="1:47" ht="16.5" customHeight="1">
      <c r="A31" s="1542"/>
      <c r="B31" s="1543"/>
      <c r="C31" s="1543"/>
      <c r="D31" s="511" t="s">
        <v>26</v>
      </c>
      <c r="E31" s="525">
        <v>1</v>
      </c>
      <c r="F31" s="525">
        <v>113</v>
      </c>
      <c r="G31" s="525">
        <v>1106</v>
      </c>
      <c r="H31" s="525">
        <v>3547</v>
      </c>
      <c r="I31" s="525">
        <v>2729</v>
      </c>
      <c r="J31" s="525">
        <v>3354</v>
      </c>
      <c r="K31" s="525">
        <v>3870</v>
      </c>
      <c r="L31" s="525">
        <v>3286</v>
      </c>
      <c r="M31" s="525">
        <v>4827</v>
      </c>
      <c r="N31" s="525">
        <v>7369</v>
      </c>
      <c r="O31" s="525">
        <v>5828</v>
      </c>
      <c r="P31" s="525">
        <v>3369</v>
      </c>
      <c r="Q31" s="525">
        <v>1257</v>
      </c>
      <c r="R31" s="525">
        <v>421</v>
      </c>
      <c r="S31" s="525">
        <v>319</v>
      </c>
      <c r="T31" s="525">
        <v>185</v>
      </c>
      <c r="U31" s="525">
        <v>134</v>
      </c>
      <c r="V31" s="525">
        <v>47</v>
      </c>
      <c r="W31" s="525">
        <v>40</v>
      </c>
      <c r="X31" s="525">
        <v>2</v>
      </c>
      <c r="Y31" s="525">
        <v>23</v>
      </c>
      <c r="Z31" s="526">
        <v>41827</v>
      </c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  <c r="AN31" s="508"/>
      <c r="AO31" s="508"/>
      <c r="AP31" s="508"/>
      <c r="AQ31" s="508"/>
      <c r="AR31" s="508"/>
      <c r="AS31" s="508"/>
      <c r="AT31" s="508"/>
      <c r="AU31" s="508"/>
    </row>
    <row r="32" spans="1:47" ht="16.5" customHeight="1">
      <c r="A32" s="1542" t="s">
        <v>34</v>
      </c>
      <c r="B32" s="1543" t="s">
        <v>29</v>
      </c>
      <c r="C32" s="1546" t="s">
        <v>53</v>
      </c>
      <c r="D32" s="510" t="s">
        <v>27</v>
      </c>
      <c r="E32" s="518">
        <v>0</v>
      </c>
      <c r="F32" s="518">
        <v>0</v>
      </c>
      <c r="G32" s="518">
        <v>0</v>
      </c>
      <c r="H32" s="518">
        <v>1.1200000000000001</v>
      </c>
      <c r="I32" s="518">
        <v>0.37</v>
      </c>
      <c r="J32" s="518">
        <v>2.57</v>
      </c>
      <c r="K32" s="518">
        <v>10.81</v>
      </c>
      <c r="L32" s="518">
        <v>31.93</v>
      </c>
      <c r="M32" s="518">
        <v>80.959999999999994</v>
      </c>
      <c r="N32" s="518">
        <v>145.51</v>
      </c>
      <c r="O32" s="518">
        <v>220.93</v>
      </c>
      <c r="P32" s="518">
        <v>221.02</v>
      </c>
      <c r="Q32" s="518">
        <v>471.32</v>
      </c>
      <c r="R32" s="518">
        <v>235.62</v>
      </c>
      <c r="S32" s="518">
        <v>237.98</v>
      </c>
      <c r="T32" s="518">
        <v>127.79</v>
      </c>
      <c r="U32" s="518">
        <v>104.2</v>
      </c>
      <c r="V32" s="518">
        <v>90.46</v>
      </c>
      <c r="W32" s="518">
        <v>65.98</v>
      </c>
      <c r="X32" s="518">
        <v>22.72</v>
      </c>
      <c r="Y32" s="518">
        <v>24.08</v>
      </c>
      <c r="Z32" s="519">
        <v>2095.37</v>
      </c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508"/>
      <c r="AM32" s="508"/>
      <c r="AN32" s="508"/>
      <c r="AO32" s="508"/>
      <c r="AP32" s="508"/>
      <c r="AQ32" s="508"/>
      <c r="AR32" s="508"/>
      <c r="AS32" s="508"/>
      <c r="AT32" s="508"/>
      <c r="AU32" s="508"/>
    </row>
    <row r="33" spans="1:47" ht="16.5" customHeight="1">
      <c r="A33" s="1542"/>
      <c r="B33" s="1543"/>
      <c r="C33" s="1546"/>
      <c r="D33" s="512" t="s">
        <v>28</v>
      </c>
      <c r="E33" s="520">
        <v>0</v>
      </c>
      <c r="F33" s="520">
        <v>0</v>
      </c>
      <c r="G33" s="520">
        <v>0</v>
      </c>
      <c r="H33" s="520">
        <v>85</v>
      </c>
      <c r="I33" s="520">
        <v>34</v>
      </c>
      <c r="J33" s="520">
        <v>293</v>
      </c>
      <c r="K33" s="520">
        <v>1381</v>
      </c>
      <c r="L33" s="520">
        <v>4612</v>
      </c>
      <c r="M33" s="520">
        <v>12484</v>
      </c>
      <c r="N33" s="520">
        <v>27771</v>
      </c>
      <c r="O33" s="520">
        <v>44376</v>
      </c>
      <c r="P33" s="520">
        <v>48708</v>
      </c>
      <c r="Q33" s="520">
        <v>111864</v>
      </c>
      <c r="R33" s="520">
        <v>56166</v>
      </c>
      <c r="S33" s="520">
        <v>57562</v>
      </c>
      <c r="T33" s="520">
        <v>31365</v>
      </c>
      <c r="U33" s="520">
        <v>25588</v>
      </c>
      <c r="V33" s="520">
        <v>22076</v>
      </c>
      <c r="W33" s="520">
        <v>16571</v>
      </c>
      <c r="X33" s="520">
        <v>5567</v>
      </c>
      <c r="Y33" s="520">
        <v>6048</v>
      </c>
      <c r="Z33" s="521">
        <v>472551</v>
      </c>
      <c r="AA33" s="508"/>
      <c r="AB33" s="508"/>
      <c r="AC33" s="508"/>
      <c r="AD33" s="508"/>
      <c r="AE33" s="508"/>
      <c r="AF33" s="508"/>
      <c r="AG33" s="508"/>
      <c r="AH33" s="508"/>
      <c r="AI33" s="508"/>
      <c r="AJ33" s="508"/>
      <c r="AK33" s="508"/>
      <c r="AL33" s="508"/>
      <c r="AM33" s="508"/>
      <c r="AN33" s="508"/>
      <c r="AO33" s="508"/>
      <c r="AP33" s="508"/>
      <c r="AQ33" s="508"/>
      <c r="AR33" s="508"/>
      <c r="AS33" s="508"/>
      <c r="AT33" s="508"/>
      <c r="AU33" s="508"/>
    </row>
    <row r="34" spans="1:47" ht="16.5" customHeight="1">
      <c r="A34" s="1542"/>
      <c r="B34" s="1543"/>
      <c r="C34" s="1546"/>
      <c r="D34" s="511" t="s">
        <v>26</v>
      </c>
      <c r="E34" s="522">
        <v>0</v>
      </c>
      <c r="F34" s="522">
        <v>0</v>
      </c>
      <c r="G34" s="522">
        <v>0</v>
      </c>
      <c r="H34" s="522">
        <v>7</v>
      </c>
      <c r="I34" s="522">
        <v>2</v>
      </c>
      <c r="J34" s="522">
        <v>16</v>
      </c>
      <c r="K34" s="522">
        <v>63</v>
      </c>
      <c r="L34" s="522">
        <v>165</v>
      </c>
      <c r="M34" s="522">
        <v>330</v>
      </c>
      <c r="N34" s="522">
        <v>490</v>
      </c>
      <c r="O34" s="522">
        <v>547</v>
      </c>
      <c r="P34" s="522">
        <v>417</v>
      </c>
      <c r="Q34" s="522">
        <v>631</v>
      </c>
      <c r="R34" s="522">
        <v>282</v>
      </c>
      <c r="S34" s="522">
        <v>294</v>
      </c>
      <c r="T34" s="522">
        <v>159</v>
      </c>
      <c r="U34" s="522">
        <v>123</v>
      </c>
      <c r="V34" s="522">
        <v>104</v>
      </c>
      <c r="W34" s="522">
        <v>88</v>
      </c>
      <c r="X34" s="522">
        <v>31</v>
      </c>
      <c r="Y34" s="522">
        <v>30</v>
      </c>
      <c r="Z34" s="523">
        <v>3779</v>
      </c>
      <c r="AA34" s="508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8"/>
      <c r="AM34" s="508"/>
      <c r="AN34" s="508"/>
      <c r="AO34" s="508"/>
      <c r="AP34" s="508"/>
      <c r="AQ34" s="508"/>
      <c r="AR34" s="508"/>
      <c r="AS34" s="508"/>
      <c r="AT34" s="508"/>
      <c r="AU34" s="508"/>
    </row>
    <row r="35" spans="1:47" ht="16.5" customHeight="1">
      <c r="A35" s="1542"/>
      <c r="B35" s="1543"/>
      <c r="C35" s="1546" t="s">
        <v>54</v>
      </c>
      <c r="D35" s="510" t="s">
        <v>27</v>
      </c>
      <c r="E35" s="518">
        <v>0</v>
      </c>
      <c r="F35" s="518">
        <v>0</v>
      </c>
      <c r="G35" s="518">
        <v>0</v>
      </c>
      <c r="H35" s="518">
        <v>0</v>
      </c>
      <c r="I35" s="518">
        <v>0</v>
      </c>
      <c r="J35" s="518">
        <v>0.1</v>
      </c>
      <c r="K35" s="518">
        <v>0</v>
      </c>
      <c r="L35" s="518">
        <v>0</v>
      </c>
      <c r="M35" s="518">
        <v>0.01</v>
      </c>
      <c r="N35" s="518">
        <v>0</v>
      </c>
      <c r="O35" s="518">
        <v>0.11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9">
        <v>0.22</v>
      </c>
      <c r="AA35" s="508"/>
      <c r="AB35" s="508"/>
      <c r="AC35" s="508"/>
      <c r="AD35" s="508"/>
      <c r="AE35" s="508"/>
      <c r="AF35" s="508"/>
      <c r="AG35" s="508"/>
      <c r="AH35" s="508"/>
      <c r="AI35" s="508"/>
      <c r="AJ35" s="508"/>
      <c r="AK35" s="508"/>
      <c r="AL35" s="508"/>
      <c r="AM35" s="508"/>
      <c r="AN35" s="508"/>
      <c r="AO35" s="508"/>
      <c r="AP35" s="508"/>
      <c r="AQ35" s="508"/>
      <c r="AR35" s="508"/>
      <c r="AS35" s="508"/>
      <c r="AT35" s="508"/>
      <c r="AU35" s="508"/>
    </row>
    <row r="36" spans="1:47" ht="16.5" customHeight="1">
      <c r="A36" s="1542"/>
      <c r="B36" s="1543"/>
      <c r="C36" s="1546"/>
      <c r="D36" s="512" t="s">
        <v>28</v>
      </c>
      <c r="E36" s="520">
        <v>0</v>
      </c>
      <c r="F36" s="520">
        <v>0</v>
      </c>
      <c r="G36" s="520">
        <v>0</v>
      </c>
      <c r="H36" s="520">
        <v>0</v>
      </c>
      <c r="I36" s="520">
        <v>0</v>
      </c>
      <c r="J36" s="520">
        <v>13</v>
      </c>
      <c r="K36" s="520">
        <v>0</v>
      </c>
      <c r="L36" s="520">
        <v>0</v>
      </c>
      <c r="M36" s="520">
        <v>2</v>
      </c>
      <c r="N36" s="520">
        <v>0</v>
      </c>
      <c r="O36" s="520">
        <v>26</v>
      </c>
      <c r="P36" s="520">
        <v>0</v>
      </c>
      <c r="Q36" s="520">
        <v>0</v>
      </c>
      <c r="R36" s="520">
        <v>0</v>
      </c>
      <c r="S36" s="520">
        <v>0</v>
      </c>
      <c r="T36" s="520">
        <v>0</v>
      </c>
      <c r="U36" s="520">
        <v>0</v>
      </c>
      <c r="V36" s="520">
        <v>0</v>
      </c>
      <c r="W36" s="520">
        <v>0</v>
      </c>
      <c r="X36" s="520">
        <v>0</v>
      </c>
      <c r="Y36" s="520">
        <v>0</v>
      </c>
      <c r="Z36" s="521">
        <v>41</v>
      </c>
      <c r="AA36" s="508"/>
      <c r="AB36" s="508"/>
      <c r="AC36" s="508"/>
      <c r="AD36" s="508"/>
      <c r="AE36" s="508"/>
      <c r="AF36" s="508"/>
      <c r="AG36" s="508"/>
      <c r="AH36" s="508"/>
      <c r="AI36" s="508"/>
      <c r="AJ36" s="508"/>
      <c r="AK36" s="508"/>
      <c r="AL36" s="508"/>
      <c r="AM36" s="508"/>
      <c r="AN36" s="508"/>
      <c r="AO36" s="508"/>
      <c r="AP36" s="508"/>
      <c r="AQ36" s="508"/>
      <c r="AR36" s="508"/>
      <c r="AS36" s="508"/>
      <c r="AT36" s="508"/>
      <c r="AU36" s="508"/>
    </row>
    <row r="37" spans="1:47" ht="16.5" customHeight="1">
      <c r="A37" s="1542"/>
      <c r="B37" s="1543"/>
      <c r="C37" s="1546"/>
      <c r="D37" s="511" t="s">
        <v>26</v>
      </c>
      <c r="E37" s="522">
        <v>0</v>
      </c>
      <c r="F37" s="522">
        <v>0</v>
      </c>
      <c r="G37" s="522">
        <v>0</v>
      </c>
      <c r="H37" s="522">
        <v>0</v>
      </c>
      <c r="I37" s="522">
        <v>0</v>
      </c>
      <c r="J37" s="522">
        <v>1</v>
      </c>
      <c r="K37" s="522">
        <v>0</v>
      </c>
      <c r="L37" s="522">
        <v>0</v>
      </c>
      <c r="M37" s="522">
        <v>0</v>
      </c>
      <c r="N37" s="522">
        <v>0</v>
      </c>
      <c r="O37" s="522">
        <v>0</v>
      </c>
      <c r="P37" s="522">
        <v>0</v>
      </c>
      <c r="Q37" s="522">
        <v>0</v>
      </c>
      <c r="R37" s="522">
        <v>0</v>
      </c>
      <c r="S37" s="522">
        <v>0</v>
      </c>
      <c r="T37" s="522">
        <v>0</v>
      </c>
      <c r="U37" s="522">
        <v>0</v>
      </c>
      <c r="V37" s="522">
        <v>0</v>
      </c>
      <c r="W37" s="522">
        <v>0</v>
      </c>
      <c r="X37" s="522">
        <v>0</v>
      </c>
      <c r="Y37" s="522">
        <v>0</v>
      </c>
      <c r="Z37" s="523">
        <v>1</v>
      </c>
      <c r="AA37" s="508"/>
      <c r="AB37" s="508"/>
      <c r="AC37" s="508"/>
      <c r="AD37" s="508"/>
      <c r="AE37" s="508"/>
      <c r="AF37" s="508"/>
      <c r="AG37" s="508"/>
      <c r="AH37" s="508"/>
      <c r="AI37" s="508"/>
      <c r="AJ37" s="508"/>
      <c r="AK37" s="508"/>
      <c r="AL37" s="508"/>
      <c r="AM37" s="508"/>
      <c r="AN37" s="508"/>
      <c r="AO37" s="508"/>
      <c r="AP37" s="508"/>
      <c r="AQ37" s="508"/>
      <c r="AR37" s="508"/>
      <c r="AS37" s="508"/>
      <c r="AT37" s="508"/>
      <c r="AU37" s="508"/>
    </row>
    <row r="38" spans="1:47" ht="16.5" customHeight="1">
      <c r="A38" s="1542"/>
      <c r="B38" s="1543" t="s">
        <v>30</v>
      </c>
      <c r="C38" s="1543"/>
      <c r="D38" s="510" t="s">
        <v>27</v>
      </c>
      <c r="E38" s="518">
        <v>0</v>
      </c>
      <c r="F38" s="518">
        <v>0</v>
      </c>
      <c r="G38" s="518">
        <v>0</v>
      </c>
      <c r="H38" s="518">
        <v>1.1200000000000001</v>
      </c>
      <c r="I38" s="518">
        <v>0.37</v>
      </c>
      <c r="J38" s="518">
        <v>2.67</v>
      </c>
      <c r="K38" s="518">
        <v>10.81</v>
      </c>
      <c r="L38" s="518">
        <v>31.93</v>
      </c>
      <c r="M38" s="518">
        <v>80.97</v>
      </c>
      <c r="N38" s="518">
        <v>145.51</v>
      </c>
      <c r="O38" s="518">
        <v>221.04000000000002</v>
      </c>
      <c r="P38" s="518">
        <v>221.02</v>
      </c>
      <c r="Q38" s="518">
        <v>471.32</v>
      </c>
      <c r="R38" s="518">
        <v>235.62</v>
      </c>
      <c r="S38" s="518">
        <v>237.98</v>
      </c>
      <c r="T38" s="518">
        <v>127.79</v>
      </c>
      <c r="U38" s="518">
        <v>104.2</v>
      </c>
      <c r="V38" s="518">
        <v>90.46</v>
      </c>
      <c r="W38" s="518">
        <v>65.98</v>
      </c>
      <c r="X38" s="518">
        <v>22.72</v>
      </c>
      <c r="Y38" s="518">
        <v>24.08</v>
      </c>
      <c r="Z38" s="519">
        <v>2095.5899999999997</v>
      </c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08"/>
      <c r="AN38" s="508"/>
      <c r="AO38" s="508"/>
      <c r="AP38" s="508"/>
      <c r="AQ38" s="508"/>
      <c r="AR38" s="508"/>
      <c r="AS38" s="508"/>
      <c r="AT38" s="508"/>
      <c r="AU38" s="508"/>
    </row>
    <row r="39" spans="1:47" ht="16.5" customHeight="1">
      <c r="A39" s="1542"/>
      <c r="B39" s="1543"/>
      <c r="C39" s="1543"/>
      <c r="D39" s="512" t="s">
        <v>28</v>
      </c>
      <c r="E39" s="520">
        <v>0</v>
      </c>
      <c r="F39" s="520">
        <v>0</v>
      </c>
      <c r="G39" s="520">
        <v>0</v>
      </c>
      <c r="H39" s="520">
        <v>85</v>
      </c>
      <c r="I39" s="520">
        <v>34</v>
      </c>
      <c r="J39" s="520">
        <v>306</v>
      </c>
      <c r="K39" s="520">
        <v>1381</v>
      </c>
      <c r="L39" s="520">
        <v>4612</v>
      </c>
      <c r="M39" s="520">
        <v>12486</v>
      </c>
      <c r="N39" s="520">
        <v>27771</v>
      </c>
      <c r="O39" s="520">
        <v>44402</v>
      </c>
      <c r="P39" s="520">
        <v>48708</v>
      </c>
      <c r="Q39" s="520">
        <v>111864</v>
      </c>
      <c r="R39" s="520">
        <v>56166</v>
      </c>
      <c r="S39" s="520">
        <v>57562</v>
      </c>
      <c r="T39" s="520">
        <v>31365</v>
      </c>
      <c r="U39" s="520">
        <v>25588</v>
      </c>
      <c r="V39" s="520">
        <v>22076</v>
      </c>
      <c r="W39" s="520">
        <v>16571</v>
      </c>
      <c r="X39" s="520">
        <v>5567</v>
      </c>
      <c r="Y39" s="520">
        <v>6048</v>
      </c>
      <c r="Z39" s="521">
        <v>472592</v>
      </c>
      <c r="AA39" s="508"/>
      <c r="AB39" s="508"/>
      <c r="AC39" s="508"/>
      <c r="AD39" s="508"/>
      <c r="AE39" s="508"/>
      <c r="AF39" s="508"/>
      <c r="AG39" s="508"/>
      <c r="AH39" s="508"/>
      <c r="AI39" s="508"/>
      <c r="AJ39" s="508"/>
      <c r="AK39" s="508"/>
      <c r="AL39" s="508"/>
      <c r="AM39" s="508"/>
      <c r="AN39" s="508"/>
      <c r="AO39" s="508"/>
      <c r="AP39" s="508"/>
      <c r="AQ39" s="508"/>
      <c r="AR39" s="508"/>
      <c r="AS39" s="508"/>
      <c r="AT39" s="508"/>
      <c r="AU39" s="508"/>
    </row>
    <row r="40" spans="1:47" ht="16.5" customHeight="1">
      <c r="A40" s="1542"/>
      <c r="B40" s="1543"/>
      <c r="C40" s="1543"/>
      <c r="D40" s="511" t="s">
        <v>26</v>
      </c>
      <c r="E40" s="525">
        <v>0</v>
      </c>
      <c r="F40" s="525">
        <v>0</v>
      </c>
      <c r="G40" s="525">
        <v>0</v>
      </c>
      <c r="H40" s="525">
        <v>7</v>
      </c>
      <c r="I40" s="525">
        <v>2</v>
      </c>
      <c r="J40" s="525">
        <v>17</v>
      </c>
      <c r="K40" s="525">
        <v>63</v>
      </c>
      <c r="L40" s="525">
        <v>165</v>
      </c>
      <c r="M40" s="525">
        <v>330</v>
      </c>
      <c r="N40" s="525">
        <v>490</v>
      </c>
      <c r="O40" s="525">
        <v>547</v>
      </c>
      <c r="P40" s="525">
        <v>417</v>
      </c>
      <c r="Q40" s="525">
        <v>631</v>
      </c>
      <c r="R40" s="525">
        <v>282</v>
      </c>
      <c r="S40" s="525">
        <v>294</v>
      </c>
      <c r="T40" s="525">
        <v>159</v>
      </c>
      <c r="U40" s="525">
        <v>123</v>
      </c>
      <c r="V40" s="525">
        <v>104</v>
      </c>
      <c r="W40" s="525">
        <v>88</v>
      </c>
      <c r="X40" s="525">
        <v>31</v>
      </c>
      <c r="Y40" s="525">
        <v>30</v>
      </c>
      <c r="Z40" s="526">
        <v>3780</v>
      </c>
      <c r="AA40" s="508"/>
      <c r="AB40" s="508"/>
      <c r="AC40" s="508"/>
      <c r="AD40" s="508"/>
      <c r="AE40" s="508"/>
      <c r="AF40" s="508"/>
      <c r="AG40" s="508"/>
      <c r="AH40" s="508"/>
      <c r="AI40" s="508"/>
      <c r="AJ40" s="508"/>
      <c r="AK40" s="508"/>
      <c r="AL40" s="508"/>
      <c r="AM40" s="508"/>
      <c r="AN40" s="508"/>
      <c r="AO40" s="508"/>
      <c r="AP40" s="508"/>
      <c r="AQ40" s="508"/>
      <c r="AR40" s="508"/>
      <c r="AS40" s="508"/>
      <c r="AT40" s="508"/>
      <c r="AU40" s="508"/>
    </row>
    <row r="41" spans="1:47" ht="16.5" customHeight="1">
      <c r="A41" s="1542"/>
      <c r="B41" s="1543" t="s">
        <v>31</v>
      </c>
      <c r="C41" s="1546" t="s">
        <v>55</v>
      </c>
      <c r="D41" s="510" t="s">
        <v>27</v>
      </c>
      <c r="E41" s="518">
        <v>0</v>
      </c>
      <c r="F41" s="518">
        <v>0</v>
      </c>
      <c r="G41" s="518">
        <v>0</v>
      </c>
      <c r="H41" s="518">
        <v>0</v>
      </c>
      <c r="I41" s="518">
        <v>14.08</v>
      </c>
      <c r="J41" s="518">
        <v>0.95</v>
      </c>
      <c r="K41" s="518">
        <v>0</v>
      </c>
      <c r="L41" s="518">
        <v>2.08</v>
      </c>
      <c r="M41" s="518">
        <v>25.39</v>
      </c>
      <c r="N41" s="518">
        <v>28.47</v>
      </c>
      <c r="O41" s="518">
        <v>13.57</v>
      </c>
      <c r="P41" s="518">
        <v>6.3</v>
      </c>
      <c r="Q41" s="518">
        <v>0.76</v>
      </c>
      <c r="R41" s="518">
        <v>0</v>
      </c>
      <c r="S41" s="518">
        <v>0.08</v>
      </c>
      <c r="T41" s="518">
        <v>0</v>
      </c>
      <c r="U41" s="518">
        <v>0</v>
      </c>
      <c r="V41" s="518">
        <v>0</v>
      </c>
      <c r="W41" s="518">
        <v>0</v>
      </c>
      <c r="X41" s="518">
        <v>0</v>
      </c>
      <c r="Y41" s="518">
        <v>0</v>
      </c>
      <c r="Z41" s="519">
        <v>91.68</v>
      </c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8"/>
      <c r="AL41" s="508"/>
      <c r="AM41" s="508"/>
      <c r="AN41" s="508"/>
      <c r="AO41" s="508"/>
      <c r="AP41" s="508"/>
      <c r="AQ41" s="508"/>
      <c r="AR41" s="508"/>
      <c r="AS41" s="508"/>
      <c r="AT41" s="508"/>
      <c r="AU41" s="508"/>
    </row>
    <row r="42" spans="1:47" ht="16.5" customHeight="1">
      <c r="A42" s="1542"/>
      <c r="B42" s="1543"/>
      <c r="C42" s="1546"/>
      <c r="D42" s="512" t="s">
        <v>28</v>
      </c>
      <c r="E42" s="520">
        <v>0</v>
      </c>
      <c r="F42" s="520">
        <v>0</v>
      </c>
      <c r="G42" s="520">
        <v>0</v>
      </c>
      <c r="H42" s="520">
        <v>0</v>
      </c>
      <c r="I42" s="520">
        <v>840</v>
      </c>
      <c r="J42" s="520">
        <v>51</v>
      </c>
      <c r="K42" s="520">
        <v>0</v>
      </c>
      <c r="L42" s="520">
        <v>129</v>
      </c>
      <c r="M42" s="520">
        <v>2036</v>
      </c>
      <c r="N42" s="520">
        <v>2063</v>
      </c>
      <c r="O42" s="520">
        <v>1003</v>
      </c>
      <c r="P42" s="520">
        <v>628</v>
      </c>
      <c r="Q42" s="520">
        <v>65</v>
      </c>
      <c r="R42" s="520">
        <v>0</v>
      </c>
      <c r="S42" s="520">
        <v>6</v>
      </c>
      <c r="T42" s="520">
        <v>0</v>
      </c>
      <c r="U42" s="520">
        <v>0</v>
      </c>
      <c r="V42" s="520">
        <v>0</v>
      </c>
      <c r="W42" s="520">
        <v>0</v>
      </c>
      <c r="X42" s="520">
        <v>0</v>
      </c>
      <c r="Y42" s="520">
        <v>0</v>
      </c>
      <c r="Z42" s="521">
        <v>6821</v>
      </c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8"/>
      <c r="AM42" s="508"/>
      <c r="AN42" s="508"/>
      <c r="AO42" s="508"/>
      <c r="AP42" s="508"/>
      <c r="AQ42" s="508"/>
      <c r="AR42" s="508"/>
      <c r="AS42" s="508"/>
      <c r="AT42" s="508"/>
      <c r="AU42" s="508"/>
    </row>
    <row r="43" spans="1:47" ht="16.5" customHeight="1">
      <c r="A43" s="1542"/>
      <c r="B43" s="1543"/>
      <c r="C43" s="1546"/>
      <c r="D43" s="511" t="s">
        <v>26</v>
      </c>
      <c r="E43" s="522">
        <v>0</v>
      </c>
      <c r="F43" s="522">
        <v>0</v>
      </c>
      <c r="G43" s="522">
        <v>0</v>
      </c>
      <c r="H43" s="522">
        <v>0</v>
      </c>
      <c r="I43" s="522">
        <v>47</v>
      </c>
      <c r="J43" s="522">
        <v>3</v>
      </c>
      <c r="K43" s="522">
        <v>0</v>
      </c>
      <c r="L43" s="522">
        <v>3</v>
      </c>
      <c r="M43" s="522">
        <v>32</v>
      </c>
      <c r="N43" s="522">
        <v>34</v>
      </c>
      <c r="O43" s="522">
        <v>15</v>
      </c>
      <c r="P43" s="522">
        <v>8</v>
      </c>
      <c r="Q43" s="522">
        <v>0</v>
      </c>
      <c r="R43" s="522">
        <v>0</v>
      </c>
      <c r="S43" s="522">
        <v>0</v>
      </c>
      <c r="T43" s="522">
        <v>0</v>
      </c>
      <c r="U43" s="522">
        <v>0</v>
      </c>
      <c r="V43" s="522">
        <v>0</v>
      </c>
      <c r="W43" s="522">
        <v>0</v>
      </c>
      <c r="X43" s="522">
        <v>0</v>
      </c>
      <c r="Y43" s="522">
        <v>0</v>
      </c>
      <c r="Z43" s="523">
        <v>142</v>
      </c>
      <c r="AA43" s="508"/>
      <c r="AB43" s="508"/>
      <c r="AC43" s="508"/>
      <c r="AD43" s="508"/>
      <c r="AE43" s="508"/>
      <c r="AF43" s="508"/>
      <c r="AG43" s="508"/>
      <c r="AH43" s="508"/>
      <c r="AI43" s="508"/>
      <c r="AJ43" s="508"/>
      <c r="AK43" s="508"/>
      <c r="AL43" s="508"/>
      <c r="AM43" s="508"/>
      <c r="AN43" s="508"/>
      <c r="AO43" s="508"/>
      <c r="AP43" s="508"/>
      <c r="AQ43" s="508"/>
      <c r="AR43" s="508"/>
      <c r="AS43" s="508"/>
      <c r="AT43" s="508"/>
      <c r="AU43" s="508"/>
    </row>
    <row r="44" spans="1:47" ht="16.5" customHeight="1">
      <c r="A44" s="1542"/>
      <c r="B44" s="1543"/>
      <c r="C44" s="1546" t="s">
        <v>56</v>
      </c>
      <c r="D44" s="510" t="s">
        <v>27</v>
      </c>
      <c r="E44" s="518">
        <v>0</v>
      </c>
      <c r="F44" s="518">
        <v>10.74</v>
      </c>
      <c r="G44" s="518">
        <v>8.65</v>
      </c>
      <c r="H44" s="518">
        <v>483.91</v>
      </c>
      <c r="I44" s="518">
        <v>148.54</v>
      </c>
      <c r="J44" s="518">
        <v>303.83</v>
      </c>
      <c r="K44" s="518">
        <v>626.95000000000005</v>
      </c>
      <c r="L44" s="518">
        <v>528.79</v>
      </c>
      <c r="M44" s="518">
        <v>644.1</v>
      </c>
      <c r="N44" s="518">
        <v>1117.73</v>
      </c>
      <c r="O44" s="518">
        <v>1578.02</v>
      </c>
      <c r="P44" s="518">
        <v>970.02</v>
      </c>
      <c r="Q44" s="518">
        <v>393.95</v>
      </c>
      <c r="R44" s="518">
        <v>87.62</v>
      </c>
      <c r="S44" s="518">
        <v>30.37</v>
      </c>
      <c r="T44" s="518">
        <v>38.909999999999997</v>
      </c>
      <c r="U44" s="518">
        <v>3.71</v>
      </c>
      <c r="V44" s="518">
        <v>10.72</v>
      </c>
      <c r="W44" s="518">
        <v>0.33</v>
      </c>
      <c r="X44" s="518">
        <v>0.64</v>
      </c>
      <c r="Y44" s="518">
        <v>18.11</v>
      </c>
      <c r="Z44" s="519">
        <v>7005.64</v>
      </c>
      <c r="AA44" s="508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8"/>
      <c r="AM44" s="508"/>
      <c r="AN44" s="508"/>
      <c r="AO44" s="508"/>
      <c r="AP44" s="508"/>
      <c r="AQ44" s="508"/>
      <c r="AR44" s="508"/>
      <c r="AS44" s="508"/>
      <c r="AT44" s="508"/>
      <c r="AU44" s="508"/>
    </row>
    <row r="45" spans="1:47" ht="16.5" customHeight="1">
      <c r="A45" s="1542"/>
      <c r="B45" s="1543"/>
      <c r="C45" s="1546"/>
      <c r="D45" s="512" t="s">
        <v>28</v>
      </c>
      <c r="E45" s="520">
        <v>0</v>
      </c>
      <c r="F45" s="520">
        <v>146</v>
      </c>
      <c r="G45" s="520">
        <v>184</v>
      </c>
      <c r="H45" s="520">
        <v>20169</v>
      </c>
      <c r="I45" s="520">
        <v>7647</v>
      </c>
      <c r="J45" s="520">
        <v>17722</v>
      </c>
      <c r="K45" s="520">
        <v>42833</v>
      </c>
      <c r="L45" s="520">
        <v>41802</v>
      </c>
      <c r="M45" s="520">
        <v>60293</v>
      </c>
      <c r="N45" s="520">
        <v>102491</v>
      </c>
      <c r="O45" s="520">
        <v>157280</v>
      </c>
      <c r="P45" s="520">
        <v>91584</v>
      </c>
      <c r="Q45" s="520">
        <v>39043</v>
      </c>
      <c r="R45" s="520">
        <v>9802</v>
      </c>
      <c r="S45" s="520">
        <v>3914</v>
      </c>
      <c r="T45" s="520">
        <v>5052</v>
      </c>
      <c r="U45" s="520">
        <v>453</v>
      </c>
      <c r="V45" s="520">
        <v>1258</v>
      </c>
      <c r="W45" s="520">
        <v>27</v>
      </c>
      <c r="X45" s="520">
        <v>87</v>
      </c>
      <c r="Y45" s="520">
        <v>2463</v>
      </c>
      <c r="Z45" s="521">
        <v>604250</v>
      </c>
      <c r="AA45" s="508"/>
      <c r="AB45" s="508"/>
      <c r="AC45" s="508"/>
      <c r="AD45" s="508"/>
      <c r="AE45" s="508"/>
      <c r="AF45" s="508"/>
      <c r="AG45" s="508"/>
      <c r="AH45" s="508"/>
      <c r="AI45" s="508"/>
      <c r="AJ45" s="508"/>
      <c r="AK45" s="508"/>
      <c r="AL45" s="508"/>
      <c r="AM45" s="508"/>
      <c r="AN45" s="508"/>
      <c r="AO45" s="508"/>
      <c r="AP45" s="508"/>
      <c r="AQ45" s="508"/>
      <c r="AR45" s="508"/>
      <c r="AS45" s="508"/>
      <c r="AT45" s="508"/>
      <c r="AU45" s="508"/>
    </row>
    <row r="46" spans="1:47" ht="16.5" customHeight="1">
      <c r="A46" s="1542"/>
      <c r="B46" s="1543"/>
      <c r="C46" s="1546"/>
      <c r="D46" s="511" t="s">
        <v>26</v>
      </c>
      <c r="E46" s="522">
        <v>0</v>
      </c>
      <c r="F46" s="522">
        <v>24</v>
      </c>
      <c r="G46" s="522">
        <v>23</v>
      </c>
      <c r="H46" s="522">
        <v>1690</v>
      </c>
      <c r="I46" s="522">
        <v>486</v>
      </c>
      <c r="J46" s="522">
        <v>785</v>
      </c>
      <c r="K46" s="522">
        <v>1334</v>
      </c>
      <c r="L46" s="522">
        <v>823</v>
      </c>
      <c r="M46" s="522">
        <v>902</v>
      </c>
      <c r="N46" s="522">
        <v>1426</v>
      </c>
      <c r="O46" s="522">
        <v>2224</v>
      </c>
      <c r="P46" s="522">
        <v>1306</v>
      </c>
      <c r="Q46" s="522">
        <v>556</v>
      </c>
      <c r="R46" s="522">
        <v>136</v>
      </c>
      <c r="S46" s="522">
        <v>48</v>
      </c>
      <c r="T46" s="522">
        <v>67</v>
      </c>
      <c r="U46" s="522">
        <v>5</v>
      </c>
      <c r="V46" s="522">
        <v>17</v>
      </c>
      <c r="W46" s="522">
        <v>0</v>
      </c>
      <c r="X46" s="522">
        <v>1</v>
      </c>
      <c r="Y46" s="522">
        <v>34</v>
      </c>
      <c r="Z46" s="523">
        <v>11887</v>
      </c>
      <c r="AA46" s="508"/>
      <c r="AB46" s="508"/>
      <c r="AC46" s="508"/>
      <c r="AD46" s="508"/>
      <c r="AE46" s="508"/>
      <c r="AF46" s="508"/>
      <c r="AG46" s="508"/>
      <c r="AH46" s="508"/>
      <c r="AI46" s="508"/>
      <c r="AJ46" s="508"/>
      <c r="AK46" s="508"/>
      <c r="AL46" s="508"/>
      <c r="AM46" s="508"/>
      <c r="AN46" s="508"/>
      <c r="AO46" s="508"/>
      <c r="AP46" s="508"/>
      <c r="AQ46" s="508"/>
      <c r="AR46" s="508"/>
      <c r="AS46" s="508"/>
      <c r="AT46" s="508"/>
      <c r="AU46" s="508"/>
    </row>
    <row r="47" spans="1:47" ht="16.5" customHeight="1">
      <c r="A47" s="1542"/>
      <c r="B47" s="1543" t="s">
        <v>30</v>
      </c>
      <c r="C47" s="1543"/>
      <c r="D47" s="510" t="s">
        <v>27</v>
      </c>
      <c r="E47" s="518">
        <v>0</v>
      </c>
      <c r="F47" s="518">
        <v>10.74</v>
      </c>
      <c r="G47" s="518">
        <v>8.65</v>
      </c>
      <c r="H47" s="518">
        <v>483.91</v>
      </c>
      <c r="I47" s="518">
        <v>162.62</v>
      </c>
      <c r="J47" s="518">
        <v>304.77999999999997</v>
      </c>
      <c r="K47" s="518">
        <v>626.95000000000005</v>
      </c>
      <c r="L47" s="518">
        <v>530.87</v>
      </c>
      <c r="M47" s="518">
        <v>669.49</v>
      </c>
      <c r="N47" s="518">
        <v>1146.2</v>
      </c>
      <c r="O47" s="518">
        <v>1591.59</v>
      </c>
      <c r="P47" s="518">
        <v>976.31999999999994</v>
      </c>
      <c r="Q47" s="518">
        <v>394.71</v>
      </c>
      <c r="R47" s="518">
        <v>87.62</v>
      </c>
      <c r="S47" s="518">
        <v>30.45</v>
      </c>
      <c r="T47" s="518">
        <v>38.909999999999997</v>
      </c>
      <c r="U47" s="518">
        <v>3.71</v>
      </c>
      <c r="V47" s="518">
        <v>10.72</v>
      </c>
      <c r="W47" s="518">
        <v>0.33</v>
      </c>
      <c r="X47" s="518">
        <v>0.64</v>
      </c>
      <c r="Y47" s="518">
        <v>18.11</v>
      </c>
      <c r="Z47" s="519">
        <v>7097.3200000000006</v>
      </c>
      <c r="AA47" s="508"/>
      <c r="AB47" s="508"/>
      <c r="AC47" s="508"/>
      <c r="AD47" s="508"/>
      <c r="AE47" s="508"/>
      <c r="AF47" s="508"/>
      <c r="AG47" s="508"/>
      <c r="AH47" s="508"/>
      <c r="AI47" s="508"/>
      <c r="AJ47" s="508"/>
      <c r="AK47" s="508"/>
      <c r="AL47" s="508"/>
      <c r="AM47" s="508"/>
      <c r="AN47" s="508"/>
      <c r="AO47" s="508"/>
      <c r="AP47" s="508"/>
      <c r="AQ47" s="508"/>
      <c r="AR47" s="508"/>
      <c r="AS47" s="508"/>
      <c r="AT47" s="508"/>
      <c r="AU47" s="508"/>
    </row>
    <row r="48" spans="1:47" ht="16.5" customHeight="1">
      <c r="A48" s="1542"/>
      <c r="B48" s="1543"/>
      <c r="C48" s="1543"/>
      <c r="D48" s="512" t="s">
        <v>28</v>
      </c>
      <c r="E48" s="520">
        <v>0</v>
      </c>
      <c r="F48" s="520">
        <v>146</v>
      </c>
      <c r="G48" s="520">
        <v>184</v>
      </c>
      <c r="H48" s="520">
        <v>20169</v>
      </c>
      <c r="I48" s="520">
        <v>8487</v>
      </c>
      <c r="J48" s="520">
        <v>17773</v>
      </c>
      <c r="K48" s="520">
        <v>42833</v>
      </c>
      <c r="L48" s="520">
        <v>41931</v>
      </c>
      <c r="M48" s="520">
        <v>62329</v>
      </c>
      <c r="N48" s="520">
        <v>104554</v>
      </c>
      <c r="O48" s="520">
        <v>158283</v>
      </c>
      <c r="P48" s="520">
        <v>92212</v>
      </c>
      <c r="Q48" s="520">
        <v>39108</v>
      </c>
      <c r="R48" s="520">
        <v>9802</v>
      </c>
      <c r="S48" s="520">
        <v>3920</v>
      </c>
      <c r="T48" s="520">
        <v>5052</v>
      </c>
      <c r="U48" s="520">
        <v>453</v>
      </c>
      <c r="V48" s="520">
        <v>1258</v>
      </c>
      <c r="W48" s="520">
        <v>27</v>
      </c>
      <c r="X48" s="520">
        <v>87</v>
      </c>
      <c r="Y48" s="520">
        <v>2463</v>
      </c>
      <c r="Z48" s="521">
        <v>611071</v>
      </c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508"/>
      <c r="AO48" s="508"/>
      <c r="AP48" s="508"/>
      <c r="AQ48" s="508"/>
      <c r="AR48" s="508"/>
      <c r="AS48" s="508"/>
      <c r="AT48" s="508"/>
      <c r="AU48" s="508"/>
    </row>
    <row r="49" spans="1:47" ht="16.5" customHeight="1">
      <c r="A49" s="1542"/>
      <c r="B49" s="1543"/>
      <c r="C49" s="1543"/>
      <c r="D49" s="511" t="s">
        <v>26</v>
      </c>
      <c r="E49" s="525">
        <v>0</v>
      </c>
      <c r="F49" s="525">
        <v>24</v>
      </c>
      <c r="G49" s="525">
        <v>23</v>
      </c>
      <c r="H49" s="525">
        <v>1690</v>
      </c>
      <c r="I49" s="525">
        <v>533</v>
      </c>
      <c r="J49" s="525">
        <v>788</v>
      </c>
      <c r="K49" s="525">
        <v>1334</v>
      </c>
      <c r="L49" s="525">
        <v>826</v>
      </c>
      <c r="M49" s="525">
        <v>934</v>
      </c>
      <c r="N49" s="525">
        <v>1460</v>
      </c>
      <c r="O49" s="525">
        <v>2239</v>
      </c>
      <c r="P49" s="525">
        <v>1314</v>
      </c>
      <c r="Q49" s="525">
        <v>556</v>
      </c>
      <c r="R49" s="525">
        <v>136</v>
      </c>
      <c r="S49" s="525">
        <v>48</v>
      </c>
      <c r="T49" s="525">
        <v>67</v>
      </c>
      <c r="U49" s="525">
        <v>5</v>
      </c>
      <c r="V49" s="525">
        <v>17</v>
      </c>
      <c r="W49" s="525">
        <v>0</v>
      </c>
      <c r="X49" s="525">
        <v>1</v>
      </c>
      <c r="Y49" s="525">
        <v>34</v>
      </c>
      <c r="Z49" s="526">
        <v>12029</v>
      </c>
      <c r="AA49" s="508"/>
      <c r="AB49" s="508"/>
      <c r="AC49" s="508"/>
      <c r="AD49" s="508"/>
      <c r="AE49" s="508"/>
      <c r="AF49" s="508"/>
      <c r="AG49" s="508"/>
      <c r="AH49" s="508"/>
      <c r="AI49" s="508"/>
      <c r="AJ49" s="508"/>
      <c r="AK49" s="508"/>
      <c r="AL49" s="508"/>
      <c r="AM49" s="508"/>
      <c r="AN49" s="508"/>
      <c r="AO49" s="508"/>
      <c r="AP49" s="508"/>
      <c r="AQ49" s="508"/>
      <c r="AR49" s="508"/>
      <c r="AS49" s="508"/>
      <c r="AT49" s="508"/>
      <c r="AU49" s="508"/>
    </row>
    <row r="50" spans="1:47" ht="16.5" customHeight="1">
      <c r="A50" s="1542" t="s">
        <v>24</v>
      </c>
      <c r="B50" s="1543"/>
      <c r="C50" s="1543"/>
      <c r="D50" s="510" t="s">
        <v>27</v>
      </c>
      <c r="E50" s="518">
        <v>0</v>
      </c>
      <c r="F50" s="518">
        <v>10.74</v>
      </c>
      <c r="G50" s="518">
        <v>8.65</v>
      </c>
      <c r="H50" s="518">
        <v>485.03000000000003</v>
      </c>
      <c r="I50" s="518">
        <v>162.98999999999998</v>
      </c>
      <c r="J50" s="518">
        <v>307.45</v>
      </c>
      <c r="K50" s="518">
        <v>637.76</v>
      </c>
      <c r="L50" s="518">
        <v>562.79999999999995</v>
      </c>
      <c r="M50" s="518">
        <v>750.46</v>
      </c>
      <c r="N50" s="518">
        <v>1291.71</v>
      </c>
      <c r="O50" s="518">
        <v>1812.63</v>
      </c>
      <c r="P50" s="518">
        <v>1197.3399999999999</v>
      </c>
      <c r="Q50" s="518">
        <v>866.03</v>
      </c>
      <c r="R50" s="518">
        <v>323.24</v>
      </c>
      <c r="S50" s="518">
        <v>268.43</v>
      </c>
      <c r="T50" s="518">
        <v>166.7</v>
      </c>
      <c r="U50" s="518">
        <v>107.91</v>
      </c>
      <c r="V50" s="518">
        <v>101.17999999999999</v>
      </c>
      <c r="W50" s="518">
        <v>66.31</v>
      </c>
      <c r="X50" s="518">
        <v>23.36</v>
      </c>
      <c r="Y50" s="518">
        <v>42.19</v>
      </c>
      <c r="Z50" s="519">
        <v>9192.91</v>
      </c>
      <c r="AA50" s="508"/>
      <c r="AB50" s="508"/>
      <c r="AC50" s="508"/>
      <c r="AD50" s="508"/>
      <c r="AE50" s="508"/>
      <c r="AF50" s="508"/>
      <c r="AG50" s="508"/>
      <c r="AH50" s="508"/>
      <c r="AI50" s="508"/>
      <c r="AJ50" s="508"/>
      <c r="AK50" s="508"/>
      <c r="AL50" s="508"/>
      <c r="AM50" s="508"/>
      <c r="AN50" s="508"/>
      <c r="AO50" s="508"/>
      <c r="AP50" s="508"/>
      <c r="AQ50" s="508"/>
      <c r="AR50" s="508"/>
      <c r="AS50" s="508"/>
      <c r="AT50" s="508"/>
      <c r="AU50" s="508"/>
    </row>
    <row r="51" spans="1:47" ht="16.5" customHeight="1">
      <c r="A51" s="1542"/>
      <c r="B51" s="1543"/>
      <c r="C51" s="1543"/>
      <c r="D51" s="512" t="s">
        <v>28</v>
      </c>
      <c r="E51" s="520">
        <v>0</v>
      </c>
      <c r="F51" s="520">
        <v>146</v>
      </c>
      <c r="G51" s="520">
        <v>184</v>
      </c>
      <c r="H51" s="520">
        <v>20254</v>
      </c>
      <c r="I51" s="520">
        <v>8521</v>
      </c>
      <c r="J51" s="520">
        <v>18079</v>
      </c>
      <c r="K51" s="520">
        <v>44214</v>
      </c>
      <c r="L51" s="520">
        <v>46543</v>
      </c>
      <c r="M51" s="520">
        <v>74815</v>
      </c>
      <c r="N51" s="520">
        <v>132325</v>
      </c>
      <c r="O51" s="520">
        <v>202685</v>
      </c>
      <c r="P51" s="520">
        <v>140920</v>
      </c>
      <c r="Q51" s="520">
        <v>150972</v>
      </c>
      <c r="R51" s="520">
        <v>65968</v>
      </c>
      <c r="S51" s="520">
        <v>61482</v>
      </c>
      <c r="T51" s="520">
        <v>36417</v>
      </c>
      <c r="U51" s="520">
        <v>26041</v>
      </c>
      <c r="V51" s="520">
        <v>23334</v>
      </c>
      <c r="W51" s="520">
        <v>16598</v>
      </c>
      <c r="X51" s="520">
        <v>5654</v>
      </c>
      <c r="Y51" s="520">
        <v>8511</v>
      </c>
      <c r="Z51" s="521">
        <v>1083663</v>
      </c>
      <c r="AA51" s="508"/>
      <c r="AB51" s="508"/>
      <c r="AC51" s="508"/>
      <c r="AD51" s="508"/>
      <c r="AE51" s="508"/>
      <c r="AF51" s="508"/>
      <c r="AG51" s="508"/>
      <c r="AH51" s="508"/>
      <c r="AI51" s="508"/>
      <c r="AJ51" s="508"/>
      <c r="AK51" s="508"/>
      <c r="AL51" s="508"/>
      <c r="AM51" s="508"/>
      <c r="AN51" s="508"/>
      <c r="AO51" s="508"/>
      <c r="AP51" s="508"/>
      <c r="AQ51" s="508"/>
      <c r="AR51" s="508"/>
      <c r="AS51" s="508"/>
      <c r="AT51" s="508"/>
      <c r="AU51" s="508"/>
    </row>
    <row r="52" spans="1:47" ht="16.5" customHeight="1">
      <c r="A52" s="1542"/>
      <c r="B52" s="1543"/>
      <c r="C52" s="1543"/>
      <c r="D52" s="511" t="s">
        <v>26</v>
      </c>
      <c r="E52" s="525">
        <v>0</v>
      </c>
      <c r="F52" s="525">
        <v>24</v>
      </c>
      <c r="G52" s="525">
        <v>23</v>
      </c>
      <c r="H52" s="525">
        <v>1697</v>
      </c>
      <c r="I52" s="525">
        <v>535</v>
      </c>
      <c r="J52" s="525">
        <v>805</v>
      </c>
      <c r="K52" s="525">
        <v>1397</v>
      </c>
      <c r="L52" s="525">
        <v>991</v>
      </c>
      <c r="M52" s="525">
        <v>1264</v>
      </c>
      <c r="N52" s="525">
        <v>1950</v>
      </c>
      <c r="O52" s="525">
        <v>2786</v>
      </c>
      <c r="P52" s="525">
        <v>1731</v>
      </c>
      <c r="Q52" s="525">
        <v>1187</v>
      </c>
      <c r="R52" s="525">
        <v>418</v>
      </c>
      <c r="S52" s="525">
        <v>342</v>
      </c>
      <c r="T52" s="525">
        <v>226</v>
      </c>
      <c r="U52" s="525">
        <v>128</v>
      </c>
      <c r="V52" s="525">
        <v>121</v>
      </c>
      <c r="W52" s="525">
        <v>88</v>
      </c>
      <c r="X52" s="525">
        <v>32</v>
      </c>
      <c r="Y52" s="525">
        <v>64</v>
      </c>
      <c r="Z52" s="526">
        <v>15809</v>
      </c>
      <c r="AA52" s="508"/>
      <c r="AB52" s="508"/>
      <c r="AC52" s="508"/>
      <c r="AD52" s="508"/>
      <c r="AE52" s="508"/>
      <c r="AF52" s="508"/>
      <c r="AG52" s="508"/>
      <c r="AH52" s="508"/>
      <c r="AI52" s="508"/>
      <c r="AJ52" s="508"/>
      <c r="AK52" s="508"/>
      <c r="AL52" s="508"/>
      <c r="AM52" s="508"/>
      <c r="AN52" s="508"/>
      <c r="AO52" s="508"/>
      <c r="AP52" s="508"/>
      <c r="AQ52" s="508"/>
      <c r="AR52" s="508"/>
      <c r="AS52" s="508"/>
      <c r="AT52" s="508"/>
      <c r="AU52" s="508"/>
    </row>
    <row r="53" spans="1:47" ht="16.5" customHeight="1">
      <c r="A53" s="1542" t="s">
        <v>33</v>
      </c>
      <c r="B53" s="1543"/>
      <c r="C53" s="1543"/>
      <c r="D53" s="510" t="s">
        <v>27</v>
      </c>
      <c r="E53" s="518">
        <v>0.21</v>
      </c>
      <c r="F53" s="518">
        <v>23.76</v>
      </c>
      <c r="G53" s="518">
        <v>159.58999999999997</v>
      </c>
      <c r="H53" s="518">
        <v>926.18000000000006</v>
      </c>
      <c r="I53" s="518">
        <v>559.89</v>
      </c>
      <c r="J53" s="518">
        <v>834.61000000000013</v>
      </c>
      <c r="K53" s="518">
        <v>1251.3000000000002</v>
      </c>
      <c r="L53" s="518">
        <v>1115.0900000000001</v>
      </c>
      <c r="M53" s="518">
        <v>1661.75</v>
      </c>
      <c r="N53" s="518">
        <v>2874.08</v>
      </c>
      <c r="O53" s="518">
        <v>3274.0699999999997</v>
      </c>
      <c r="P53" s="518">
        <v>2220.3500000000004</v>
      </c>
      <c r="Q53" s="518">
        <v>1261.1499999999999</v>
      </c>
      <c r="R53" s="518">
        <v>474.61</v>
      </c>
      <c r="S53" s="518">
        <v>381.84</v>
      </c>
      <c r="T53" s="518">
        <v>244.16</v>
      </c>
      <c r="U53" s="518">
        <v>172.24</v>
      </c>
      <c r="V53" s="518">
        <v>125.46</v>
      </c>
      <c r="W53" s="518">
        <v>90.45</v>
      </c>
      <c r="X53" s="518">
        <v>24.87</v>
      </c>
      <c r="Y53" s="518">
        <v>58.53</v>
      </c>
      <c r="Z53" s="519">
        <v>17734.190000000002</v>
      </c>
      <c r="AA53" s="508"/>
      <c r="AB53" s="508"/>
      <c r="AC53" s="508"/>
      <c r="AD53" s="508"/>
      <c r="AE53" s="508"/>
      <c r="AF53" s="508"/>
      <c r="AG53" s="508"/>
      <c r="AH53" s="508"/>
      <c r="AI53" s="508"/>
      <c r="AJ53" s="508"/>
      <c r="AK53" s="508"/>
      <c r="AL53" s="508"/>
      <c r="AM53" s="508"/>
      <c r="AN53" s="508"/>
      <c r="AO53" s="508"/>
      <c r="AP53" s="508"/>
      <c r="AQ53" s="508"/>
      <c r="AR53" s="508"/>
      <c r="AS53" s="508"/>
      <c r="AT53" s="508"/>
      <c r="AU53" s="508"/>
    </row>
    <row r="54" spans="1:47" ht="16.5" customHeight="1">
      <c r="A54" s="1542"/>
      <c r="B54" s="1543"/>
      <c r="C54" s="1543"/>
      <c r="D54" s="512" t="s">
        <v>28</v>
      </c>
      <c r="E54" s="520">
        <v>2</v>
      </c>
      <c r="F54" s="520">
        <v>670</v>
      </c>
      <c r="G54" s="520">
        <v>9456</v>
      </c>
      <c r="H54" s="520">
        <v>64992</v>
      </c>
      <c r="I54" s="520">
        <v>59223</v>
      </c>
      <c r="J54" s="520">
        <v>99216</v>
      </c>
      <c r="K54" s="520">
        <v>168036</v>
      </c>
      <c r="L54" s="520">
        <v>182732</v>
      </c>
      <c r="M54" s="520">
        <v>321618</v>
      </c>
      <c r="N54" s="520">
        <v>620118</v>
      </c>
      <c r="O54" s="520">
        <v>681927</v>
      </c>
      <c r="P54" s="520">
        <v>502945</v>
      </c>
      <c r="Q54" s="520">
        <v>309371</v>
      </c>
      <c r="R54" s="520">
        <v>129874</v>
      </c>
      <c r="S54" s="520">
        <v>120410</v>
      </c>
      <c r="T54" s="520">
        <v>75133</v>
      </c>
      <c r="U54" s="520">
        <v>63011</v>
      </c>
      <c r="V54" s="520">
        <v>35838</v>
      </c>
      <c r="W54" s="520">
        <v>30871</v>
      </c>
      <c r="X54" s="520">
        <v>6344</v>
      </c>
      <c r="Y54" s="520">
        <v>16393</v>
      </c>
      <c r="Z54" s="521">
        <v>3498180</v>
      </c>
      <c r="AA54" s="508"/>
      <c r="AB54" s="508"/>
      <c r="AC54" s="508"/>
      <c r="AD54" s="508"/>
      <c r="AE54" s="508"/>
      <c r="AF54" s="508"/>
      <c r="AG54" s="508"/>
      <c r="AH54" s="508"/>
      <c r="AI54" s="508"/>
      <c r="AJ54" s="508"/>
      <c r="AK54" s="508"/>
      <c r="AL54" s="508"/>
      <c r="AM54" s="508"/>
      <c r="AN54" s="508"/>
      <c r="AO54" s="508"/>
      <c r="AP54" s="508"/>
      <c r="AQ54" s="508"/>
      <c r="AR54" s="508"/>
      <c r="AS54" s="508"/>
      <c r="AT54" s="508"/>
      <c r="AU54" s="508"/>
    </row>
    <row r="55" spans="1:47" ht="16.5" customHeight="1" thickBot="1">
      <c r="A55" s="1544"/>
      <c r="B55" s="1545"/>
      <c r="C55" s="1545"/>
      <c r="D55" s="516" t="s">
        <v>26</v>
      </c>
      <c r="E55" s="527">
        <v>1</v>
      </c>
      <c r="F55" s="527">
        <v>137</v>
      </c>
      <c r="G55" s="527">
        <v>1129</v>
      </c>
      <c r="H55" s="527">
        <v>5244</v>
      </c>
      <c r="I55" s="527">
        <v>3264</v>
      </c>
      <c r="J55" s="527">
        <v>4159</v>
      </c>
      <c r="K55" s="527">
        <v>5267</v>
      </c>
      <c r="L55" s="527">
        <v>4277</v>
      </c>
      <c r="M55" s="527">
        <v>6091</v>
      </c>
      <c r="N55" s="527">
        <v>9319</v>
      </c>
      <c r="O55" s="527">
        <v>8614</v>
      </c>
      <c r="P55" s="527">
        <v>5100</v>
      </c>
      <c r="Q55" s="527">
        <v>2444</v>
      </c>
      <c r="R55" s="527">
        <v>839</v>
      </c>
      <c r="S55" s="527">
        <v>661</v>
      </c>
      <c r="T55" s="527">
        <v>411</v>
      </c>
      <c r="U55" s="527">
        <v>262</v>
      </c>
      <c r="V55" s="527">
        <v>168</v>
      </c>
      <c r="W55" s="527">
        <v>128</v>
      </c>
      <c r="X55" s="527">
        <v>34</v>
      </c>
      <c r="Y55" s="527">
        <v>87</v>
      </c>
      <c r="Z55" s="527">
        <v>57636</v>
      </c>
      <c r="AA55" s="508"/>
      <c r="AB55" s="508"/>
      <c r="AC55" s="508"/>
      <c r="AD55" s="508"/>
      <c r="AE55" s="508"/>
      <c r="AF55" s="508"/>
      <c r="AG55" s="508"/>
      <c r="AH55" s="508"/>
      <c r="AI55" s="508"/>
      <c r="AJ55" s="508"/>
      <c r="AK55" s="508"/>
      <c r="AL55" s="508"/>
      <c r="AM55" s="508"/>
      <c r="AN55" s="508"/>
      <c r="AO55" s="508"/>
      <c r="AP55" s="508"/>
      <c r="AQ55" s="508"/>
      <c r="AR55" s="508"/>
      <c r="AS55" s="508"/>
      <c r="AT55" s="508"/>
      <c r="AU55" s="508"/>
    </row>
    <row r="56" spans="1:47" ht="16.5" customHeight="1" thickBot="1">
      <c r="A56" s="507"/>
      <c r="B56" s="507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507"/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  <c r="AT56" s="507"/>
      <c r="AU56" s="507"/>
    </row>
    <row r="57" spans="1:47" ht="16.5" customHeight="1">
      <c r="A57" s="507"/>
      <c r="B57" s="507"/>
      <c r="C57" s="507"/>
      <c r="D57" s="507"/>
      <c r="E57" s="507"/>
      <c r="F57" s="507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  <c r="AT57" s="507"/>
      <c r="AU57" s="507"/>
    </row>
    <row r="58" spans="1:47" ht="16.5" customHeight="1">
      <c r="A58" s="507"/>
      <c r="B58" s="507"/>
      <c r="C58" s="507"/>
      <c r="D58" s="507"/>
      <c r="E58" s="507"/>
      <c r="F58" s="507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  <c r="AT58" s="507"/>
      <c r="AU58" s="507"/>
    </row>
    <row r="59" spans="1:47" ht="16.5" customHeight="1" thickBot="1">
      <c r="A59" s="507"/>
      <c r="B59" s="507"/>
      <c r="C59" s="507"/>
      <c r="D59" s="507"/>
      <c r="E59" s="507"/>
      <c r="F59" s="507"/>
      <c r="G59" s="1529">
        <v>162.13</v>
      </c>
      <c r="H59" s="1530"/>
      <c r="I59" s="1530">
        <v>16213</v>
      </c>
      <c r="J59" s="1530"/>
      <c r="K59" s="1530">
        <v>16.95</v>
      </c>
      <c r="L59" s="1530"/>
      <c r="M59" s="1530">
        <v>39.04</v>
      </c>
      <c r="N59" s="1530"/>
      <c r="O59" s="1530">
        <v>0.24</v>
      </c>
      <c r="P59" s="1530"/>
      <c r="Q59" s="1530">
        <v>88.18</v>
      </c>
      <c r="R59" s="1530"/>
      <c r="S59" s="1537">
        <v>127.46000000000001</v>
      </c>
      <c r="T59" s="1538"/>
      <c r="U59" s="1530">
        <v>18040.730000000003</v>
      </c>
      <c r="V59" s="1530"/>
      <c r="W59" s="1530">
        <v>3498180</v>
      </c>
      <c r="X59" s="1530"/>
      <c r="Y59" s="1530">
        <v>57636</v>
      </c>
      <c r="Z59" s="1536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  <c r="AT59" s="507"/>
      <c r="AU59" s="507"/>
    </row>
    <row r="60" spans="1:47" ht="16.5" customHeight="1"/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463"/>
  </cols>
  <sheetData>
    <row r="1" spans="1:47" ht="18.75">
      <c r="A1" s="1547" t="s">
        <v>79</v>
      </c>
      <c r="B1" s="1548"/>
      <c r="C1" s="1548"/>
      <c r="D1" s="1548"/>
      <c r="E1" s="1548"/>
      <c r="F1" s="1548"/>
      <c r="G1" s="1548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  <c r="AT1" s="550"/>
      <c r="AU1" s="550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529"/>
      <c r="AL2" s="529"/>
      <c r="AM2" s="529"/>
      <c r="AN2" s="529"/>
      <c r="AO2" s="529"/>
      <c r="AP2" s="529"/>
      <c r="AQ2" s="529"/>
      <c r="AR2" s="529"/>
      <c r="AS2" s="529"/>
      <c r="AT2" s="529"/>
      <c r="AU2" s="529"/>
    </row>
    <row r="3" spans="1:47" ht="14.25" thickBot="1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</row>
    <row r="4" spans="1:47" ht="16.5" customHeight="1">
      <c r="A4" s="535" t="s">
        <v>36</v>
      </c>
      <c r="B4" s="536" t="s">
        <v>35</v>
      </c>
      <c r="C4" s="536" t="s">
        <v>1</v>
      </c>
      <c r="D4" s="536" t="s">
        <v>2</v>
      </c>
      <c r="E4" s="536" t="s">
        <v>3</v>
      </c>
      <c r="F4" s="536" t="s">
        <v>4</v>
      </c>
      <c r="G4" s="536" t="s">
        <v>5</v>
      </c>
      <c r="H4" s="536" t="s">
        <v>6</v>
      </c>
      <c r="I4" s="536" t="s">
        <v>7</v>
      </c>
      <c r="J4" s="536" t="s">
        <v>8</v>
      </c>
      <c r="K4" s="536" t="s">
        <v>9</v>
      </c>
      <c r="L4" s="536" t="s">
        <v>10</v>
      </c>
      <c r="M4" s="536" t="s">
        <v>11</v>
      </c>
      <c r="N4" s="536" t="s">
        <v>12</v>
      </c>
      <c r="O4" s="536" t="s">
        <v>13</v>
      </c>
      <c r="P4" s="536" t="s">
        <v>14</v>
      </c>
      <c r="Q4" s="536" t="s">
        <v>15</v>
      </c>
      <c r="R4" s="536" t="s">
        <v>16</v>
      </c>
      <c r="S4" s="536" t="s">
        <v>17</v>
      </c>
      <c r="T4" s="536" t="s">
        <v>18</v>
      </c>
      <c r="U4" s="536" t="s">
        <v>19</v>
      </c>
      <c r="V4" s="536" t="s">
        <v>20</v>
      </c>
      <c r="W4" s="536" t="s">
        <v>21</v>
      </c>
      <c r="X4" s="536" t="s">
        <v>22</v>
      </c>
      <c r="Y4" s="536" t="s">
        <v>23</v>
      </c>
      <c r="Z4" s="537" t="s">
        <v>25</v>
      </c>
      <c r="AA4" s="531"/>
      <c r="AB4" s="531"/>
      <c r="AC4" s="531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531"/>
      <c r="AP4" s="531"/>
      <c r="AQ4" s="531"/>
      <c r="AR4" s="531"/>
      <c r="AS4" s="531"/>
      <c r="AT4" s="531"/>
      <c r="AU4" s="531"/>
    </row>
    <row r="5" spans="1:47" ht="16.5" customHeight="1">
      <c r="A5" s="1542" t="s">
        <v>32</v>
      </c>
      <c r="B5" s="1543" t="s">
        <v>29</v>
      </c>
      <c r="C5" s="1543" t="s">
        <v>51</v>
      </c>
      <c r="D5" s="532" t="s">
        <v>27</v>
      </c>
      <c r="E5" s="539">
        <v>12.19</v>
      </c>
      <c r="F5" s="540">
        <v>126.56</v>
      </c>
      <c r="G5" s="540">
        <v>210.02</v>
      </c>
      <c r="H5" s="540">
        <v>245.7</v>
      </c>
      <c r="I5" s="540">
        <v>155.84</v>
      </c>
      <c r="J5" s="540">
        <v>393.76</v>
      </c>
      <c r="K5" s="540">
        <v>1225.75</v>
      </c>
      <c r="L5" s="540">
        <v>1445.83</v>
      </c>
      <c r="M5" s="540">
        <v>2526</v>
      </c>
      <c r="N5" s="540">
        <v>4583.2299999999996</v>
      </c>
      <c r="O5" s="540">
        <v>5426.49</v>
      </c>
      <c r="P5" s="540">
        <v>3223.18</v>
      </c>
      <c r="Q5" s="540">
        <v>1660.13</v>
      </c>
      <c r="R5" s="540">
        <v>618.21</v>
      </c>
      <c r="S5" s="540">
        <v>458.04</v>
      </c>
      <c r="T5" s="540">
        <v>388.19</v>
      </c>
      <c r="U5" s="540">
        <v>254.87</v>
      </c>
      <c r="V5" s="540">
        <v>209.03</v>
      </c>
      <c r="W5" s="540">
        <v>205.4</v>
      </c>
      <c r="X5" s="540">
        <v>69.45</v>
      </c>
      <c r="Y5" s="540">
        <v>45.87</v>
      </c>
      <c r="Z5" s="541">
        <v>23483.74</v>
      </c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</row>
    <row r="6" spans="1:47" ht="16.5" customHeight="1">
      <c r="A6" s="1542"/>
      <c r="B6" s="1543"/>
      <c r="C6" s="1543"/>
      <c r="D6" s="534" t="s">
        <v>28</v>
      </c>
      <c r="E6" s="542">
        <v>210</v>
      </c>
      <c r="F6" s="542">
        <v>8986</v>
      </c>
      <c r="G6" s="542">
        <v>27578</v>
      </c>
      <c r="H6" s="542">
        <v>49598</v>
      </c>
      <c r="I6" s="542">
        <v>40362</v>
      </c>
      <c r="J6" s="542">
        <v>127298</v>
      </c>
      <c r="K6" s="542">
        <v>465597</v>
      </c>
      <c r="L6" s="542">
        <v>613503</v>
      </c>
      <c r="M6" s="542">
        <v>1201630</v>
      </c>
      <c r="N6" s="542">
        <v>2340706</v>
      </c>
      <c r="O6" s="542">
        <v>2924357</v>
      </c>
      <c r="P6" s="542">
        <v>1837992</v>
      </c>
      <c r="Q6" s="542">
        <v>982540</v>
      </c>
      <c r="R6" s="542">
        <v>377635</v>
      </c>
      <c r="S6" s="542">
        <v>294428</v>
      </c>
      <c r="T6" s="542">
        <v>260410</v>
      </c>
      <c r="U6" s="542">
        <v>174971</v>
      </c>
      <c r="V6" s="542">
        <v>147134</v>
      </c>
      <c r="W6" s="542">
        <v>150782</v>
      </c>
      <c r="X6" s="542">
        <v>49013</v>
      </c>
      <c r="Y6" s="542">
        <v>32758</v>
      </c>
      <c r="Z6" s="543">
        <v>12107488</v>
      </c>
      <c r="AA6" s="530"/>
      <c r="AB6" s="530"/>
      <c r="AC6" s="530"/>
      <c r="AD6" s="530"/>
      <c r="AE6" s="530"/>
      <c r="AF6" s="530"/>
      <c r="AG6" s="530"/>
      <c r="AH6" s="530"/>
      <c r="AI6" s="530"/>
      <c r="AJ6" s="530"/>
      <c r="AK6" s="530"/>
      <c r="AL6" s="530"/>
      <c r="AM6" s="530"/>
      <c r="AN6" s="530"/>
      <c r="AO6" s="530"/>
      <c r="AP6" s="530"/>
      <c r="AQ6" s="530"/>
      <c r="AR6" s="530"/>
      <c r="AS6" s="530"/>
      <c r="AT6" s="530"/>
      <c r="AU6" s="530"/>
    </row>
    <row r="7" spans="1:47" ht="16.5" customHeight="1">
      <c r="A7" s="1542"/>
      <c r="B7" s="1543"/>
      <c r="C7" s="1543"/>
      <c r="D7" s="533" t="s">
        <v>26</v>
      </c>
      <c r="E7" s="544">
        <v>105</v>
      </c>
      <c r="F7" s="544">
        <v>3395</v>
      </c>
      <c r="G7" s="544">
        <v>5543</v>
      </c>
      <c r="H7" s="544">
        <v>3639</v>
      </c>
      <c r="I7" s="544">
        <v>1557</v>
      </c>
      <c r="J7" s="544">
        <v>3477</v>
      </c>
      <c r="K7" s="544">
        <v>9798</v>
      </c>
      <c r="L7" s="544">
        <v>10204</v>
      </c>
      <c r="M7" s="544">
        <v>15823</v>
      </c>
      <c r="N7" s="544">
        <v>25572</v>
      </c>
      <c r="O7" s="544">
        <v>26021</v>
      </c>
      <c r="P7" s="544">
        <v>12700</v>
      </c>
      <c r="Q7" s="544">
        <v>5641</v>
      </c>
      <c r="R7" s="544">
        <v>1720</v>
      </c>
      <c r="S7" s="544">
        <v>1234</v>
      </c>
      <c r="T7" s="544">
        <v>806</v>
      </c>
      <c r="U7" s="544">
        <v>533</v>
      </c>
      <c r="V7" s="544">
        <v>307</v>
      </c>
      <c r="W7" s="544">
        <v>304</v>
      </c>
      <c r="X7" s="544">
        <v>98</v>
      </c>
      <c r="Y7" s="544">
        <v>63</v>
      </c>
      <c r="Z7" s="545">
        <v>128540</v>
      </c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530"/>
      <c r="AM7" s="530"/>
      <c r="AN7" s="530"/>
      <c r="AO7" s="530"/>
      <c r="AP7" s="530"/>
      <c r="AQ7" s="530"/>
      <c r="AR7" s="530"/>
      <c r="AS7" s="530"/>
      <c r="AT7" s="530"/>
      <c r="AU7" s="530"/>
    </row>
    <row r="8" spans="1:47" ht="16.5" customHeight="1">
      <c r="A8" s="1542"/>
      <c r="B8" s="1543"/>
      <c r="C8" s="1543" t="s">
        <v>52</v>
      </c>
      <c r="D8" s="532" t="s">
        <v>27</v>
      </c>
      <c r="E8" s="540">
        <v>0.3</v>
      </c>
      <c r="F8" s="540">
        <v>121.39</v>
      </c>
      <c r="G8" s="540">
        <v>195.76</v>
      </c>
      <c r="H8" s="540">
        <v>285.44</v>
      </c>
      <c r="I8" s="540">
        <v>428.78</v>
      </c>
      <c r="J8" s="540">
        <v>607.13</v>
      </c>
      <c r="K8" s="540">
        <v>1191.56</v>
      </c>
      <c r="L8" s="540">
        <v>688.93</v>
      </c>
      <c r="M8" s="540">
        <v>1037.68</v>
      </c>
      <c r="N8" s="540">
        <v>930.8</v>
      </c>
      <c r="O8" s="540">
        <v>729.4</v>
      </c>
      <c r="P8" s="540">
        <v>461.84</v>
      </c>
      <c r="Q8" s="540">
        <v>155.38</v>
      </c>
      <c r="R8" s="540">
        <v>87.03</v>
      </c>
      <c r="S8" s="540">
        <v>55.87</v>
      </c>
      <c r="T8" s="540">
        <v>56.33</v>
      </c>
      <c r="U8" s="540">
        <v>76.989999999999995</v>
      </c>
      <c r="V8" s="540">
        <v>56.59</v>
      </c>
      <c r="W8" s="540">
        <v>22.11</v>
      </c>
      <c r="X8" s="540">
        <v>3.15</v>
      </c>
      <c r="Y8" s="540">
        <v>2.27</v>
      </c>
      <c r="Z8" s="541">
        <v>7194.73</v>
      </c>
      <c r="AA8" s="530"/>
      <c r="AB8" s="530"/>
      <c r="AC8" s="530"/>
      <c r="AD8" s="530"/>
      <c r="AE8" s="530"/>
      <c r="AF8" s="530"/>
      <c r="AG8" s="530"/>
      <c r="AH8" s="530"/>
      <c r="AI8" s="530"/>
      <c r="AJ8" s="530"/>
      <c r="AK8" s="530"/>
      <c r="AL8" s="530"/>
      <c r="AM8" s="530"/>
      <c r="AN8" s="530"/>
      <c r="AO8" s="530"/>
      <c r="AP8" s="530"/>
      <c r="AQ8" s="530"/>
      <c r="AR8" s="530"/>
      <c r="AS8" s="530"/>
      <c r="AT8" s="530"/>
      <c r="AU8" s="530"/>
    </row>
    <row r="9" spans="1:47" ht="16.5" customHeight="1">
      <c r="A9" s="1542"/>
      <c r="B9" s="1543"/>
      <c r="C9" s="1543"/>
      <c r="D9" s="534" t="s">
        <v>28</v>
      </c>
      <c r="E9" s="542">
        <v>3</v>
      </c>
      <c r="F9" s="542">
        <v>5762</v>
      </c>
      <c r="G9" s="542">
        <v>15727</v>
      </c>
      <c r="H9" s="542">
        <v>39611</v>
      </c>
      <c r="I9" s="542">
        <v>70634</v>
      </c>
      <c r="J9" s="542">
        <v>121453</v>
      </c>
      <c r="K9" s="542">
        <v>268902</v>
      </c>
      <c r="L9" s="542">
        <v>178404</v>
      </c>
      <c r="M9" s="542">
        <v>302993</v>
      </c>
      <c r="N9" s="542">
        <v>275325</v>
      </c>
      <c r="O9" s="542">
        <v>234880</v>
      </c>
      <c r="P9" s="542">
        <v>157457</v>
      </c>
      <c r="Q9" s="542">
        <v>57605</v>
      </c>
      <c r="R9" s="542">
        <v>32922</v>
      </c>
      <c r="S9" s="542">
        <v>21128</v>
      </c>
      <c r="T9" s="542">
        <v>21949</v>
      </c>
      <c r="U9" s="542">
        <v>30219</v>
      </c>
      <c r="V9" s="542">
        <v>22464</v>
      </c>
      <c r="W9" s="542">
        <v>9499</v>
      </c>
      <c r="X9" s="542">
        <v>1082</v>
      </c>
      <c r="Y9" s="542">
        <v>953</v>
      </c>
      <c r="Z9" s="543">
        <v>1868972</v>
      </c>
      <c r="AA9" s="530"/>
      <c r="AB9" s="530"/>
      <c r="AC9" s="530"/>
      <c r="AD9" s="530"/>
      <c r="AE9" s="530"/>
      <c r="AF9" s="530"/>
      <c r="AG9" s="530"/>
      <c r="AH9" s="530"/>
      <c r="AI9" s="530"/>
      <c r="AJ9" s="530"/>
      <c r="AK9" s="530"/>
      <c r="AL9" s="530"/>
      <c r="AM9" s="530"/>
      <c r="AN9" s="530"/>
      <c r="AO9" s="530"/>
      <c r="AP9" s="530"/>
      <c r="AQ9" s="530"/>
      <c r="AR9" s="530"/>
      <c r="AS9" s="530"/>
      <c r="AT9" s="530"/>
      <c r="AU9" s="530"/>
    </row>
    <row r="10" spans="1:47" ht="16.5" customHeight="1">
      <c r="A10" s="1542"/>
      <c r="B10" s="1543"/>
      <c r="C10" s="1543"/>
      <c r="D10" s="533" t="s">
        <v>26</v>
      </c>
      <c r="E10" s="544">
        <v>0</v>
      </c>
      <c r="F10" s="544">
        <v>1204</v>
      </c>
      <c r="G10" s="544">
        <v>1923</v>
      </c>
      <c r="H10" s="544">
        <v>2808</v>
      </c>
      <c r="I10" s="544">
        <v>3660</v>
      </c>
      <c r="J10" s="544">
        <v>4549</v>
      </c>
      <c r="K10" s="544">
        <v>7861</v>
      </c>
      <c r="L10" s="544">
        <v>4020</v>
      </c>
      <c r="M10" s="544">
        <v>5481</v>
      </c>
      <c r="N10" s="544">
        <v>4049</v>
      </c>
      <c r="O10" s="544">
        <v>2793</v>
      </c>
      <c r="P10" s="544">
        <v>1601</v>
      </c>
      <c r="Q10" s="544">
        <v>463</v>
      </c>
      <c r="R10" s="544">
        <v>224</v>
      </c>
      <c r="S10" s="544">
        <v>119</v>
      </c>
      <c r="T10" s="544">
        <v>105</v>
      </c>
      <c r="U10" s="544">
        <v>125</v>
      </c>
      <c r="V10" s="544">
        <v>86</v>
      </c>
      <c r="W10" s="544">
        <v>28</v>
      </c>
      <c r="X10" s="544">
        <v>4</v>
      </c>
      <c r="Y10" s="544">
        <v>2</v>
      </c>
      <c r="Z10" s="545">
        <v>41105</v>
      </c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/>
      <c r="AP10" s="530"/>
      <c r="AQ10" s="530"/>
      <c r="AR10" s="530"/>
      <c r="AS10" s="530"/>
      <c r="AT10" s="530"/>
      <c r="AU10" s="530"/>
    </row>
    <row r="11" spans="1:47" ht="16.5" customHeight="1">
      <c r="A11" s="1542"/>
      <c r="B11" s="1543"/>
      <c r="C11" s="1543" t="s">
        <v>53</v>
      </c>
      <c r="D11" s="532" t="s">
        <v>27</v>
      </c>
      <c r="E11" s="540">
        <v>0</v>
      </c>
      <c r="F11" s="540">
        <v>0</v>
      </c>
      <c r="G11" s="540">
        <v>0</v>
      </c>
      <c r="H11" s="540">
        <v>0</v>
      </c>
      <c r="I11" s="540">
        <v>0</v>
      </c>
      <c r="J11" s="540">
        <v>6.33</v>
      </c>
      <c r="K11" s="540">
        <v>8.1199999999999992</v>
      </c>
      <c r="L11" s="540">
        <v>10.44</v>
      </c>
      <c r="M11" s="540">
        <v>56.07</v>
      </c>
      <c r="N11" s="540">
        <v>240.3</v>
      </c>
      <c r="O11" s="540">
        <v>85.47</v>
      </c>
      <c r="P11" s="540">
        <v>24.09</v>
      </c>
      <c r="Q11" s="540">
        <v>6.58</v>
      </c>
      <c r="R11" s="540">
        <v>3.95</v>
      </c>
      <c r="S11" s="540">
        <v>0</v>
      </c>
      <c r="T11" s="540">
        <v>0.7</v>
      </c>
      <c r="U11" s="540">
        <v>1.62</v>
      </c>
      <c r="V11" s="540">
        <v>1.01</v>
      </c>
      <c r="W11" s="540">
        <v>5.62</v>
      </c>
      <c r="X11" s="540">
        <v>0</v>
      </c>
      <c r="Y11" s="540">
        <v>16.5</v>
      </c>
      <c r="Z11" s="541">
        <v>466.8</v>
      </c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0"/>
      <c r="AN11" s="530"/>
      <c r="AO11" s="530"/>
      <c r="AP11" s="530"/>
      <c r="AQ11" s="530"/>
      <c r="AR11" s="530"/>
      <c r="AS11" s="530"/>
      <c r="AT11" s="530"/>
      <c r="AU11" s="530"/>
    </row>
    <row r="12" spans="1:47" ht="16.5" customHeight="1">
      <c r="A12" s="1542"/>
      <c r="B12" s="1543"/>
      <c r="C12" s="1543"/>
      <c r="D12" s="534" t="s">
        <v>28</v>
      </c>
      <c r="E12" s="542">
        <v>0</v>
      </c>
      <c r="F12" s="542">
        <v>0</v>
      </c>
      <c r="G12" s="542">
        <v>0</v>
      </c>
      <c r="H12" s="542">
        <v>0</v>
      </c>
      <c r="I12" s="542">
        <v>0</v>
      </c>
      <c r="J12" s="542">
        <v>492</v>
      </c>
      <c r="K12" s="542">
        <v>1263</v>
      </c>
      <c r="L12" s="542">
        <v>1998</v>
      </c>
      <c r="M12" s="542">
        <v>10762</v>
      </c>
      <c r="N12" s="542">
        <v>50339</v>
      </c>
      <c r="O12" s="542">
        <v>18168</v>
      </c>
      <c r="P12" s="542">
        <v>5709</v>
      </c>
      <c r="Q12" s="542">
        <v>1337</v>
      </c>
      <c r="R12" s="542">
        <v>1078</v>
      </c>
      <c r="S12" s="542">
        <v>0</v>
      </c>
      <c r="T12" s="542">
        <v>181</v>
      </c>
      <c r="U12" s="542">
        <v>454</v>
      </c>
      <c r="V12" s="542">
        <v>228</v>
      </c>
      <c r="W12" s="542">
        <v>1956</v>
      </c>
      <c r="X12" s="542">
        <v>0</v>
      </c>
      <c r="Y12" s="542">
        <v>3729</v>
      </c>
      <c r="Z12" s="543">
        <v>97694</v>
      </c>
      <c r="AA12" s="530"/>
      <c r="AB12" s="530"/>
      <c r="AC12" s="530"/>
      <c r="AD12" s="530"/>
      <c r="AE12" s="530"/>
      <c r="AF12" s="530"/>
      <c r="AG12" s="530"/>
      <c r="AH12" s="530"/>
      <c r="AI12" s="530"/>
      <c r="AJ12" s="530"/>
      <c r="AK12" s="530"/>
      <c r="AL12" s="530"/>
      <c r="AM12" s="530"/>
      <c r="AN12" s="530"/>
      <c r="AO12" s="530"/>
      <c r="AP12" s="530"/>
      <c r="AQ12" s="530"/>
      <c r="AR12" s="530"/>
      <c r="AS12" s="530"/>
      <c r="AT12" s="530"/>
      <c r="AU12" s="530"/>
    </row>
    <row r="13" spans="1:47" ht="16.5" customHeight="1">
      <c r="A13" s="1542"/>
      <c r="B13" s="1543"/>
      <c r="C13" s="1543"/>
      <c r="D13" s="533" t="s">
        <v>26</v>
      </c>
      <c r="E13" s="544">
        <v>0</v>
      </c>
      <c r="F13" s="544">
        <v>0</v>
      </c>
      <c r="G13" s="544">
        <v>0</v>
      </c>
      <c r="H13" s="544">
        <v>0</v>
      </c>
      <c r="I13" s="544">
        <v>0</v>
      </c>
      <c r="J13" s="544">
        <v>37</v>
      </c>
      <c r="K13" s="544">
        <v>53</v>
      </c>
      <c r="L13" s="544">
        <v>60</v>
      </c>
      <c r="M13" s="544">
        <v>239</v>
      </c>
      <c r="N13" s="544">
        <v>873</v>
      </c>
      <c r="O13" s="544">
        <v>229</v>
      </c>
      <c r="P13" s="544">
        <v>58</v>
      </c>
      <c r="Q13" s="544">
        <v>13</v>
      </c>
      <c r="R13" s="544">
        <v>9</v>
      </c>
      <c r="S13" s="544">
        <v>0</v>
      </c>
      <c r="T13" s="544">
        <v>2</v>
      </c>
      <c r="U13" s="544">
        <v>2</v>
      </c>
      <c r="V13" s="544">
        <v>1</v>
      </c>
      <c r="W13" s="544">
        <v>12</v>
      </c>
      <c r="X13" s="544">
        <v>0</v>
      </c>
      <c r="Y13" s="544">
        <v>26</v>
      </c>
      <c r="Z13" s="545">
        <v>1614</v>
      </c>
      <c r="AA13" s="530"/>
      <c r="AB13" s="530"/>
      <c r="AC13" s="530"/>
      <c r="AD13" s="530"/>
      <c r="AE13" s="530"/>
      <c r="AF13" s="530"/>
      <c r="AG13" s="530"/>
      <c r="AH13" s="530"/>
      <c r="AI13" s="530"/>
      <c r="AJ13" s="530"/>
      <c r="AK13" s="530"/>
      <c r="AL13" s="530"/>
      <c r="AM13" s="530"/>
      <c r="AN13" s="530"/>
      <c r="AO13" s="530"/>
      <c r="AP13" s="530"/>
      <c r="AQ13" s="530"/>
      <c r="AR13" s="530"/>
      <c r="AS13" s="530"/>
      <c r="AT13" s="530"/>
      <c r="AU13" s="530"/>
    </row>
    <row r="14" spans="1:47" ht="16.5" customHeight="1">
      <c r="A14" s="1542"/>
      <c r="B14" s="1543"/>
      <c r="C14" s="1546" t="s">
        <v>54</v>
      </c>
      <c r="D14" s="532" t="s">
        <v>27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40">
        <v>1.88</v>
      </c>
      <c r="K14" s="540">
        <v>2.7</v>
      </c>
      <c r="L14" s="540">
        <v>24.22</v>
      </c>
      <c r="M14" s="540">
        <v>93.37</v>
      </c>
      <c r="N14" s="540">
        <v>243.5</v>
      </c>
      <c r="O14" s="540">
        <v>14.02</v>
      </c>
      <c r="P14" s="540">
        <v>0.32</v>
      </c>
      <c r="Q14" s="540">
        <v>0</v>
      </c>
      <c r="R14" s="540">
        <v>0</v>
      </c>
      <c r="S14" s="540">
        <v>0</v>
      </c>
      <c r="T14" s="540">
        <v>0</v>
      </c>
      <c r="U14" s="540">
        <v>0</v>
      </c>
      <c r="V14" s="540">
        <v>0</v>
      </c>
      <c r="W14" s="540">
        <v>0</v>
      </c>
      <c r="X14" s="540">
        <v>0</v>
      </c>
      <c r="Y14" s="540">
        <v>0</v>
      </c>
      <c r="Z14" s="541">
        <v>380.01</v>
      </c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  <c r="AR14" s="530"/>
      <c r="AS14" s="530"/>
      <c r="AT14" s="530"/>
      <c r="AU14" s="530"/>
    </row>
    <row r="15" spans="1:47" ht="16.5" customHeight="1">
      <c r="A15" s="1542"/>
      <c r="B15" s="1543"/>
      <c r="C15" s="1546"/>
      <c r="D15" s="534" t="s">
        <v>28</v>
      </c>
      <c r="E15" s="542">
        <v>0</v>
      </c>
      <c r="F15" s="542">
        <v>0</v>
      </c>
      <c r="G15" s="542">
        <v>0</v>
      </c>
      <c r="H15" s="542">
        <v>0</v>
      </c>
      <c r="I15" s="542">
        <v>0</v>
      </c>
      <c r="J15" s="542">
        <v>235</v>
      </c>
      <c r="K15" s="542">
        <v>437</v>
      </c>
      <c r="L15" s="542">
        <v>4781</v>
      </c>
      <c r="M15" s="542">
        <v>18988</v>
      </c>
      <c r="N15" s="542">
        <v>59414</v>
      </c>
      <c r="O15" s="542">
        <v>3223</v>
      </c>
      <c r="P15" s="542">
        <v>79</v>
      </c>
      <c r="Q15" s="542">
        <v>0</v>
      </c>
      <c r="R15" s="542">
        <v>0</v>
      </c>
      <c r="S15" s="542">
        <v>0</v>
      </c>
      <c r="T15" s="542">
        <v>0</v>
      </c>
      <c r="U15" s="542">
        <v>0</v>
      </c>
      <c r="V15" s="542">
        <v>0</v>
      </c>
      <c r="W15" s="542">
        <v>0</v>
      </c>
      <c r="X15" s="542">
        <v>0</v>
      </c>
      <c r="Y15" s="542">
        <v>0</v>
      </c>
      <c r="Z15" s="543">
        <v>87157</v>
      </c>
      <c r="AA15" s="530"/>
      <c r="AB15" s="530"/>
      <c r="AC15" s="530"/>
      <c r="AD15" s="530"/>
      <c r="AE15" s="530"/>
      <c r="AF15" s="530"/>
      <c r="AG15" s="530"/>
      <c r="AH15" s="530"/>
      <c r="AI15" s="530"/>
      <c r="AJ15" s="530"/>
      <c r="AK15" s="530"/>
      <c r="AL15" s="530"/>
      <c r="AM15" s="530"/>
      <c r="AN15" s="530"/>
      <c r="AO15" s="530"/>
      <c r="AP15" s="530"/>
      <c r="AQ15" s="530"/>
      <c r="AR15" s="530"/>
      <c r="AS15" s="530"/>
      <c r="AT15" s="530"/>
      <c r="AU15" s="530"/>
    </row>
    <row r="16" spans="1:47" ht="16.5" customHeight="1">
      <c r="A16" s="1542"/>
      <c r="B16" s="1543"/>
      <c r="C16" s="1546"/>
      <c r="D16" s="533" t="s">
        <v>26</v>
      </c>
      <c r="E16" s="544">
        <v>0</v>
      </c>
      <c r="F16" s="544">
        <v>0</v>
      </c>
      <c r="G16" s="544">
        <v>0</v>
      </c>
      <c r="H16" s="544">
        <v>0</v>
      </c>
      <c r="I16" s="544">
        <v>0</v>
      </c>
      <c r="J16" s="544">
        <v>14</v>
      </c>
      <c r="K16" s="544">
        <v>18</v>
      </c>
      <c r="L16" s="544">
        <v>139</v>
      </c>
      <c r="M16" s="544">
        <v>416</v>
      </c>
      <c r="N16" s="544">
        <v>985</v>
      </c>
      <c r="O16" s="544">
        <v>40</v>
      </c>
      <c r="P16" s="544">
        <v>1</v>
      </c>
      <c r="Q16" s="544">
        <v>0</v>
      </c>
      <c r="R16" s="544">
        <v>0</v>
      </c>
      <c r="S16" s="544">
        <v>0</v>
      </c>
      <c r="T16" s="544">
        <v>0</v>
      </c>
      <c r="U16" s="544">
        <v>0</v>
      </c>
      <c r="V16" s="544">
        <v>0</v>
      </c>
      <c r="W16" s="544">
        <v>0</v>
      </c>
      <c r="X16" s="544">
        <v>0</v>
      </c>
      <c r="Y16" s="544">
        <v>0</v>
      </c>
      <c r="Z16" s="546">
        <v>1613</v>
      </c>
      <c r="AA16" s="530"/>
      <c r="AB16" s="530"/>
      <c r="AC16" s="530"/>
      <c r="AD16" s="530"/>
      <c r="AE16" s="530"/>
      <c r="AF16" s="530"/>
      <c r="AG16" s="530"/>
      <c r="AH16" s="530"/>
      <c r="AI16" s="530"/>
      <c r="AJ16" s="530"/>
      <c r="AK16" s="530"/>
      <c r="AL16" s="530"/>
      <c r="AM16" s="530"/>
      <c r="AN16" s="530"/>
      <c r="AO16" s="530"/>
      <c r="AP16" s="530"/>
      <c r="AQ16" s="530"/>
      <c r="AR16" s="530"/>
      <c r="AS16" s="530"/>
      <c r="AT16" s="530"/>
      <c r="AU16" s="530"/>
    </row>
    <row r="17" spans="1:47" ht="16.5" customHeight="1">
      <c r="A17" s="1542"/>
      <c r="B17" s="1543" t="s">
        <v>30</v>
      </c>
      <c r="C17" s="1543"/>
      <c r="D17" s="532" t="s">
        <v>27</v>
      </c>
      <c r="E17" s="540">
        <v>12.49</v>
      </c>
      <c r="F17" s="540">
        <v>247.95</v>
      </c>
      <c r="G17" s="540">
        <v>405.78</v>
      </c>
      <c r="H17" s="540">
        <v>531.14</v>
      </c>
      <c r="I17" s="540">
        <v>584.62</v>
      </c>
      <c r="J17" s="540">
        <v>1009.1</v>
      </c>
      <c r="K17" s="540">
        <v>2428.1299999999997</v>
      </c>
      <c r="L17" s="540">
        <v>2169.4199999999996</v>
      </c>
      <c r="M17" s="540">
        <v>3713.1200000000003</v>
      </c>
      <c r="N17" s="540">
        <v>5997.83</v>
      </c>
      <c r="O17" s="540">
        <v>6255.38</v>
      </c>
      <c r="P17" s="540">
        <v>3709.4300000000003</v>
      </c>
      <c r="Q17" s="540">
        <v>1822.0900000000001</v>
      </c>
      <c r="R17" s="540">
        <v>709.19</v>
      </c>
      <c r="S17" s="540">
        <v>513.91</v>
      </c>
      <c r="T17" s="540">
        <v>445.21999999999997</v>
      </c>
      <c r="U17" s="540">
        <v>333.48</v>
      </c>
      <c r="V17" s="540">
        <v>266.63</v>
      </c>
      <c r="W17" s="540">
        <v>233.13</v>
      </c>
      <c r="X17" s="540">
        <v>72.600000000000009</v>
      </c>
      <c r="Y17" s="540">
        <v>64.64</v>
      </c>
      <c r="Z17" s="541">
        <v>31525.279999999999</v>
      </c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</row>
    <row r="18" spans="1:47" ht="16.5" customHeight="1">
      <c r="A18" s="1542"/>
      <c r="B18" s="1543"/>
      <c r="C18" s="1543"/>
      <c r="D18" s="534" t="s">
        <v>28</v>
      </c>
      <c r="E18" s="542">
        <v>213</v>
      </c>
      <c r="F18" s="542">
        <v>14748</v>
      </c>
      <c r="G18" s="542">
        <v>43305</v>
      </c>
      <c r="H18" s="542">
        <v>89209</v>
      </c>
      <c r="I18" s="542">
        <v>110996</v>
      </c>
      <c r="J18" s="542">
        <v>249478</v>
      </c>
      <c r="K18" s="542">
        <v>736199</v>
      </c>
      <c r="L18" s="542">
        <v>798686</v>
      </c>
      <c r="M18" s="542">
        <v>1534373</v>
      </c>
      <c r="N18" s="542">
        <v>2725784</v>
      </c>
      <c r="O18" s="542">
        <v>3180628</v>
      </c>
      <c r="P18" s="542">
        <v>2001237</v>
      </c>
      <c r="Q18" s="542">
        <v>1041482</v>
      </c>
      <c r="R18" s="542">
        <v>411635</v>
      </c>
      <c r="S18" s="542">
        <v>315556</v>
      </c>
      <c r="T18" s="542">
        <v>282540</v>
      </c>
      <c r="U18" s="542">
        <v>205644</v>
      </c>
      <c r="V18" s="542">
        <v>169826</v>
      </c>
      <c r="W18" s="542">
        <v>162237</v>
      </c>
      <c r="X18" s="542">
        <v>50095</v>
      </c>
      <c r="Y18" s="542">
        <v>37440</v>
      </c>
      <c r="Z18" s="543">
        <v>14161311</v>
      </c>
      <c r="AA18" s="530"/>
      <c r="AB18" s="530"/>
      <c r="AC18" s="530"/>
      <c r="AD18" s="530"/>
      <c r="AE18" s="530"/>
      <c r="AF18" s="530"/>
      <c r="AG18" s="530"/>
      <c r="AH18" s="530"/>
      <c r="AI18" s="530"/>
      <c r="AJ18" s="530"/>
      <c r="AK18" s="530"/>
      <c r="AL18" s="530"/>
      <c r="AM18" s="530"/>
      <c r="AN18" s="530"/>
      <c r="AO18" s="530"/>
      <c r="AP18" s="530"/>
      <c r="AQ18" s="530"/>
      <c r="AR18" s="530"/>
      <c r="AS18" s="530"/>
      <c r="AT18" s="530"/>
      <c r="AU18" s="530"/>
    </row>
    <row r="19" spans="1:47" ht="16.5" customHeight="1">
      <c r="A19" s="1542"/>
      <c r="B19" s="1543"/>
      <c r="C19" s="1543"/>
      <c r="D19" s="533" t="s">
        <v>26</v>
      </c>
      <c r="E19" s="547">
        <v>105</v>
      </c>
      <c r="F19" s="547">
        <v>4599</v>
      </c>
      <c r="G19" s="547">
        <v>7466</v>
      </c>
      <c r="H19" s="547">
        <v>6447</v>
      </c>
      <c r="I19" s="547">
        <v>5217</v>
      </c>
      <c r="J19" s="547">
        <v>8077</v>
      </c>
      <c r="K19" s="547">
        <v>17730</v>
      </c>
      <c r="L19" s="547">
        <v>14423</v>
      </c>
      <c r="M19" s="547">
        <v>21959</v>
      </c>
      <c r="N19" s="547">
        <v>31479</v>
      </c>
      <c r="O19" s="547">
        <v>29083</v>
      </c>
      <c r="P19" s="547">
        <v>14360</v>
      </c>
      <c r="Q19" s="547">
        <v>6117</v>
      </c>
      <c r="R19" s="547">
        <v>1953</v>
      </c>
      <c r="S19" s="547">
        <v>1353</v>
      </c>
      <c r="T19" s="547">
        <v>913</v>
      </c>
      <c r="U19" s="547">
        <v>660</v>
      </c>
      <c r="V19" s="547">
        <v>394</v>
      </c>
      <c r="W19" s="547">
        <v>344</v>
      </c>
      <c r="X19" s="547">
        <v>102</v>
      </c>
      <c r="Y19" s="547">
        <v>91</v>
      </c>
      <c r="Z19" s="548">
        <v>172872</v>
      </c>
      <c r="AA19" s="530"/>
      <c r="AB19" s="530"/>
      <c r="AC19" s="530"/>
      <c r="AD19" s="530"/>
      <c r="AE19" s="530"/>
      <c r="AF19" s="530"/>
      <c r="AG19" s="530"/>
      <c r="AH19" s="530"/>
      <c r="AI19" s="530"/>
      <c r="AJ19" s="530"/>
      <c r="AK19" s="530"/>
      <c r="AL19" s="530"/>
      <c r="AM19" s="530"/>
      <c r="AN19" s="530"/>
      <c r="AO19" s="530"/>
      <c r="AP19" s="530"/>
      <c r="AQ19" s="530"/>
      <c r="AR19" s="530"/>
      <c r="AS19" s="530"/>
      <c r="AT19" s="530"/>
      <c r="AU19" s="530"/>
    </row>
    <row r="20" spans="1:47" ht="16.5" customHeight="1">
      <c r="A20" s="1542"/>
      <c r="B20" s="1543" t="s">
        <v>31</v>
      </c>
      <c r="C20" s="1546" t="s">
        <v>55</v>
      </c>
      <c r="D20" s="532" t="s">
        <v>27</v>
      </c>
      <c r="E20" s="540">
        <v>0</v>
      </c>
      <c r="F20" s="540">
        <v>0</v>
      </c>
      <c r="G20" s="540">
        <v>2.73</v>
      </c>
      <c r="H20" s="540">
        <v>0.34</v>
      </c>
      <c r="I20" s="540">
        <v>2.15</v>
      </c>
      <c r="J20" s="540">
        <v>15.81</v>
      </c>
      <c r="K20" s="540">
        <v>1.84</v>
      </c>
      <c r="L20" s="540">
        <v>0.65</v>
      </c>
      <c r="M20" s="540">
        <v>5.52</v>
      </c>
      <c r="N20" s="540">
        <v>1.53</v>
      </c>
      <c r="O20" s="540">
        <v>0</v>
      </c>
      <c r="P20" s="540">
        <v>0</v>
      </c>
      <c r="Q20" s="540">
        <v>0</v>
      </c>
      <c r="R20" s="540">
        <v>0</v>
      </c>
      <c r="S20" s="540">
        <v>0</v>
      </c>
      <c r="T20" s="540">
        <v>0</v>
      </c>
      <c r="U20" s="540">
        <v>0</v>
      </c>
      <c r="V20" s="540">
        <v>0</v>
      </c>
      <c r="W20" s="540">
        <v>0</v>
      </c>
      <c r="X20" s="540">
        <v>0</v>
      </c>
      <c r="Y20" s="540">
        <v>0</v>
      </c>
      <c r="Z20" s="541">
        <v>30.57</v>
      </c>
      <c r="AA20" s="530"/>
      <c r="AB20" s="530"/>
      <c r="AC20" s="530"/>
      <c r="AD20" s="530"/>
      <c r="AE20" s="530"/>
      <c r="AF20" s="530"/>
      <c r="AG20" s="530"/>
      <c r="AH20" s="530"/>
      <c r="AI20" s="530"/>
      <c r="AJ20" s="530"/>
      <c r="AK20" s="530"/>
      <c r="AL20" s="530"/>
      <c r="AM20" s="530"/>
      <c r="AN20" s="530"/>
      <c r="AO20" s="530"/>
      <c r="AP20" s="530"/>
      <c r="AQ20" s="530"/>
      <c r="AR20" s="530"/>
      <c r="AS20" s="530"/>
      <c r="AT20" s="530"/>
      <c r="AU20" s="530"/>
    </row>
    <row r="21" spans="1:47" ht="16.5" customHeight="1">
      <c r="A21" s="1542"/>
      <c r="B21" s="1543"/>
      <c r="C21" s="1546"/>
      <c r="D21" s="534" t="s">
        <v>28</v>
      </c>
      <c r="E21" s="542">
        <v>0</v>
      </c>
      <c r="F21" s="542">
        <v>0</v>
      </c>
      <c r="G21" s="542">
        <v>94</v>
      </c>
      <c r="H21" s="542">
        <v>22</v>
      </c>
      <c r="I21" s="542">
        <v>128</v>
      </c>
      <c r="J21" s="542">
        <v>1190</v>
      </c>
      <c r="K21" s="542">
        <v>140</v>
      </c>
      <c r="L21" s="542">
        <v>55</v>
      </c>
      <c r="M21" s="542">
        <v>400</v>
      </c>
      <c r="N21" s="542">
        <v>110</v>
      </c>
      <c r="O21" s="542">
        <v>0</v>
      </c>
      <c r="P21" s="542">
        <v>0</v>
      </c>
      <c r="Q21" s="542">
        <v>0</v>
      </c>
      <c r="R21" s="542">
        <v>0</v>
      </c>
      <c r="S21" s="542">
        <v>0</v>
      </c>
      <c r="T21" s="542">
        <v>0</v>
      </c>
      <c r="U21" s="542">
        <v>0</v>
      </c>
      <c r="V21" s="542">
        <v>0</v>
      </c>
      <c r="W21" s="542">
        <v>0</v>
      </c>
      <c r="X21" s="542">
        <v>0</v>
      </c>
      <c r="Y21" s="542">
        <v>0</v>
      </c>
      <c r="Z21" s="543">
        <v>2139</v>
      </c>
      <c r="AA21" s="530"/>
      <c r="AB21" s="530"/>
      <c r="AC21" s="530"/>
      <c r="AD21" s="530"/>
      <c r="AE21" s="530"/>
      <c r="AF21" s="530"/>
      <c r="AG21" s="530"/>
      <c r="AH21" s="530"/>
      <c r="AI21" s="530"/>
      <c r="AJ21" s="530"/>
      <c r="AK21" s="530"/>
      <c r="AL21" s="530"/>
      <c r="AM21" s="530"/>
      <c r="AN21" s="530"/>
      <c r="AO21" s="530"/>
      <c r="AP21" s="530"/>
      <c r="AQ21" s="530"/>
      <c r="AR21" s="530"/>
      <c r="AS21" s="530"/>
      <c r="AT21" s="530"/>
      <c r="AU21" s="530"/>
    </row>
    <row r="22" spans="1:47" ht="16.5" customHeight="1">
      <c r="A22" s="1542"/>
      <c r="B22" s="1543"/>
      <c r="C22" s="1546"/>
      <c r="D22" s="533" t="s">
        <v>26</v>
      </c>
      <c r="E22" s="544">
        <v>0</v>
      </c>
      <c r="F22" s="544">
        <v>0</v>
      </c>
      <c r="G22" s="544">
        <v>13</v>
      </c>
      <c r="H22" s="544">
        <v>2</v>
      </c>
      <c r="I22" s="544">
        <v>5</v>
      </c>
      <c r="J22" s="544">
        <v>25</v>
      </c>
      <c r="K22" s="544">
        <v>2</v>
      </c>
      <c r="L22" s="544">
        <v>1</v>
      </c>
      <c r="M22" s="544">
        <v>3</v>
      </c>
      <c r="N22" s="544">
        <v>1</v>
      </c>
      <c r="O22" s="544">
        <v>0</v>
      </c>
      <c r="P22" s="544">
        <v>0</v>
      </c>
      <c r="Q22" s="544">
        <v>0</v>
      </c>
      <c r="R22" s="544">
        <v>0</v>
      </c>
      <c r="S22" s="544">
        <v>0</v>
      </c>
      <c r="T22" s="544">
        <v>0</v>
      </c>
      <c r="U22" s="544">
        <v>0</v>
      </c>
      <c r="V22" s="544">
        <v>0</v>
      </c>
      <c r="W22" s="544">
        <v>0</v>
      </c>
      <c r="X22" s="544">
        <v>0</v>
      </c>
      <c r="Y22" s="544">
        <v>0</v>
      </c>
      <c r="Z22" s="545">
        <v>52</v>
      </c>
      <c r="AA22" s="530"/>
      <c r="AB22" s="530"/>
      <c r="AC22" s="530"/>
      <c r="AD22" s="530"/>
      <c r="AE22" s="530"/>
      <c r="AF22" s="530"/>
      <c r="AG22" s="530"/>
      <c r="AH22" s="530"/>
      <c r="AI22" s="530"/>
      <c r="AJ22" s="530"/>
      <c r="AK22" s="530"/>
      <c r="AL22" s="530"/>
      <c r="AM22" s="530"/>
      <c r="AN22" s="530"/>
      <c r="AO22" s="530"/>
      <c r="AP22" s="530"/>
      <c r="AQ22" s="530"/>
      <c r="AR22" s="530"/>
      <c r="AS22" s="530"/>
      <c r="AT22" s="530"/>
      <c r="AU22" s="530"/>
    </row>
    <row r="23" spans="1:47" ht="16.5" customHeight="1">
      <c r="A23" s="1542"/>
      <c r="B23" s="1543"/>
      <c r="C23" s="1546" t="s">
        <v>56</v>
      </c>
      <c r="D23" s="532" t="s">
        <v>27</v>
      </c>
      <c r="E23" s="540">
        <v>0</v>
      </c>
      <c r="F23" s="540">
        <v>0.38</v>
      </c>
      <c r="G23" s="540">
        <v>6.24</v>
      </c>
      <c r="H23" s="540">
        <v>4.3600000000000003</v>
      </c>
      <c r="I23" s="540">
        <v>7.62</v>
      </c>
      <c r="J23" s="540">
        <v>0.69</v>
      </c>
      <c r="K23" s="540">
        <v>0</v>
      </c>
      <c r="L23" s="540">
        <v>0</v>
      </c>
      <c r="M23" s="540">
        <v>3.43</v>
      </c>
      <c r="N23" s="540">
        <v>0</v>
      </c>
      <c r="O23" s="540">
        <v>14.13</v>
      </c>
      <c r="P23" s="540">
        <v>8.67</v>
      </c>
      <c r="Q23" s="540">
        <v>0</v>
      </c>
      <c r="R23" s="540">
        <v>1.41</v>
      </c>
      <c r="S23" s="540">
        <v>0</v>
      </c>
      <c r="T23" s="540">
        <v>0</v>
      </c>
      <c r="U23" s="540">
        <v>0</v>
      </c>
      <c r="V23" s="540">
        <v>0</v>
      </c>
      <c r="W23" s="540">
        <v>0</v>
      </c>
      <c r="X23" s="540">
        <v>0</v>
      </c>
      <c r="Y23" s="540">
        <v>0</v>
      </c>
      <c r="Z23" s="541">
        <v>46.93</v>
      </c>
      <c r="AA23" s="530"/>
      <c r="AB23" s="530"/>
      <c r="AC23" s="530"/>
      <c r="AD23" s="530"/>
      <c r="AE23" s="530"/>
      <c r="AF23" s="530"/>
      <c r="AG23" s="530"/>
      <c r="AH23" s="530"/>
      <c r="AI23" s="530"/>
      <c r="AJ23" s="530"/>
      <c r="AK23" s="530"/>
      <c r="AL23" s="530"/>
      <c r="AM23" s="530"/>
      <c r="AN23" s="530"/>
      <c r="AO23" s="530"/>
      <c r="AP23" s="530"/>
      <c r="AQ23" s="530"/>
      <c r="AR23" s="530"/>
      <c r="AS23" s="530"/>
      <c r="AT23" s="530"/>
      <c r="AU23" s="530"/>
    </row>
    <row r="24" spans="1:47" ht="16.5" customHeight="1">
      <c r="A24" s="1542"/>
      <c r="B24" s="1543"/>
      <c r="C24" s="1546"/>
      <c r="D24" s="534" t="s">
        <v>28</v>
      </c>
      <c r="E24" s="542">
        <v>0</v>
      </c>
      <c r="F24" s="542">
        <v>5</v>
      </c>
      <c r="G24" s="542">
        <v>181</v>
      </c>
      <c r="H24" s="542">
        <v>198</v>
      </c>
      <c r="I24" s="542">
        <v>543</v>
      </c>
      <c r="J24" s="542">
        <v>50</v>
      </c>
      <c r="K24" s="542">
        <v>0</v>
      </c>
      <c r="L24" s="542">
        <v>0</v>
      </c>
      <c r="M24" s="542">
        <v>295</v>
      </c>
      <c r="N24" s="542">
        <v>0</v>
      </c>
      <c r="O24" s="542">
        <v>1017</v>
      </c>
      <c r="P24" s="542">
        <v>792</v>
      </c>
      <c r="Q24" s="542">
        <v>0</v>
      </c>
      <c r="R24" s="542">
        <v>121</v>
      </c>
      <c r="S24" s="542">
        <v>0</v>
      </c>
      <c r="T24" s="542">
        <v>0</v>
      </c>
      <c r="U24" s="542">
        <v>0</v>
      </c>
      <c r="V24" s="542">
        <v>0</v>
      </c>
      <c r="W24" s="542">
        <v>0</v>
      </c>
      <c r="X24" s="542">
        <v>0</v>
      </c>
      <c r="Y24" s="542">
        <v>0</v>
      </c>
      <c r="Z24" s="543">
        <v>3202</v>
      </c>
      <c r="AA24" s="530"/>
      <c r="AB24" s="530"/>
      <c r="AC24" s="530"/>
      <c r="AD24" s="530"/>
      <c r="AE24" s="530"/>
      <c r="AF24" s="530"/>
      <c r="AG24" s="530"/>
      <c r="AH24" s="530"/>
      <c r="AI24" s="530"/>
      <c r="AJ24" s="530"/>
      <c r="AK24" s="530"/>
      <c r="AL24" s="530"/>
      <c r="AM24" s="530"/>
      <c r="AN24" s="530"/>
      <c r="AO24" s="530"/>
      <c r="AP24" s="530"/>
      <c r="AQ24" s="530"/>
      <c r="AR24" s="530"/>
      <c r="AS24" s="530"/>
      <c r="AT24" s="530"/>
      <c r="AU24" s="530"/>
    </row>
    <row r="25" spans="1:47" ht="16.5" customHeight="1">
      <c r="A25" s="1542"/>
      <c r="B25" s="1543"/>
      <c r="C25" s="1546"/>
      <c r="D25" s="533" t="s">
        <v>26</v>
      </c>
      <c r="E25" s="544">
        <v>0</v>
      </c>
      <c r="F25" s="544">
        <v>0</v>
      </c>
      <c r="G25" s="544">
        <v>28</v>
      </c>
      <c r="H25" s="544">
        <v>16</v>
      </c>
      <c r="I25" s="544">
        <v>22</v>
      </c>
      <c r="J25" s="544">
        <v>1</v>
      </c>
      <c r="K25" s="544">
        <v>0</v>
      </c>
      <c r="L25" s="544">
        <v>0</v>
      </c>
      <c r="M25" s="544">
        <v>1</v>
      </c>
      <c r="N25" s="544">
        <v>0</v>
      </c>
      <c r="O25" s="544">
        <v>6</v>
      </c>
      <c r="P25" s="544">
        <v>3</v>
      </c>
      <c r="Q25" s="544">
        <v>0</v>
      </c>
      <c r="R25" s="544">
        <v>0</v>
      </c>
      <c r="S25" s="544">
        <v>0</v>
      </c>
      <c r="T25" s="544">
        <v>0</v>
      </c>
      <c r="U25" s="544">
        <v>0</v>
      </c>
      <c r="V25" s="544">
        <v>0</v>
      </c>
      <c r="W25" s="544">
        <v>0</v>
      </c>
      <c r="X25" s="544">
        <v>0</v>
      </c>
      <c r="Y25" s="544">
        <v>0</v>
      </c>
      <c r="Z25" s="546">
        <v>77</v>
      </c>
      <c r="AA25" s="530"/>
      <c r="AB25" s="530"/>
      <c r="AC25" s="530"/>
      <c r="AD25" s="530"/>
      <c r="AE25" s="530"/>
      <c r="AF25" s="530"/>
      <c r="AG25" s="530"/>
      <c r="AH25" s="530"/>
      <c r="AI25" s="530"/>
      <c r="AJ25" s="530"/>
      <c r="AK25" s="530"/>
      <c r="AL25" s="530"/>
      <c r="AM25" s="530"/>
      <c r="AN25" s="530"/>
      <c r="AO25" s="530"/>
      <c r="AP25" s="530"/>
      <c r="AQ25" s="530"/>
      <c r="AR25" s="530"/>
      <c r="AS25" s="530"/>
      <c r="AT25" s="530"/>
      <c r="AU25" s="530"/>
    </row>
    <row r="26" spans="1:47" ht="16.5" customHeight="1">
      <c r="A26" s="1542"/>
      <c r="B26" s="1543" t="s">
        <v>30</v>
      </c>
      <c r="C26" s="1543"/>
      <c r="D26" s="532" t="s">
        <v>27</v>
      </c>
      <c r="E26" s="540">
        <v>0</v>
      </c>
      <c r="F26" s="540">
        <v>0.38</v>
      </c>
      <c r="G26" s="540">
        <v>8.9700000000000006</v>
      </c>
      <c r="H26" s="540">
        <v>4.7</v>
      </c>
      <c r="I26" s="540">
        <v>9.77</v>
      </c>
      <c r="J26" s="540">
        <v>16.5</v>
      </c>
      <c r="K26" s="540">
        <v>1.84</v>
      </c>
      <c r="L26" s="540">
        <v>0.65</v>
      </c>
      <c r="M26" s="540">
        <v>8.9499999999999993</v>
      </c>
      <c r="N26" s="540">
        <v>1.53</v>
      </c>
      <c r="O26" s="540">
        <v>14.13</v>
      </c>
      <c r="P26" s="540">
        <v>8.67</v>
      </c>
      <c r="Q26" s="540">
        <v>0</v>
      </c>
      <c r="R26" s="540">
        <v>1.41</v>
      </c>
      <c r="S26" s="540">
        <v>0</v>
      </c>
      <c r="T26" s="540">
        <v>0</v>
      </c>
      <c r="U26" s="540">
        <v>0</v>
      </c>
      <c r="V26" s="540">
        <v>0</v>
      </c>
      <c r="W26" s="540">
        <v>0</v>
      </c>
      <c r="X26" s="540">
        <v>0</v>
      </c>
      <c r="Y26" s="540">
        <v>0</v>
      </c>
      <c r="Z26" s="541">
        <v>77.5</v>
      </c>
      <c r="AA26" s="530"/>
      <c r="AB26" s="530"/>
      <c r="AC26" s="530"/>
      <c r="AD26" s="530"/>
      <c r="AE26" s="530"/>
      <c r="AF26" s="530"/>
      <c r="AG26" s="530"/>
      <c r="AH26" s="530"/>
      <c r="AI26" s="530"/>
      <c r="AJ26" s="530"/>
      <c r="AK26" s="530"/>
      <c r="AL26" s="530"/>
      <c r="AM26" s="530"/>
      <c r="AN26" s="530"/>
      <c r="AO26" s="530"/>
      <c r="AP26" s="530"/>
      <c r="AQ26" s="530"/>
      <c r="AR26" s="530"/>
      <c r="AS26" s="530"/>
      <c r="AT26" s="530"/>
      <c r="AU26" s="530"/>
    </row>
    <row r="27" spans="1:47" ht="16.5" customHeight="1">
      <c r="A27" s="1542"/>
      <c r="B27" s="1543"/>
      <c r="C27" s="1543"/>
      <c r="D27" s="534" t="s">
        <v>28</v>
      </c>
      <c r="E27" s="542">
        <v>0</v>
      </c>
      <c r="F27" s="542">
        <v>5</v>
      </c>
      <c r="G27" s="542">
        <v>275</v>
      </c>
      <c r="H27" s="542">
        <v>220</v>
      </c>
      <c r="I27" s="542">
        <v>671</v>
      </c>
      <c r="J27" s="542">
        <v>1240</v>
      </c>
      <c r="K27" s="542">
        <v>140</v>
      </c>
      <c r="L27" s="542">
        <v>55</v>
      </c>
      <c r="M27" s="542">
        <v>695</v>
      </c>
      <c r="N27" s="542">
        <v>110</v>
      </c>
      <c r="O27" s="542">
        <v>1017</v>
      </c>
      <c r="P27" s="542">
        <v>792</v>
      </c>
      <c r="Q27" s="542">
        <v>0</v>
      </c>
      <c r="R27" s="542">
        <v>121</v>
      </c>
      <c r="S27" s="542">
        <v>0</v>
      </c>
      <c r="T27" s="542">
        <v>0</v>
      </c>
      <c r="U27" s="542">
        <v>0</v>
      </c>
      <c r="V27" s="542">
        <v>0</v>
      </c>
      <c r="W27" s="542">
        <v>0</v>
      </c>
      <c r="X27" s="542">
        <v>0</v>
      </c>
      <c r="Y27" s="542">
        <v>0</v>
      </c>
      <c r="Z27" s="543">
        <v>5341</v>
      </c>
      <c r="AA27" s="530"/>
      <c r="AB27" s="530"/>
      <c r="AC27" s="530"/>
      <c r="AD27" s="530"/>
      <c r="AE27" s="530"/>
      <c r="AF27" s="530"/>
      <c r="AG27" s="530"/>
      <c r="AH27" s="530"/>
      <c r="AI27" s="530"/>
      <c r="AJ27" s="530"/>
      <c r="AK27" s="530"/>
      <c r="AL27" s="530"/>
      <c r="AM27" s="530"/>
      <c r="AN27" s="530"/>
      <c r="AO27" s="530"/>
      <c r="AP27" s="530"/>
      <c r="AQ27" s="530"/>
      <c r="AR27" s="530"/>
      <c r="AS27" s="530"/>
      <c r="AT27" s="530"/>
      <c r="AU27" s="530"/>
    </row>
    <row r="28" spans="1:47" ht="16.5" customHeight="1">
      <c r="A28" s="1542"/>
      <c r="B28" s="1543"/>
      <c r="C28" s="1543"/>
      <c r="D28" s="533" t="s">
        <v>26</v>
      </c>
      <c r="E28" s="547">
        <v>0</v>
      </c>
      <c r="F28" s="547">
        <v>0</v>
      </c>
      <c r="G28" s="547">
        <v>41</v>
      </c>
      <c r="H28" s="547">
        <v>18</v>
      </c>
      <c r="I28" s="547">
        <v>27</v>
      </c>
      <c r="J28" s="547">
        <v>26</v>
      </c>
      <c r="K28" s="547">
        <v>2</v>
      </c>
      <c r="L28" s="547">
        <v>1</v>
      </c>
      <c r="M28" s="547">
        <v>4</v>
      </c>
      <c r="N28" s="547">
        <v>1</v>
      </c>
      <c r="O28" s="547">
        <v>6</v>
      </c>
      <c r="P28" s="547">
        <v>3</v>
      </c>
      <c r="Q28" s="547">
        <v>0</v>
      </c>
      <c r="R28" s="547">
        <v>0</v>
      </c>
      <c r="S28" s="547">
        <v>0</v>
      </c>
      <c r="T28" s="547">
        <v>0</v>
      </c>
      <c r="U28" s="547">
        <v>0</v>
      </c>
      <c r="V28" s="547">
        <v>0</v>
      </c>
      <c r="W28" s="547">
        <v>0</v>
      </c>
      <c r="X28" s="547">
        <v>0</v>
      </c>
      <c r="Y28" s="547">
        <v>0</v>
      </c>
      <c r="Z28" s="548">
        <v>129</v>
      </c>
      <c r="AA28" s="530"/>
      <c r="AB28" s="530"/>
      <c r="AC28" s="530"/>
      <c r="AD28" s="530"/>
      <c r="AE28" s="530"/>
      <c r="AF28" s="530"/>
      <c r="AG28" s="530"/>
      <c r="AH28" s="530"/>
      <c r="AI28" s="530"/>
      <c r="AJ28" s="530"/>
      <c r="AK28" s="530"/>
      <c r="AL28" s="530"/>
      <c r="AM28" s="530"/>
      <c r="AN28" s="530"/>
      <c r="AO28" s="530"/>
      <c r="AP28" s="530"/>
      <c r="AQ28" s="530"/>
      <c r="AR28" s="530"/>
      <c r="AS28" s="530"/>
      <c r="AT28" s="530"/>
      <c r="AU28" s="530"/>
    </row>
    <row r="29" spans="1:47" ht="16.5" customHeight="1">
      <c r="A29" s="1542" t="s">
        <v>24</v>
      </c>
      <c r="B29" s="1543"/>
      <c r="C29" s="1543"/>
      <c r="D29" s="532" t="s">
        <v>27</v>
      </c>
      <c r="E29" s="540">
        <v>12.49</v>
      </c>
      <c r="F29" s="540">
        <v>248.32999999999998</v>
      </c>
      <c r="G29" s="540">
        <v>414.75</v>
      </c>
      <c r="H29" s="540">
        <v>535.84</v>
      </c>
      <c r="I29" s="540">
        <v>594.39</v>
      </c>
      <c r="J29" s="540">
        <v>1025.6000000000001</v>
      </c>
      <c r="K29" s="540">
        <v>2429.9699999999998</v>
      </c>
      <c r="L29" s="540">
        <v>2170.0699999999997</v>
      </c>
      <c r="M29" s="540">
        <v>3722.07</v>
      </c>
      <c r="N29" s="540">
        <v>5999.36</v>
      </c>
      <c r="O29" s="540">
        <v>6269.51</v>
      </c>
      <c r="P29" s="540">
        <v>3718.1000000000004</v>
      </c>
      <c r="Q29" s="540">
        <v>1822.0900000000001</v>
      </c>
      <c r="R29" s="540">
        <v>710.6</v>
      </c>
      <c r="S29" s="540">
        <v>513.91</v>
      </c>
      <c r="T29" s="540">
        <v>445.21999999999997</v>
      </c>
      <c r="U29" s="540">
        <v>333.48</v>
      </c>
      <c r="V29" s="540">
        <v>266.63</v>
      </c>
      <c r="W29" s="540">
        <v>233.13</v>
      </c>
      <c r="X29" s="540">
        <v>72.600000000000009</v>
      </c>
      <c r="Y29" s="540">
        <v>64.64</v>
      </c>
      <c r="Z29" s="541">
        <v>31602.78</v>
      </c>
      <c r="AA29" s="530"/>
      <c r="AB29" s="530"/>
      <c r="AC29" s="530"/>
      <c r="AD29" s="530"/>
      <c r="AE29" s="530"/>
      <c r="AF29" s="530"/>
      <c r="AG29" s="530"/>
      <c r="AH29" s="530"/>
      <c r="AI29" s="530"/>
      <c r="AJ29" s="530"/>
      <c r="AK29" s="530"/>
      <c r="AL29" s="530"/>
      <c r="AM29" s="530"/>
      <c r="AN29" s="530"/>
      <c r="AO29" s="530"/>
      <c r="AP29" s="530"/>
      <c r="AQ29" s="530"/>
      <c r="AR29" s="530"/>
      <c r="AS29" s="530"/>
      <c r="AT29" s="530"/>
      <c r="AU29" s="530"/>
    </row>
    <row r="30" spans="1:47" ht="16.5" customHeight="1">
      <c r="A30" s="1542"/>
      <c r="B30" s="1543"/>
      <c r="C30" s="1543"/>
      <c r="D30" s="534" t="s">
        <v>28</v>
      </c>
      <c r="E30" s="542">
        <v>213</v>
      </c>
      <c r="F30" s="542">
        <v>14753</v>
      </c>
      <c r="G30" s="542">
        <v>43580</v>
      </c>
      <c r="H30" s="542">
        <v>89429</v>
      </c>
      <c r="I30" s="542">
        <v>111667</v>
      </c>
      <c r="J30" s="542">
        <v>250718</v>
      </c>
      <c r="K30" s="542">
        <v>736339</v>
      </c>
      <c r="L30" s="542">
        <v>798741</v>
      </c>
      <c r="M30" s="542">
        <v>1535068</v>
      </c>
      <c r="N30" s="542">
        <v>2725894</v>
      </c>
      <c r="O30" s="542">
        <v>3181645</v>
      </c>
      <c r="P30" s="542">
        <v>2002029</v>
      </c>
      <c r="Q30" s="542">
        <v>1041482</v>
      </c>
      <c r="R30" s="542">
        <v>411756</v>
      </c>
      <c r="S30" s="542">
        <v>315556</v>
      </c>
      <c r="T30" s="542">
        <v>282540</v>
      </c>
      <c r="U30" s="542">
        <v>205644</v>
      </c>
      <c r="V30" s="542">
        <v>169826</v>
      </c>
      <c r="W30" s="542">
        <v>162237</v>
      </c>
      <c r="X30" s="542">
        <v>50095</v>
      </c>
      <c r="Y30" s="542">
        <v>37440</v>
      </c>
      <c r="Z30" s="543">
        <v>14166652</v>
      </c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0"/>
      <c r="AN30" s="530"/>
      <c r="AO30" s="530"/>
      <c r="AP30" s="530"/>
      <c r="AQ30" s="530"/>
      <c r="AR30" s="530"/>
      <c r="AS30" s="530"/>
      <c r="AT30" s="530"/>
      <c r="AU30" s="530"/>
    </row>
    <row r="31" spans="1:47" ht="16.5" customHeight="1">
      <c r="A31" s="1542"/>
      <c r="B31" s="1543"/>
      <c r="C31" s="1543"/>
      <c r="D31" s="533" t="s">
        <v>26</v>
      </c>
      <c r="E31" s="547">
        <v>105</v>
      </c>
      <c r="F31" s="547">
        <v>4599</v>
      </c>
      <c r="G31" s="547">
        <v>7507</v>
      </c>
      <c r="H31" s="547">
        <v>6465</v>
      </c>
      <c r="I31" s="547">
        <v>5244</v>
      </c>
      <c r="J31" s="547">
        <v>8103</v>
      </c>
      <c r="K31" s="547">
        <v>17732</v>
      </c>
      <c r="L31" s="547">
        <v>14424</v>
      </c>
      <c r="M31" s="547">
        <v>21963</v>
      </c>
      <c r="N31" s="547">
        <v>31480</v>
      </c>
      <c r="O31" s="547">
        <v>29089</v>
      </c>
      <c r="P31" s="547">
        <v>14363</v>
      </c>
      <c r="Q31" s="547">
        <v>6117</v>
      </c>
      <c r="R31" s="547">
        <v>1953</v>
      </c>
      <c r="S31" s="547">
        <v>1353</v>
      </c>
      <c r="T31" s="547">
        <v>913</v>
      </c>
      <c r="U31" s="547">
        <v>660</v>
      </c>
      <c r="V31" s="547">
        <v>394</v>
      </c>
      <c r="W31" s="547">
        <v>344</v>
      </c>
      <c r="X31" s="547">
        <v>102</v>
      </c>
      <c r="Y31" s="547">
        <v>91</v>
      </c>
      <c r="Z31" s="548">
        <v>173001</v>
      </c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530"/>
      <c r="AN31" s="530"/>
      <c r="AO31" s="530"/>
      <c r="AP31" s="530"/>
      <c r="AQ31" s="530"/>
      <c r="AR31" s="530"/>
      <c r="AS31" s="530"/>
      <c r="AT31" s="530"/>
      <c r="AU31" s="530"/>
    </row>
    <row r="32" spans="1:47" ht="16.5" customHeight="1">
      <c r="A32" s="1542" t="s">
        <v>34</v>
      </c>
      <c r="B32" s="1543" t="s">
        <v>29</v>
      </c>
      <c r="C32" s="1546" t="s">
        <v>53</v>
      </c>
      <c r="D32" s="532" t="s">
        <v>27</v>
      </c>
      <c r="E32" s="540">
        <v>0</v>
      </c>
      <c r="F32" s="540">
        <v>0</v>
      </c>
      <c r="G32" s="540">
        <v>0</v>
      </c>
      <c r="H32" s="540">
        <v>0</v>
      </c>
      <c r="I32" s="540">
        <v>0</v>
      </c>
      <c r="J32" s="540">
        <v>0</v>
      </c>
      <c r="K32" s="540">
        <v>0</v>
      </c>
      <c r="L32" s="540">
        <v>1.81</v>
      </c>
      <c r="M32" s="540">
        <v>0.06</v>
      </c>
      <c r="N32" s="540">
        <v>13.34</v>
      </c>
      <c r="O32" s="540">
        <v>29.08</v>
      </c>
      <c r="P32" s="540">
        <v>14.06</v>
      </c>
      <c r="Q32" s="540">
        <v>23.58</v>
      </c>
      <c r="R32" s="540">
        <v>34.11</v>
      </c>
      <c r="S32" s="540">
        <v>18.079999999999998</v>
      </c>
      <c r="T32" s="540">
        <v>19.100000000000001</v>
      </c>
      <c r="U32" s="540">
        <v>12.46</v>
      </c>
      <c r="V32" s="540">
        <v>3.32</v>
      </c>
      <c r="W32" s="540">
        <v>6.05</v>
      </c>
      <c r="X32" s="540">
        <v>1.25</v>
      </c>
      <c r="Y32" s="540">
        <v>2.1800000000000002</v>
      </c>
      <c r="Z32" s="541">
        <v>178.48</v>
      </c>
      <c r="AA32" s="530"/>
      <c r="AB32" s="530"/>
      <c r="AC32" s="530"/>
      <c r="AD32" s="530"/>
      <c r="AE32" s="530"/>
      <c r="AF32" s="530"/>
      <c r="AG32" s="530"/>
      <c r="AH32" s="530"/>
      <c r="AI32" s="530"/>
      <c r="AJ32" s="530"/>
      <c r="AK32" s="530"/>
      <c r="AL32" s="530"/>
      <c r="AM32" s="530"/>
      <c r="AN32" s="530"/>
      <c r="AO32" s="530"/>
      <c r="AP32" s="530"/>
      <c r="AQ32" s="530"/>
      <c r="AR32" s="530"/>
      <c r="AS32" s="530"/>
      <c r="AT32" s="530"/>
      <c r="AU32" s="530"/>
    </row>
    <row r="33" spans="1:47" ht="16.5" customHeight="1">
      <c r="A33" s="1542"/>
      <c r="B33" s="1543"/>
      <c r="C33" s="1546"/>
      <c r="D33" s="534" t="s">
        <v>28</v>
      </c>
      <c r="E33" s="542">
        <v>0</v>
      </c>
      <c r="F33" s="542">
        <v>0</v>
      </c>
      <c r="G33" s="542">
        <v>0</v>
      </c>
      <c r="H33" s="542">
        <v>0</v>
      </c>
      <c r="I33" s="542">
        <v>0</v>
      </c>
      <c r="J33" s="542">
        <v>0</v>
      </c>
      <c r="K33" s="542">
        <v>0</v>
      </c>
      <c r="L33" s="542">
        <v>255</v>
      </c>
      <c r="M33" s="542">
        <v>10</v>
      </c>
      <c r="N33" s="542">
        <v>2702</v>
      </c>
      <c r="O33" s="542">
        <v>6543</v>
      </c>
      <c r="P33" s="542">
        <v>3179</v>
      </c>
      <c r="Q33" s="542">
        <v>5929</v>
      </c>
      <c r="R33" s="542">
        <v>9448</v>
      </c>
      <c r="S33" s="542">
        <v>4492</v>
      </c>
      <c r="T33" s="542">
        <v>4709</v>
      </c>
      <c r="U33" s="542">
        <v>3250</v>
      </c>
      <c r="V33" s="542">
        <v>785</v>
      </c>
      <c r="W33" s="542">
        <v>1493</v>
      </c>
      <c r="X33" s="542">
        <v>411</v>
      </c>
      <c r="Y33" s="542">
        <v>494</v>
      </c>
      <c r="Z33" s="543">
        <v>43700</v>
      </c>
      <c r="AA33" s="530"/>
      <c r="AB33" s="530"/>
      <c r="AC33" s="530"/>
      <c r="AD33" s="530"/>
      <c r="AE33" s="530"/>
      <c r="AF33" s="530"/>
      <c r="AG33" s="530"/>
      <c r="AH33" s="530"/>
      <c r="AI33" s="530"/>
      <c r="AJ33" s="530"/>
      <c r="AK33" s="530"/>
      <c r="AL33" s="530"/>
      <c r="AM33" s="530"/>
      <c r="AN33" s="530"/>
      <c r="AO33" s="530"/>
      <c r="AP33" s="530"/>
      <c r="AQ33" s="530"/>
      <c r="AR33" s="530"/>
      <c r="AS33" s="530"/>
      <c r="AT33" s="530"/>
      <c r="AU33" s="530"/>
    </row>
    <row r="34" spans="1:47" ht="16.5" customHeight="1">
      <c r="A34" s="1542"/>
      <c r="B34" s="1543"/>
      <c r="C34" s="1546"/>
      <c r="D34" s="533" t="s">
        <v>26</v>
      </c>
      <c r="E34" s="544">
        <v>0</v>
      </c>
      <c r="F34" s="544">
        <v>0</v>
      </c>
      <c r="G34" s="544">
        <v>0</v>
      </c>
      <c r="H34" s="544">
        <v>0</v>
      </c>
      <c r="I34" s="544">
        <v>0</v>
      </c>
      <c r="J34" s="544">
        <v>0</v>
      </c>
      <c r="K34" s="544">
        <v>0</v>
      </c>
      <c r="L34" s="544">
        <v>9</v>
      </c>
      <c r="M34" s="544">
        <v>0</v>
      </c>
      <c r="N34" s="544">
        <v>44</v>
      </c>
      <c r="O34" s="544">
        <v>81</v>
      </c>
      <c r="P34" s="544">
        <v>33</v>
      </c>
      <c r="Q34" s="544">
        <v>55</v>
      </c>
      <c r="R34" s="544">
        <v>65</v>
      </c>
      <c r="S34" s="544">
        <v>17</v>
      </c>
      <c r="T34" s="544">
        <v>29</v>
      </c>
      <c r="U34" s="544">
        <v>18</v>
      </c>
      <c r="V34" s="544">
        <v>5</v>
      </c>
      <c r="W34" s="544">
        <v>11</v>
      </c>
      <c r="X34" s="544">
        <v>2</v>
      </c>
      <c r="Y34" s="544">
        <v>1</v>
      </c>
      <c r="Z34" s="545">
        <v>370</v>
      </c>
      <c r="AA34" s="530"/>
      <c r="AB34" s="530"/>
      <c r="AC34" s="530"/>
      <c r="AD34" s="530"/>
      <c r="AE34" s="530"/>
      <c r="AF34" s="530"/>
      <c r="AG34" s="530"/>
      <c r="AH34" s="530"/>
      <c r="AI34" s="530"/>
      <c r="AJ34" s="530"/>
      <c r="AK34" s="530"/>
      <c r="AL34" s="530"/>
      <c r="AM34" s="530"/>
      <c r="AN34" s="530"/>
      <c r="AO34" s="530"/>
      <c r="AP34" s="530"/>
      <c r="AQ34" s="530"/>
      <c r="AR34" s="530"/>
      <c r="AS34" s="530"/>
      <c r="AT34" s="530"/>
      <c r="AU34" s="530"/>
    </row>
    <row r="35" spans="1:47" ht="16.5" customHeight="1">
      <c r="A35" s="1542"/>
      <c r="B35" s="1543"/>
      <c r="C35" s="1546" t="s">
        <v>54</v>
      </c>
      <c r="D35" s="532" t="s">
        <v>27</v>
      </c>
      <c r="E35" s="540">
        <v>0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5.58</v>
      </c>
      <c r="P35" s="540">
        <v>0</v>
      </c>
      <c r="Q35" s="540">
        <v>0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1.69</v>
      </c>
      <c r="Y35" s="540">
        <v>3.01</v>
      </c>
      <c r="Z35" s="541">
        <v>10.28</v>
      </c>
      <c r="AA35" s="530"/>
      <c r="AB35" s="530"/>
      <c r="AC35" s="530"/>
      <c r="AD35" s="530"/>
      <c r="AE35" s="530"/>
      <c r="AF35" s="530"/>
      <c r="AG35" s="530"/>
      <c r="AH35" s="530"/>
      <c r="AI35" s="530"/>
      <c r="AJ35" s="530"/>
      <c r="AK35" s="530"/>
      <c r="AL35" s="530"/>
      <c r="AM35" s="530"/>
      <c r="AN35" s="530"/>
      <c r="AO35" s="530"/>
      <c r="AP35" s="530"/>
      <c r="AQ35" s="530"/>
      <c r="AR35" s="530"/>
      <c r="AS35" s="530"/>
      <c r="AT35" s="530"/>
      <c r="AU35" s="530"/>
    </row>
    <row r="36" spans="1:47" ht="16.5" customHeight="1">
      <c r="A36" s="1542"/>
      <c r="B36" s="1543"/>
      <c r="C36" s="1546"/>
      <c r="D36" s="534" t="s">
        <v>28</v>
      </c>
      <c r="E36" s="542">
        <v>0</v>
      </c>
      <c r="F36" s="542">
        <v>0</v>
      </c>
      <c r="G36" s="542">
        <v>0</v>
      </c>
      <c r="H36" s="542">
        <v>0</v>
      </c>
      <c r="I36" s="542">
        <v>0</v>
      </c>
      <c r="J36" s="542">
        <v>0</v>
      </c>
      <c r="K36" s="542">
        <v>0</v>
      </c>
      <c r="L36" s="542">
        <v>0</v>
      </c>
      <c r="M36" s="542">
        <v>0</v>
      </c>
      <c r="N36" s="542">
        <v>0</v>
      </c>
      <c r="O36" s="542">
        <v>1300</v>
      </c>
      <c r="P36" s="542">
        <v>0</v>
      </c>
      <c r="Q36" s="542">
        <v>0</v>
      </c>
      <c r="R36" s="542">
        <v>0</v>
      </c>
      <c r="S36" s="542">
        <v>0</v>
      </c>
      <c r="T36" s="542">
        <v>0</v>
      </c>
      <c r="U36" s="542">
        <v>0</v>
      </c>
      <c r="V36" s="542">
        <v>0</v>
      </c>
      <c r="W36" s="542">
        <v>0</v>
      </c>
      <c r="X36" s="542">
        <v>490</v>
      </c>
      <c r="Y36" s="542">
        <v>1047</v>
      </c>
      <c r="Z36" s="543">
        <v>2837</v>
      </c>
      <c r="AA36" s="530"/>
      <c r="AB36" s="530"/>
      <c r="AC36" s="530"/>
      <c r="AD36" s="530"/>
      <c r="AE36" s="530"/>
      <c r="AF36" s="530"/>
      <c r="AG36" s="530"/>
      <c r="AH36" s="530"/>
      <c r="AI36" s="530"/>
      <c r="AJ36" s="530"/>
      <c r="AK36" s="530"/>
      <c r="AL36" s="530"/>
      <c r="AM36" s="530"/>
      <c r="AN36" s="530"/>
      <c r="AO36" s="530"/>
      <c r="AP36" s="530"/>
      <c r="AQ36" s="530"/>
      <c r="AR36" s="530"/>
      <c r="AS36" s="530"/>
      <c r="AT36" s="530"/>
      <c r="AU36" s="530"/>
    </row>
    <row r="37" spans="1:47" ht="16.5" customHeight="1">
      <c r="A37" s="1542"/>
      <c r="B37" s="1543"/>
      <c r="C37" s="1546"/>
      <c r="D37" s="533" t="s">
        <v>26</v>
      </c>
      <c r="E37" s="544">
        <v>0</v>
      </c>
      <c r="F37" s="544">
        <v>0</v>
      </c>
      <c r="G37" s="544">
        <v>0</v>
      </c>
      <c r="H37" s="544">
        <v>0</v>
      </c>
      <c r="I37" s="544">
        <v>0</v>
      </c>
      <c r="J37" s="544">
        <v>0</v>
      </c>
      <c r="K37" s="544">
        <v>0</v>
      </c>
      <c r="L37" s="544">
        <v>0</v>
      </c>
      <c r="M37" s="544">
        <v>0</v>
      </c>
      <c r="N37" s="544">
        <v>0</v>
      </c>
      <c r="O37" s="544">
        <v>16</v>
      </c>
      <c r="P37" s="544">
        <v>0</v>
      </c>
      <c r="Q37" s="544">
        <v>0</v>
      </c>
      <c r="R37" s="544">
        <v>0</v>
      </c>
      <c r="S37" s="544">
        <v>0</v>
      </c>
      <c r="T37" s="544">
        <v>0</v>
      </c>
      <c r="U37" s="544">
        <v>0</v>
      </c>
      <c r="V37" s="544">
        <v>0</v>
      </c>
      <c r="W37" s="544">
        <v>0</v>
      </c>
      <c r="X37" s="544">
        <v>3</v>
      </c>
      <c r="Y37" s="544">
        <v>6</v>
      </c>
      <c r="Z37" s="545">
        <v>25</v>
      </c>
      <c r="AA37" s="530"/>
      <c r="AB37" s="530"/>
      <c r="AC37" s="530"/>
      <c r="AD37" s="530"/>
      <c r="AE37" s="530"/>
      <c r="AF37" s="530"/>
      <c r="AG37" s="530"/>
      <c r="AH37" s="530"/>
      <c r="AI37" s="530"/>
      <c r="AJ37" s="530"/>
      <c r="AK37" s="530"/>
      <c r="AL37" s="530"/>
      <c r="AM37" s="530"/>
      <c r="AN37" s="530"/>
      <c r="AO37" s="530"/>
      <c r="AP37" s="530"/>
      <c r="AQ37" s="530"/>
      <c r="AR37" s="530"/>
      <c r="AS37" s="530"/>
      <c r="AT37" s="530"/>
      <c r="AU37" s="530"/>
    </row>
    <row r="38" spans="1:47" ht="16.5" customHeight="1">
      <c r="A38" s="1542"/>
      <c r="B38" s="1543" t="s">
        <v>30</v>
      </c>
      <c r="C38" s="1543"/>
      <c r="D38" s="532" t="s">
        <v>27</v>
      </c>
      <c r="E38" s="540">
        <v>0</v>
      </c>
      <c r="F38" s="540">
        <v>0</v>
      </c>
      <c r="G38" s="540">
        <v>0</v>
      </c>
      <c r="H38" s="540">
        <v>0</v>
      </c>
      <c r="I38" s="540">
        <v>0</v>
      </c>
      <c r="J38" s="540">
        <v>0</v>
      </c>
      <c r="K38" s="540">
        <v>0</v>
      </c>
      <c r="L38" s="540">
        <v>1.81</v>
      </c>
      <c r="M38" s="540">
        <v>0.06</v>
      </c>
      <c r="N38" s="540">
        <v>13.34</v>
      </c>
      <c r="O38" s="540">
        <v>34.659999999999997</v>
      </c>
      <c r="P38" s="540">
        <v>14.06</v>
      </c>
      <c r="Q38" s="540">
        <v>23.58</v>
      </c>
      <c r="R38" s="540">
        <v>34.11</v>
      </c>
      <c r="S38" s="540">
        <v>18.079999999999998</v>
      </c>
      <c r="T38" s="540">
        <v>19.100000000000001</v>
      </c>
      <c r="U38" s="540">
        <v>12.46</v>
      </c>
      <c r="V38" s="540">
        <v>3.32</v>
      </c>
      <c r="W38" s="540">
        <v>6.05</v>
      </c>
      <c r="X38" s="540">
        <v>2.94</v>
      </c>
      <c r="Y38" s="540">
        <v>5.1899999999999995</v>
      </c>
      <c r="Z38" s="541">
        <v>188.76</v>
      </c>
      <c r="AA38" s="530"/>
      <c r="AB38" s="530"/>
      <c r="AC38" s="530"/>
      <c r="AD38" s="530"/>
      <c r="AE38" s="530"/>
      <c r="AF38" s="530"/>
      <c r="AG38" s="530"/>
      <c r="AH38" s="530"/>
      <c r="AI38" s="530"/>
      <c r="AJ38" s="530"/>
      <c r="AK38" s="530"/>
      <c r="AL38" s="530"/>
      <c r="AM38" s="530"/>
      <c r="AN38" s="530"/>
      <c r="AO38" s="530"/>
      <c r="AP38" s="530"/>
      <c r="AQ38" s="530"/>
      <c r="AR38" s="530"/>
      <c r="AS38" s="530"/>
      <c r="AT38" s="530"/>
      <c r="AU38" s="530"/>
    </row>
    <row r="39" spans="1:47" ht="16.5" customHeight="1">
      <c r="A39" s="1542"/>
      <c r="B39" s="1543"/>
      <c r="C39" s="1543"/>
      <c r="D39" s="534" t="s">
        <v>28</v>
      </c>
      <c r="E39" s="542">
        <v>0</v>
      </c>
      <c r="F39" s="542">
        <v>0</v>
      </c>
      <c r="G39" s="542">
        <v>0</v>
      </c>
      <c r="H39" s="542">
        <v>0</v>
      </c>
      <c r="I39" s="542">
        <v>0</v>
      </c>
      <c r="J39" s="542">
        <v>0</v>
      </c>
      <c r="K39" s="542">
        <v>0</v>
      </c>
      <c r="L39" s="542">
        <v>255</v>
      </c>
      <c r="M39" s="542">
        <v>10</v>
      </c>
      <c r="N39" s="542">
        <v>2702</v>
      </c>
      <c r="O39" s="542">
        <v>7843</v>
      </c>
      <c r="P39" s="542">
        <v>3179</v>
      </c>
      <c r="Q39" s="542">
        <v>5929</v>
      </c>
      <c r="R39" s="542">
        <v>9448</v>
      </c>
      <c r="S39" s="542">
        <v>4492</v>
      </c>
      <c r="T39" s="542">
        <v>4709</v>
      </c>
      <c r="U39" s="542">
        <v>3250</v>
      </c>
      <c r="V39" s="542">
        <v>785</v>
      </c>
      <c r="W39" s="542">
        <v>1493</v>
      </c>
      <c r="X39" s="542">
        <v>901</v>
      </c>
      <c r="Y39" s="542">
        <v>1541</v>
      </c>
      <c r="Z39" s="543">
        <v>46537</v>
      </c>
      <c r="AA39" s="530"/>
      <c r="AB39" s="530"/>
      <c r="AC39" s="530"/>
      <c r="AD39" s="530"/>
      <c r="AE39" s="530"/>
      <c r="AF39" s="530"/>
      <c r="AG39" s="530"/>
      <c r="AH39" s="530"/>
      <c r="AI39" s="530"/>
      <c r="AJ39" s="530"/>
      <c r="AK39" s="530"/>
      <c r="AL39" s="530"/>
      <c r="AM39" s="530"/>
      <c r="AN39" s="530"/>
      <c r="AO39" s="530"/>
      <c r="AP39" s="530"/>
      <c r="AQ39" s="530"/>
      <c r="AR39" s="530"/>
      <c r="AS39" s="530"/>
      <c r="AT39" s="530"/>
      <c r="AU39" s="530"/>
    </row>
    <row r="40" spans="1:47" ht="16.5" customHeight="1">
      <c r="A40" s="1542"/>
      <c r="B40" s="1543"/>
      <c r="C40" s="1543"/>
      <c r="D40" s="533" t="s">
        <v>26</v>
      </c>
      <c r="E40" s="547">
        <v>0</v>
      </c>
      <c r="F40" s="547">
        <v>0</v>
      </c>
      <c r="G40" s="547">
        <v>0</v>
      </c>
      <c r="H40" s="547">
        <v>0</v>
      </c>
      <c r="I40" s="547">
        <v>0</v>
      </c>
      <c r="J40" s="547">
        <v>0</v>
      </c>
      <c r="K40" s="547">
        <v>0</v>
      </c>
      <c r="L40" s="547">
        <v>9</v>
      </c>
      <c r="M40" s="547">
        <v>0</v>
      </c>
      <c r="N40" s="547">
        <v>44</v>
      </c>
      <c r="O40" s="547">
        <v>97</v>
      </c>
      <c r="P40" s="547">
        <v>33</v>
      </c>
      <c r="Q40" s="547">
        <v>55</v>
      </c>
      <c r="R40" s="547">
        <v>65</v>
      </c>
      <c r="S40" s="547">
        <v>17</v>
      </c>
      <c r="T40" s="547">
        <v>29</v>
      </c>
      <c r="U40" s="547">
        <v>18</v>
      </c>
      <c r="V40" s="547">
        <v>5</v>
      </c>
      <c r="W40" s="547">
        <v>11</v>
      </c>
      <c r="X40" s="547">
        <v>5</v>
      </c>
      <c r="Y40" s="547">
        <v>7</v>
      </c>
      <c r="Z40" s="548">
        <v>395</v>
      </c>
      <c r="AA40" s="530"/>
      <c r="AB40" s="530"/>
      <c r="AC40" s="530"/>
      <c r="AD40" s="530"/>
      <c r="AE40" s="530"/>
      <c r="AF40" s="530"/>
      <c r="AG40" s="530"/>
      <c r="AH40" s="530"/>
      <c r="AI40" s="530"/>
      <c r="AJ40" s="530"/>
      <c r="AK40" s="530"/>
      <c r="AL40" s="530"/>
      <c r="AM40" s="530"/>
      <c r="AN40" s="530"/>
      <c r="AO40" s="530"/>
      <c r="AP40" s="530"/>
      <c r="AQ40" s="530"/>
      <c r="AR40" s="530"/>
      <c r="AS40" s="530"/>
      <c r="AT40" s="530"/>
      <c r="AU40" s="530"/>
    </row>
    <row r="41" spans="1:47" ht="16.5" customHeight="1">
      <c r="A41" s="1542"/>
      <c r="B41" s="1543" t="s">
        <v>31</v>
      </c>
      <c r="C41" s="1546" t="s">
        <v>55</v>
      </c>
      <c r="D41" s="532" t="s">
        <v>27</v>
      </c>
      <c r="E41" s="540">
        <v>0</v>
      </c>
      <c r="F41" s="540">
        <v>0</v>
      </c>
      <c r="G41" s="540">
        <v>0</v>
      </c>
      <c r="H41" s="540">
        <v>0</v>
      </c>
      <c r="I41" s="540">
        <v>0</v>
      </c>
      <c r="J41" s="540">
        <v>0</v>
      </c>
      <c r="K41" s="540">
        <v>0</v>
      </c>
      <c r="L41" s="540">
        <v>0</v>
      </c>
      <c r="M41" s="540">
        <v>0</v>
      </c>
      <c r="N41" s="540">
        <v>0</v>
      </c>
      <c r="O41" s="540">
        <v>0</v>
      </c>
      <c r="P41" s="540">
        <v>0</v>
      </c>
      <c r="Q41" s="540">
        <v>0</v>
      </c>
      <c r="R41" s="540">
        <v>0</v>
      </c>
      <c r="S41" s="540">
        <v>0</v>
      </c>
      <c r="T41" s="540">
        <v>0</v>
      </c>
      <c r="U41" s="540">
        <v>0</v>
      </c>
      <c r="V41" s="540">
        <v>0</v>
      </c>
      <c r="W41" s="540">
        <v>0</v>
      </c>
      <c r="X41" s="540">
        <v>0</v>
      </c>
      <c r="Y41" s="540">
        <v>0</v>
      </c>
      <c r="Z41" s="541">
        <v>0</v>
      </c>
      <c r="AA41" s="530"/>
      <c r="AB41" s="530"/>
      <c r="AC41" s="530"/>
      <c r="AD41" s="530"/>
      <c r="AE41" s="530"/>
      <c r="AF41" s="530"/>
      <c r="AG41" s="530"/>
      <c r="AH41" s="530"/>
      <c r="AI41" s="530"/>
      <c r="AJ41" s="530"/>
      <c r="AK41" s="530"/>
      <c r="AL41" s="530"/>
      <c r="AM41" s="530"/>
      <c r="AN41" s="530"/>
      <c r="AO41" s="530"/>
      <c r="AP41" s="530"/>
      <c r="AQ41" s="530"/>
      <c r="AR41" s="530"/>
      <c r="AS41" s="530"/>
      <c r="AT41" s="530"/>
      <c r="AU41" s="530"/>
    </row>
    <row r="42" spans="1:47" ht="16.5" customHeight="1">
      <c r="A42" s="1542"/>
      <c r="B42" s="1543"/>
      <c r="C42" s="1546"/>
      <c r="D42" s="534" t="s">
        <v>28</v>
      </c>
      <c r="E42" s="542">
        <v>0</v>
      </c>
      <c r="F42" s="542">
        <v>0</v>
      </c>
      <c r="G42" s="542">
        <v>0</v>
      </c>
      <c r="H42" s="542">
        <v>0</v>
      </c>
      <c r="I42" s="542">
        <v>0</v>
      </c>
      <c r="J42" s="542">
        <v>0</v>
      </c>
      <c r="K42" s="542">
        <v>0</v>
      </c>
      <c r="L42" s="542">
        <v>0</v>
      </c>
      <c r="M42" s="542">
        <v>0</v>
      </c>
      <c r="N42" s="542">
        <v>0</v>
      </c>
      <c r="O42" s="542">
        <v>0</v>
      </c>
      <c r="P42" s="542">
        <v>0</v>
      </c>
      <c r="Q42" s="542">
        <v>0</v>
      </c>
      <c r="R42" s="542">
        <v>0</v>
      </c>
      <c r="S42" s="542">
        <v>0</v>
      </c>
      <c r="T42" s="542">
        <v>0</v>
      </c>
      <c r="U42" s="542">
        <v>0</v>
      </c>
      <c r="V42" s="542">
        <v>0</v>
      </c>
      <c r="W42" s="542">
        <v>0</v>
      </c>
      <c r="X42" s="542">
        <v>0</v>
      </c>
      <c r="Y42" s="542">
        <v>0</v>
      </c>
      <c r="Z42" s="543">
        <v>0</v>
      </c>
      <c r="AA42" s="530"/>
      <c r="AB42" s="530"/>
      <c r="AC42" s="530"/>
      <c r="AD42" s="530"/>
      <c r="AE42" s="530"/>
      <c r="AF42" s="530"/>
      <c r="AG42" s="530"/>
      <c r="AH42" s="530"/>
      <c r="AI42" s="530"/>
      <c r="AJ42" s="530"/>
      <c r="AK42" s="530"/>
      <c r="AL42" s="530"/>
      <c r="AM42" s="530"/>
      <c r="AN42" s="530"/>
      <c r="AO42" s="530"/>
      <c r="AP42" s="530"/>
      <c r="AQ42" s="530"/>
      <c r="AR42" s="530"/>
      <c r="AS42" s="530"/>
      <c r="AT42" s="530"/>
      <c r="AU42" s="530"/>
    </row>
    <row r="43" spans="1:47" ht="16.5" customHeight="1">
      <c r="A43" s="1542"/>
      <c r="B43" s="1543"/>
      <c r="C43" s="1546"/>
      <c r="D43" s="533" t="s">
        <v>26</v>
      </c>
      <c r="E43" s="544">
        <v>0</v>
      </c>
      <c r="F43" s="544">
        <v>0</v>
      </c>
      <c r="G43" s="544">
        <v>0</v>
      </c>
      <c r="H43" s="544">
        <v>0</v>
      </c>
      <c r="I43" s="544">
        <v>0</v>
      </c>
      <c r="J43" s="544">
        <v>0</v>
      </c>
      <c r="K43" s="544">
        <v>0</v>
      </c>
      <c r="L43" s="544">
        <v>0</v>
      </c>
      <c r="M43" s="544">
        <v>0</v>
      </c>
      <c r="N43" s="544">
        <v>0</v>
      </c>
      <c r="O43" s="544">
        <v>0</v>
      </c>
      <c r="P43" s="544">
        <v>0</v>
      </c>
      <c r="Q43" s="544">
        <v>0</v>
      </c>
      <c r="R43" s="544">
        <v>0</v>
      </c>
      <c r="S43" s="544">
        <v>0</v>
      </c>
      <c r="T43" s="544">
        <v>0</v>
      </c>
      <c r="U43" s="544">
        <v>0</v>
      </c>
      <c r="V43" s="544">
        <v>0</v>
      </c>
      <c r="W43" s="544">
        <v>0</v>
      </c>
      <c r="X43" s="544">
        <v>0</v>
      </c>
      <c r="Y43" s="544">
        <v>0</v>
      </c>
      <c r="Z43" s="545">
        <v>0</v>
      </c>
      <c r="AA43" s="530"/>
      <c r="AB43" s="530"/>
      <c r="AC43" s="530"/>
      <c r="AD43" s="530"/>
      <c r="AE43" s="530"/>
      <c r="AF43" s="530"/>
      <c r="AG43" s="530"/>
      <c r="AH43" s="530"/>
      <c r="AI43" s="530"/>
      <c r="AJ43" s="530"/>
      <c r="AK43" s="530"/>
      <c r="AL43" s="530"/>
      <c r="AM43" s="530"/>
      <c r="AN43" s="530"/>
      <c r="AO43" s="530"/>
      <c r="AP43" s="530"/>
      <c r="AQ43" s="530"/>
      <c r="AR43" s="530"/>
      <c r="AS43" s="530"/>
      <c r="AT43" s="530"/>
      <c r="AU43" s="530"/>
    </row>
    <row r="44" spans="1:47" ht="16.5" customHeight="1">
      <c r="A44" s="1542"/>
      <c r="B44" s="1543"/>
      <c r="C44" s="1546" t="s">
        <v>56</v>
      </c>
      <c r="D44" s="532" t="s">
        <v>27</v>
      </c>
      <c r="E44" s="540">
        <v>0</v>
      </c>
      <c r="F44" s="540">
        <v>2.99</v>
      </c>
      <c r="G44" s="540">
        <v>121.14</v>
      </c>
      <c r="H44" s="540">
        <v>520.89</v>
      </c>
      <c r="I44" s="540">
        <v>381.87</v>
      </c>
      <c r="J44" s="540">
        <v>384.69</v>
      </c>
      <c r="K44" s="540">
        <v>352.4</v>
      </c>
      <c r="L44" s="540">
        <v>261.35000000000002</v>
      </c>
      <c r="M44" s="540">
        <v>320.88</v>
      </c>
      <c r="N44" s="540">
        <v>1781.41</v>
      </c>
      <c r="O44" s="540">
        <v>2652.21</v>
      </c>
      <c r="P44" s="540">
        <v>2786.39</v>
      </c>
      <c r="Q44" s="540">
        <v>1523.2</v>
      </c>
      <c r="R44" s="540">
        <v>1004.35</v>
      </c>
      <c r="S44" s="540">
        <v>554.64</v>
      </c>
      <c r="T44" s="540">
        <v>481.21</v>
      </c>
      <c r="U44" s="540">
        <v>179.85</v>
      </c>
      <c r="V44" s="540">
        <v>118.93</v>
      </c>
      <c r="W44" s="540">
        <v>54.38</v>
      </c>
      <c r="X44" s="540">
        <v>127.72</v>
      </c>
      <c r="Y44" s="540">
        <v>196.82</v>
      </c>
      <c r="Z44" s="541">
        <v>13807.32</v>
      </c>
      <c r="AA44" s="530"/>
      <c r="AB44" s="530"/>
      <c r="AC44" s="530"/>
      <c r="AD44" s="530"/>
      <c r="AE44" s="530"/>
      <c r="AF44" s="530"/>
      <c r="AG44" s="530"/>
      <c r="AH44" s="530"/>
      <c r="AI44" s="530"/>
      <c r="AJ44" s="530"/>
      <c r="AK44" s="530"/>
      <c r="AL44" s="530"/>
      <c r="AM44" s="530"/>
      <c r="AN44" s="530"/>
      <c r="AO44" s="530"/>
      <c r="AP44" s="530"/>
      <c r="AQ44" s="530"/>
      <c r="AR44" s="530"/>
      <c r="AS44" s="530"/>
      <c r="AT44" s="530"/>
      <c r="AU44" s="530"/>
    </row>
    <row r="45" spans="1:47" ht="16.5" customHeight="1">
      <c r="A45" s="1542"/>
      <c r="B45" s="1543"/>
      <c r="C45" s="1546"/>
      <c r="D45" s="534" t="s">
        <v>28</v>
      </c>
      <c r="E45" s="542">
        <v>0</v>
      </c>
      <c r="F45" s="542">
        <v>37</v>
      </c>
      <c r="G45" s="542">
        <v>3036</v>
      </c>
      <c r="H45" s="542">
        <v>26872</v>
      </c>
      <c r="I45" s="542">
        <v>24337</v>
      </c>
      <c r="J45" s="542">
        <v>27293</v>
      </c>
      <c r="K45" s="542">
        <v>26119</v>
      </c>
      <c r="L45" s="542">
        <v>20246</v>
      </c>
      <c r="M45" s="542">
        <v>26583</v>
      </c>
      <c r="N45" s="542">
        <v>152842</v>
      </c>
      <c r="O45" s="542">
        <v>222783</v>
      </c>
      <c r="P45" s="542">
        <v>236782</v>
      </c>
      <c r="Q45" s="542">
        <v>130196</v>
      </c>
      <c r="R45" s="542">
        <v>86323</v>
      </c>
      <c r="S45" s="542">
        <v>46699</v>
      </c>
      <c r="T45" s="542">
        <v>41870</v>
      </c>
      <c r="U45" s="542">
        <v>17469</v>
      </c>
      <c r="V45" s="542">
        <v>11597</v>
      </c>
      <c r="W45" s="542">
        <v>4822</v>
      </c>
      <c r="X45" s="542">
        <v>11234</v>
      </c>
      <c r="Y45" s="542">
        <v>19265</v>
      </c>
      <c r="Z45" s="543">
        <v>1136405</v>
      </c>
      <c r="AA45" s="530"/>
      <c r="AB45" s="530"/>
      <c r="AC45" s="530"/>
      <c r="AD45" s="530"/>
      <c r="AE45" s="530"/>
      <c r="AF45" s="530"/>
      <c r="AG45" s="530"/>
      <c r="AH45" s="530"/>
      <c r="AI45" s="530"/>
      <c r="AJ45" s="530"/>
      <c r="AK45" s="530"/>
      <c r="AL45" s="530"/>
      <c r="AM45" s="530"/>
      <c r="AN45" s="530"/>
      <c r="AO45" s="530"/>
      <c r="AP45" s="530"/>
      <c r="AQ45" s="530"/>
      <c r="AR45" s="530"/>
      <c r="AS45" s="530"/>
      <c r="AT45" s="530"/>
      <c r="AU45" s="530"/>
    </row>
    <row r="46" spans="1:47" ht="16.5" customHeight="1">
      <c r="A46" s="1542"/>
      <c r="B46" s="1543"/>
      <c r="C46" s="1546"/>
      <c r="D46" s="533" t="s">
        <v>26</v>
      </c>
      <c r="E46" s="544">
        <v>0</v>
      </c>
      <c r="F46" s="544">
        <v>8</v>
      </c>
      <c r="G46" s="544">
        <v>413</v>
      </c>
      <c r="H46" s="544">
        <v>2102</v>
      </c>
      <c r="I46" s="544">
        <v>952</v>
      </c>
      <c r="J46" s="544">
        <v>606</v>
      </c>
      <c r="K46" s="544">
        <v>364</v>
      </c>
      <c r="L46" s="544">
        <v>206</v>
      </c>
      <c r="M46" s="544">
        <v>99</v>
      </c>
      <c r="N46" s="544">
        <v>606</v>
      </c>
      <c r="O46" s="544">
        <v>810</v>
      </c>
      <c r="P46" s="544">
        <v>826</v>
      </c>
      <c r="Q46" s="544">
        <v>434</v>
      </c>
      <c r="R46" s="544">
        <v>322</v>
      </c>
      <c r="S46" s="544">
        <v>181</v>
      </c>
      <c r="T46" s="544">
        <v>160</v>
      </c>
      <c r="U46" s="544">
        <v>68</v>
      </c>
      <c r="V46" s="544">
        <v>46</v>
      </c>
      <c r="W46" s="544">
        <v>19</v>
      </c>
      <c r="X46" s="544">
        <v>45</v>
      </c>
      <c r="Y46" s="544">
        <v>77</v>
      </c>
      <c r="Z46" s="545">
        <v>8344</v>
      </c>
      <c r="AA46" s="530"/>
      <c r="AB46" s="530"/>
      <c r="AC46" s="530"/>
      <c r="AD46" s="530"/>
      <c r="AE46" s="530"/>
      <c r="AF46" s="530"/>
      <c r="AG46" s="530"/>
      <c r="AH46" s="530"/>
      <c r="AI46" s="530"/>
      <c r="AJ46" s="530"/>
      <c r="AK46" s="530"/>
      <c r="AL46" s="530"/>
      <c r="AM46" s="530"/>
      <c r="AN46" s="530"/>
      <c r="AO46" s="530"/>
      <c r="AP46" s="530"/>
      <c r="AQ46" s="530"/>
      <c r="AR46" s="530"/>
      <c r="AS46" s="530"/>
      <c r="AT46" s="530"/>
      <c r="AU46" s="530"/>
    </row>
    <row r="47" spans="1:47" ht="16.5" customHeight="1">
      <c r="A47" s="1542"/>
      <c r="B47" s="1543" t="s">
        <v>30</v>
      </c>
      <c r="C47" s="1543"/>
      <c r="D47" s="532" t="s">
        <v>27</v>
      </c>
      <c r="E47" s="540">
        <v>0</v>
      </c>
      <c r="F47" s="540">
        <v>2.99</v>
      </c>
      <c r="G47" s="540">
        <v>121.14</v>
      </c>
      <c r="H47" s="540">
        <v>520.89</v>
      </c>
      <c r="I47" s="540">
        <v>381.87</v>
      </c>
      <c r="J47" s="540">
        <v>384.69</v>
      </c>
      <c r="K47" s="540">
        <v>352.4</v>
      </c>
      <c r="L47" s="540">
        <v>261.35000000000002</v>
      </c>
      <c r="M47" s="540">
        <v>320.88</v>
      </c>
      <c r="N47" s="540">
        <v>1781.41</v>
      </c>
      <c r="O47" s="540">
        <v>2652.21</v>
      </c>
      <c r="P47" s="540">
        <v>2786.39</v>
      </c>
      <c r="Q47" s="540">
        <v>1523.2</v>
      </c>
      <c r="R47" s="540">
        <v>1004.35</v>
      </c>
      <c r="S47" s="540">
        <v>554.64</v>
      </c>
      <c r="T47" s="540">
        <v>481.21</v>
      </c>
      <c r="U47" s="540">
        <v>179.85</v>
      </c>
      <c r="V47" s="540">
        <v>118.93</v>
      </c>
      <c r="W47" s="540">
        <v>54.38</v>
      </c>
      <c r="X47" s="540">
        <v>127.72</v>
      </c>
      <c r="Y47" s="540">
        <v>196.82</v>
      </c>
      <c r="Z47" s="541">
        <v>13807.32</v>
      </c>
      <c r="AA47" s="530"/>
      <c r="AB47" s="530"/>
      <c r="AC47" s="530"/>
      <c r="AD47" s="530"/>
      <c r="AE47" s="530"/>
      <c r="AF47" s="530"/>
      <c r="AG47" s="530"/>
      <c r="AH47" s="530"/>
      <c r="AI47" s="530"/>
      <c r="AJ47" s="530"/>
      <c r="AK47" s="530"/>
      <c r="AL47" s="530"/>
      <c r="AM47" s="530"/>
      <c r="AN47" s="530"/>
      <c r="AO47" s="530"/>
      <c r="AP47" s="530"/>
      <c r="AQ47" s="530"/>
      <c r="AR47" s="530"/>
      <c r="AS47" s="530"/>
      <c r="AT47" s="530"/>
      <c r="AU47" s="530"/>
    </row>
    <row r="48" spans="1:47" ht="16.5" customHeight="1">
      <c r="A48" s="1542"/>
      <c r="B48" s="1543"/>
      <c r="C48" s="1543"/>
      <c r="D48" s="534" t="s">
        <v>28</v>
      </c>
      <c r="E48" s="542">
        <v>0</v>
      </c>
      <c r="F48" s="542">
        <v>37</v>
      </c>
      <c r="G48" s="542">
        <v>3036</v>
      </c>
      <c r="H48" s="542">
        <v>26872</v>
      </c>
      <c r="I48" s="542">
        <v>24337</v>
      </c>
      <c r="J48" s="542">
        <v>27293</v>
      </c>
      <c r="K48" s="542">
        <v>26119</v>
      </c>
      <c r="L48" s="542">
        <v>20246</v>
      </c>
      <c r="M48" s="542">
        <v>26583</v>
      </c>
      <c r="N48" s="542">
        <v>152842</v>
      </c>
      <c r="O48" s="542">
        <v>222783</v>
      </c>
      <c r="P48" s="542">
        <v>236782</v>
      </c>
      <c r="Q48" s="542">
        <v>130196</v>
      </c>
      <c r="R48" s="542">
        <v>86323</v>
      </c>
      <c r="S48" s="542">
        <v>46699</v>
      </c>
      <c r="T48" s="542">
        <v>41870</v>
      </c>
      <c r="U48" s="542">
        <v>17469</v>
      </c>
      <c r="V48" s="542">
        <v>11597</v>
      </c>
      <c r="W48" s="542">
        <v>4822</v>
      </c>
      <c r="X48" s="542">
        <v>11234</v>
      </c>
      <c r="Y48" s="542">
        <v>19265</v>
      </c>
      <c r="Z48" s="543">
        <v>1136405</v>
      </c>
      <c r="AA48" s="530"/>
      <c r="AB48" s="530"/>
      <c r="AC48" s="530"/>
      <c r="AD48" s="530"/>
      <c r="AE48" s="530"/>
      <c r="AF48" s="530"/>
      <c r="AG48" s="530"/>
      <c r="AH48" s="530"/>
      <c r="AI48" s="530"/>
      <c r="AJ48" s="530"/>
      <c r="AK48" s="530"/>
      <c r="AL48" s="530"/>
      <c r="AM48" s="530"/>
      <c r="AN48" s="530"/>
      <c r="AO48" s="530"/>
      <c r="AP48" s="530"/>
      <c r="AQ48" s="530"/>
      <c r="AR48" s="530"/>
      <c r="AS48" s="530"/>
      <c r="AT48" s="530"/>
      <c r="AU48" s="530"/>
    </row>
    <row r="49" spans="1:47" ht="16.5" customHeight="1">
      <c r="A49" s="1542"/>
      <c r="B49" s="1543"/>
      <c r="C49" s="1543"/>
      <c r="D49" s="533" t="s">
        <v>26</v>
      </c>
      <c r="E49" s="547">
        <v>0</v>
      </c>
      <c r="F49" s="547">
        <v>8</v>
      </c>
      <c r="G49" s="547">
        <v>413</v>
      </c>
      <c r="H49" s="547">
        <v>2102</v>
      </c>
      <c r="I49" s="547">
        <v>952</v>
      </c>
      <c r="J49" s="547">
        <v>606</v>
      </c>
      <c r="K49" s="547">
        <v>364</v>
      </c>
      <c r="L49" s="547">
        <v>206</v>
      </c>
      <c r="M49" s="547">
        <v>99</v>
      </c>
      <c r="N49" s="547">
        <v>606</v>
      </c>
      <c r="O49" s="547">
        <v>810</v>
      </c>
      <c r="P49" s="547">
        <v>826</v>
      </c>
      <c r="Q49" s="547">
        <v>434</v>
      </c>
      <c r="R49" s="547">
        <v>322</v>
      </c>
      <c r="S49" s="547">
        <v>181</v>
      </c>
      <c r="T49" s="547">
        <v>160</v>
      </c>
      <c r="U49" s="547">
        <v>68</v>
      </c>
      <c r="V49" s="547">
        <v>46</v>
      </c>
      <c r="W49" s="547">
        <v>19</v>
      </c>
      <c r="X49" s="547">
        <v>45</v>
      </c>
      <c r="Y49" s="547">
        <v>77</v>
      </c>
      <c r="Z49" s="548">
        <v>8344</v>
      </c>
      <c r="AA49" s="530"/>
      <c r="AB49" s="530"/>
      <c r="AC49" s="530"/>
      <c r="AD49" s="530"/>
      <c r="AE49" s="530"/>
      <c r="AF49" s="530"/>
      <c r="AG49" s="530"/>
      <c r="AH49" s="530"/>
      <c r="AI49" s="530"/>
      <c r="AJ49" s="530"/>
      <c r="AK49" s="530"/>
      <c r="AL49" s="530"/>
      <c r="AM49" s="530"/>
      <c r="AN49" s="530"/>
      <c r="AO49" s="530"/>
      <c r="AP49" s="530"/>
      <c r="AQ49" s="530"/>
      <c r="AR49" s="530"/>
      <c r="AS49" s="530"/>
      <c r="AT49" s="530"/>
      <c r="AU49" s="530"/>
    </row>
    <row r="50" spans="1:47" ht="16.5" customHeight="1">
      <c r="A50" s="1542" t="s">
        <v>24</v>
      </c>
      <c r="B50" s="1543"/>
      <c r="C50" s="1543"/>
      <c r="D50" s="532" t="s">
        <v>27</v>
      </c>
      <c r="E50" s="540">
        <v>0</v>
      </c>
      <c r="F50" s="540">
        <v>2.99</v>
      </c>
      <c r="G50" s="540">
        <v>121.14</v>
      </c>
      <c r="H50" s="540">
        <v>520.89</v>
      </c>
      <c r="I50" s="540">
        <v>381.87</v>
      </c>
      <c r="J50" s="540">
        <v>384.69</v>
      </c>
      <c r="K50" s="540">
        <v>352.4</v>
      </c>
      <c r="L50" s="540">
        <v>263.16000000000003</v>
      </c>
      <c r="M50" s="540">
        <v>320.94</v>
      </c>
      <c r="N50" s="540">
        <v>1794.75</v>
      </c>
      <c r="O50" s="540">
        <v>2686.87</v>
      </c>
      <c r="P50" s="540">
        <v>2800.45</v>
      </c>
      <c r="Q50" s="540">
        <v>1546.78</v>
      </c>
      <c r="R50" s="540">
        <v>1038.46</v>
      </c>
      <c r="S50" s="540">
        <v>572.72</v>
      </c>
      <c r="T50" s="540">
        <v>500.31</v>
      </c>
      <c r="U50" s="540">
        <v>192.31</v>
      </c>
      <c r="V50" s="540">
        <v>122.25</v>
      </c>
      <c r="W50" s="540">
        <v>60.43</v>
      </c>
      <c r="X50" s="540">
        <v>130.66</v>
      </c>
      <c r="Y50" s="540">
        <v>202.01</v>
      </c>
      <c r="Z50" s="541">
        <v>13996.08</v>
      </c>
      <c r="AA50" s="530"/>
      <c r="AB50" s="530"/>
      <c r="AC50" s="530"/>
      <c r="AD50" s="530"/>
      <c r="AE50" s="530"/>
      <c r="AF50" s="530"/>
      <c r="AG50" s="530"/>
      <c r="AH50" s="530"/>
      <c r="AI50" s="530"/>
      <c r="AJ50" s="530"/>
      <c r="AK50" s="530"/>
      <c r="AL50" s="530"/>
      <c r="AM50" s="530"/>
      <c r="AN50" s="530"/>
      <c r="AO50" s="530"/>
      <c r="AP50" s="530"/>
      <c r="AQ50" s="530"/>
      <c r="AR50" s="530"/>
      <c r="AS50" s="530"/>
      <c r="AT50" s="530"/>
      <c r="AU50" s="530"/>
    </row>
    <row r="51" spans="1:47" ht="16.5" customHeight="1">
      <c r="A51" s="1542"/>
      <c r="B51" s="1543"/>
      <c r="C51" s="1543"/>
      <c r="D51" s="534" t="s">
        <v>28</v>
      </c>
      <c r="E51" s="542">
        <v>0</v>
      </c>
      <c r="F51" s="542">
        <v>37</v>
      </c>
      <c r="G51" s="542">
        <v>3036</v>
      </c>
      <c r="H51" s="542">
        <v>26872</v>
      </c>
      <c r="I51" s="542">
        <v>24337</v>
      </c>
      <c r="J51" s="542">
        <v>27293</v>
      </c>
      <c r="K51" s="542">
        <v>26119</v>
      </c>
      <c r="L51" s="542">
        <v>20501</v>
      </c>
      <c r="M51" s="542">
        <v>26593</v>
      </c>
      <c r="N51" s="542">
        <v>155544</v>
      </c>
      <c r="O51" s="542">
        <v>230626</v>
      </c>
      <c r="P51" s="542">
        <v>239961</v>
      </c>
      <c r="Q51" s="542">
        <v>136125</v>
      </c>
      <c r="R51" s="542">
        <v>95771</v>
      </c>
      <c r="S51" s="542">
        <v>51191</v>
      </c>
      <c r="T51" s="542">
        <v>46579</v>
      </c>
      <c r="U51" s="542">
        <v>20719</v>
      </c>
      <c r="V51" s="542">
        <v>12382</v>
      </c>
      <c r="W51" s="542">
        <v>6315</v>
      </c>
      <c r="X51" s="542">
        <v>12135</v>
      </c>
      <c r="Y51" s="542">
        <v>20806</v>
      </c>
      <c r="Z51" s="543">
        <v>1182942</v>
      </c>
      <c r="AA51" s="530"/>
      <c r="AB51" s="530"/>
      <c r="AC51" s="530"/>
      <c r="AD51" s="530"/>
      <c r="AE51" s="530"/>
      <c r="AF51" s="530"/>
      <c r="AG51" s="530"/>
      <c r="AH51" s="530"/>
      <c r="AI51" s="530"/>
      <c r="AJ51" s="530"/>
      <c r="AK51" s="530"/>
      <c r="AL51" s="530"/>
      <c r="AM51" s="530"/>
      <c r="AN51" s="530"/>
      <c r="AO51" s="530"/>
      <c r="AP51" s="530"/>
      <c r="AQ51" s="530"/>
      <c r="AR51" s="530"/>
      <c r="AS51" s="530"/>
      <c r="AT51" s="530"/>
      <c r="AU51" s="530"/>
    </row>
    <row r="52" spans="1:47" ht="16.5" customHeight="1">
      <c r="A52" s="1542"/>
      <c r="B52" s="1543"/>
      <c r="C52" s="1543"/>
      <c r="D52" s="533" t="s">
        <v>26</v>
      </c>
      <c r="E52" s="547">
        <v>0</v>
      </c>
      <c r="F52" s="547">
        <v>8</v>
      </c>
      <c r="G52" s="547">
        <v>413</v>
      </c>
      <c r="H52" s="547">
        <v>2102</v>
      </c>
      <c r="I52" s="547">
        <v>952</v>
      </c>
      <c r="J52" s="547">
        <v>606</v>
      </c>
      <c r="K52" s="547">
        <v>364</v>
      </c>
      <c r="L52" s="547">
        <v>215</v>
      </c>
      <c r="M52" s="547">
        <v>99</v>
      </c>
      <c r="N52" s="547">
        <v>650</v>
      </c>
      <c r="O52" s="547">
        <v>907</v>
      </c>
      <c r="P52" s="547">
        <v>859</v>
      </c>
      <c r="Q52" s="547">
        <v>489</v>
      </c>
      <c r="R52" s="547">
        <v>387</v>
      </c>
      <c r="S52" s="547">
        <v>198</v>
      </c>
      <c r="T52" s="547">
        <v>189</v>
      </c>
      <c r="U52" s="547">
        <v>86</v>
      </c>
      <c r="V52" s="547">
        <v>51</v>
      </c>
      <c r="W52" s="547">
        <v>30</v>
      </c>
      <c r="X52" s="547">
        <v>50</v>
      </c>
      <c r="Y52" s="547">
        <v>84</v>
      </c>
      <c r="Z52" s="548">
        <v>8739</v>
      </c>
      <c r="AA52" s="530"/>
      <c r="AB52" s="530"/>
      <c r="AC52" s="530"/>
      <c r="AD52" s="530"/>
      <c r="AE52" s="530"/>
      <c r="AF52" s="530"/>
      <c r="AG52" s="530"/>
      <c r="AH52" s="530"/>
      <c r="AI52" s="530"/>
      <c r="AJ52" s="530"/>
      <c r="AK52" s="530"/>
      <c r="AL52" s="530"/>
      <c r="AM52" s="530"/>
      <c r="AN52" s="530"/>
      <c r="AO52" s="530"/>
      <c r="AP52" s="530"/>
      <c r="AQ52" s="530"/>
      <c r="AR52" s="530"/>
      <c r="AS52" s="530"/>
      <c r="AT52" s="530"/>
      <c r="AU52" s="530"/>
    </row>
    <row r="53" spans="1:47" ht="16.5" customHeight="1">
      <c r="A53" s="1542" t="s">
        <v>33</v>
      </c>
      <c r="B53" s="1543"/>
      <c r="C53" s="1543"/>
      <c r="D53" s="532" t="s">
        <v>27</v>
      </c>
      <c r="E53" s="540">
        <v>12.49</v>
      </c>
      <c r="F53" s="540">
        <v>251.32</v>
      </c>
      <c r="G53" s="540">
        <v>535.89</v>
      </c>
      <c r="H53" s="540">
        <v>1056.73</v>
      </c>
      <c r="I53" s="540">
        <v>976.26</v>
      </c>
      <c r="J53" s="540">
        <v>1410.2900000000002</v>
      </c>
      <c r="K53" s="540">
        <v>2782.37</v>
      </c>
      <c r="L53" s="540">
        <v>2433.2299999999996</v>
      </c>
      <c r="M53" s="540">
        <v>4043.01</v>
      </c>
      <c r="N53" s="540">
        <v>7794.11</v>
      </c>
      <c r="O53" s="540">
        <v>8956.380000000001</v>
      </c>
      <c r="P53" s="540">
        <v>6518.55</v>
      </c>
      <c r="Q53" s="540">
        <v>3368.87</v>
      </c>
      <c r="R53" s="540">
        <v>1749.06</v>
      </c>
      <c r="S53" s="540">
        <v>1086.6300000000001</v>
      </c>
      <c r="T53" s="540">
        <v>945.53</v>
      </c>
      <c r="U53" s="540">
        <v>525.79</v>
      </c>
      <c r="V53" s="540">
        <v>388.88</v>
      </c>
      <c r="W53" s="540">
        <v>293.56</v>
      </c>
      <c r="X53" s="540">
        <v>203.26</v>
      </c>
      <c r="Y53" s="540">
        <v>266.64999999999998</v>
      </c>
      <c r="Z53" s="541">
        <v>45598.86</v>
      </c>
      <c r="AA53" s="530"/>
      <c r="AB53" s="530"/>
      <c r="AC53" s="530"/>
      <c r="AD53" s="530"/>
      <c r="AE53" s="530"/>
      <c r="AF53" s="530"/>
      <c r="AG53" s="530"/>
      <c r="AH53" s="530"/>
      <c r="AI53" s="530"/>
      <c r="AJ53" s="530"/>
      <c r="AK53" s="530"/>
      <c r="AL53" s="530"/>
      <c r="AM53" s="530"/>
      <c r="AN53" s="530"/>
      <c r="AO53" s="530"/>
      <c r="AP53" s="530"/>
      <c r="AQ53" s="530"/>
      <c r="AR53" s="530"/>
      <c r="AS53" s="530"/>
      <c r="AT53" s="530"/>
      <c r="AU53" s="530"/>
    </row>
    <row r="54" spans="1:47" ht="16.5" customHeight="1">
      <c r="A54" s="1542"/>
      <c r="B54" s="1543"/>
      <c r="C54" s="1543"/>
      <c r="D54" s="534" t="s">
        <v>28</v>
      </c>
      <c r="E54" s="542">
        <v>213</v>
      </c>
      <c r="F54" s="542">
        <v>14790</v>
      </c>
      <c r="G54" s="542">
        <v>46616</v>
      </c>
      <c r="H54" s="542">
        <v>116301</v>
      </c>
      <c r="I54" s="542">
        <v>136004</v>
      </c>
      <c r="J54" s="542">
        <v>278011</v>
      </c>
      <c r="K54" s="542">
        <v>762458</v>
      </c>
      <c r="L54" s="542">
        <v>819242</v>
      </c>
      <c r="M54" s="542">
        <v>1561661</v>
      </c>
      <c r="N54" s="542">
        <v>2881438</v>
      </c>
      <c r="O54" s="542">
        <v>3412271</v>
      </c>
      <c r="P54" s="542">
        <v>2241990</v>
      </c>
      <c r="Q54" s="542">
        <v>1177607</v>
      </c>
      <c r="R54" s="542">
        <v>507527</v>
      </c>
      <c r="S54" s="542">
        <v>366747</v>
      </c>
      <c r="T54" s="542">
        <v>329119</v>
      </c>
      <c r="U54" s="542">
        <v>226363</v>
      </c>
      <c r="V54" s="542">
        <v>182208</v>
      </c>
      <c r="W54" s="542">
        <v>168552</v>
      </c>
      <c r="X54" s="542">
        <v>62230</v>
      </c>
      <c r="Y54" s="542">
        <v>58246</v>
      </c>
      <c r="Z54" s="543">
        <v>15349594</v>
      </c>
      <c r="AA54" s="530"/>
      <c r="AB54" s="530"/>
      <c r="AC54" s="530"/>
      <c r="AD54" s="530"/>
      <c r="AE54" s="530"/>
      <c r="AF54" s="530"/>
      <c r="AG54" s="530"/>
      <c r="AH54" s="530"/>
      <c r="AI54" s="530"/>
      <c r="AJ54" s="530"/>
      <c r="AK54" s="530"/>
      <c r="AL54" s="530"/>
      <c r="AM54" s="530"/>
      <c r="AN54" s="530"/>
      <c r="AO54" s="530"/>
      <c r="AP54" s="530"/>
      <c r="AQ54" s="530"/>
      <c r="AR54" s="530"/>
      <c r="AS54" s="530"/>
      <c r="AT54" s="530"/>
      <c r="AU54" s="530"/>
    </row>
    <row r="55" spans="1:47" ht="16.5" customHeight="1" thickBot="1">
      <c r="A55" s="1544"/>
      <c r="B55" s="1545"/>
      <c r="C55" s="1545"/>
      <c r="D55" s="538" t="s">
        <v>26</v>
      </c>
      <c r="E55" s="549">
        <v>105</v>
      </c>
      <c r="F55" s="549">
        <v>4607</v>
      </c>
      <c r="G55" s="549">
        <v>7920</v>
      </c>
      <c r="H55" s="549">
        <v>8567</v>
      </c>
      <c r="I55" s="549">
        <v>6196</v>
      </c>
      <c r="J55" s="549">
        <v>8709</v>
      </c>
      <c r="K55" s="549">
        <v>18096</v>
      </c>
      <c r="L55" s="549">
        <v>14639</v>
      </c>
      <c r="M55" s="549">
        <v>22062</v>
      </c>
      <c r="N55" s="549">
        <v>32130</v>
      </c>
      <c r="O55" s="549">
        <v>29996</v>
      </c>
      <c r="P55" s="549">
        <v>15222</v>
      </c>
      <c r="Q55" s="549">
        <v>6606</v>
      </c>
      <c r="R55" s="549">
        <v>2340</v>
      </c>
      <c r="S55" s="549">
        <v>1551</v>
      </c>
      <c r="T55" s="549">
        <v>1102</v>
      </c>
      <c r="U55" s="549">
        <v>746</v>
      </c>
      <c r="V55" s="549">
        <v>445</v>
      </c>
      <c r="W55" s="549">
        <v>374</v>
      </c>
      <c r="X55" s="549">
        <v>152</v>
      </c>
      <c r="Y55" s="549">
        <v>175</v>
      </c>
      <c r="Z55" s="549">
        <v>181740</v>
      </c>
      <c r="AA55" s="530"/>
      <c r="AB55" s="530"/>
      <c r="AC55" s="530"/>
      <c r="AD55" s="530"/>
      <c r="AE55" s="530"/>
      <c r="AF55" s="530"/>
      <c r="AG55" s="530"/>
      <c r="AH55" s="530"/>
      <c r="AI55" s="530"/>
      <c r="AJ55" s="530"/>
      <c r="AK55" s="530"/>
      <c r="AL55" s="530"/>
      <c r="AM55" s="530"/>
      <c r="AN55" s="530"/>
      <c r="AO55" s="530"/>
      <c r="AP55" s="530"/>
      <c r="AQ55" s="530"/>
      <c r="AR55" s="530"/>
      <c r="AS55" s="530"/>
      <c r="AT55" s="530"/>
      <c r="AU55" s="530"/>
    </row>
    <row r="56" spans="1:47" ht="16.5" customHeight="1" thickBot="1">
      <c r="A56" s="529"/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529"/>
      <c r="AA56" s="529"/>
      <c r="AB56" s="529"/>
      <c r="AC56" s="529"/>
      <c r="AD56" s="529"/>
      <c r="AE56" s="529"/>
      <c r="AF56" s="529"/>
      <c r="AG56" s="529"/>
      <c r="AH56" s="529"/>
      <c r="AI56" s="529"/>
      <c r="AJ56" s="529"/>
      <c r="AK56" s="529"/>
      <c r="AL56" s="529"/>
      <c r="AM56" s="529"/>
      <c r="AN56" s="529"/>
      <c r="AO56" s="529"/>
      <c r="AP56" s="529"/>
      <c r="AQ56" s="529"/>
      <c r="AR56" s="529"/>
      <c r="AS56" s="529"/>
      <c r="AT56" s="529"/>
      <c r="AU56" s="529"/>
    </row>
    <row r="57" spans="1:47" ht="16.5" customHeight="1">
      <c r="A57" s="529"/>
      <c r="B57" s="529"/>
      <c r="C57" s="529"/>
      <c r="D57" s="529"/>
      <c r="E57" s="529"/>
      <c r="F57" s="529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529"/>
      <c r="AB57" s="529"/>
      <c r="AC57" s="529"/>
      <c r="AD57" s="529"/>
      <c r="AE57" s="529"/>
      <c r="AF57" s="529"/>
      <c r="AG57" s="529"/>
      <c r="AH57" s="529"/>
      <c r="AI57" s="529"/>
      <c r="AJ57" s="529"/>
      <c r="AK57" s="529"/>
      <c r="AL57" s="529"/>
      <c r="AM57" s="529"/>
      <c r="AN57" s="529"/>
      <c r="AO57" s="529"/>
      <c r="AP57" s="529"/>
      <c r="AQ57" s="529"/>
      <c r="AR57" s="529"/>
      <c r="AS57" s="529"/>
      <c r="AT57" s="529"/>
      <c r="AU57" s="529"/>
    </row>
    <row r="58" spans="1:47" ht="16.5" customHeight="1">
      <c r="A58" s="529"/>
      <c r="B58" s="529"/>
      <c r="C58" s="529"/>
      <c r="D58" s="529"/>
      <c r="E58" s="529"/>
      <c r="F58" s="529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529"/>
      <c r="AB58" s="529"/>
      <c r="AC58" s="529"/>
      <c r="AD58" s="529"/>
      <c r="AE58" s="529"/>
      <c r="AF58" s="529"/>
      <c r="AG58" s="529"/>
      <c r="AH58" s="529"/>
      <c r="AI58" s="529"/>
      <c r="AJ58" s="529"/>
      <c r="AK58" s="529"/>
      <c r="AL58" s="529"/>
      <c r="AM58" s="529"/>
      <c r="AN58" s="529"/>
      <c r="AO58" s="529"/>
      <c r="AP58" s="529"/>
      <c r="AQ58" s="529"/>
      <c r="AR58" s="529"/>
      <c r="AS58" s="529"/>
      <c r="AT58" s="529"/>
      <c r="AU58" s="529"/>
    </row>
    <row r="59" spans="1:47" ht="16.5" customHeight="1" thickBot="1">
      <c r="A59" s="529"/>
      <c r="B59" s="529"/>
      <c r="C59" s="529"/>
      <c r="D59" s="529"/>
      <c r="E59" s="529"/>
      <c r="F59" s="529"/>
      <c r="G59" s="1529">
        <v>136.36000000000001</v>
      </c>
      <c r="H59" s="1530"/>
      <c r="I59" s="1530">
        <v>13636</v>
      </c>
      <c r="J59" s="1530"/>
      <c r="K59" s="1530">
        <v>15.7</v>
      </c>
      <c r="L59" s="1530"/>
      <c r="M59" s="1530">
        <v>214.41</v>
      </c>
      <c r="N59" s="1530"/>
      <c r="O59" s="1530">
        <v>8.23</v>
      </c>
      <c r="P59" s="1530"/>
      <c r="Q59" s="1530">
        <v>60.38</v>
      </c>
      <c r="R59" s="1530"/>
      <c r="S59" s="1537">
        <v>283.02</v>
      </c>
      <c r="T59" s="1538"/>
      <c r="U59" s="1530">
        <v>46033.939999999995</v>
      </c>
      <c r="V59" s="1530"/>
      <c r="W59" s="1530">
        <v>15349594</v>
      </c>
      <c r="X59" s="1530"/>
      <c r="Y59" s="1530">
        <v>181740</v>
      </c>
      <c r="Z59" s="1536"/>
      <c r="AA59" s="529"/>
      <c r="AB59" s="529"/>
      <c r="AC59" s="529"/>
      <c r="AD59" s="529"/>
      <c r="AE59" s="529"/>
      <c r="AF59" s="529"/>
      <c r="AG59" s="529"/>
      <c r="AH59" s="529"/>
      <c r="AI59" s="529"/>
      <c r="AJ59" s="529"/>
      <c r="AK59" s="529"/>
      <c r="AL59" s="529"/>
      <c r="AM59" s="529"/>
      <c r="AN59" s="529"/>
      <c r="AO59" s="529"/>
      <c r="AP59" s="529"/>
      <c r="AQ59" s="529"/>
      <c r="AR59" s="529"/>
      <c r="AS59" s="529"/>
      <c r="AT59" s="529"/>
      <c r="AU59" s="529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activeCell="E21" sqref="E21"/>
    </sheetView>
  </sheetViews>
  <sheetFormatPr defaultRowHeight="13.5"/>
  <cols>
    <col min="1" max="16384" width="9" style="463"/>
  </cols>
  <sheetData>
    <row r="1" spans="1:47" ht="18.75">
      <c r="A1" s="1547" t="s">
        <v>80</v>
      </c>
      <c r="B1" s="1548"/>
      <c r="C1" s="1548"/>
      <c r="D1" s="1548"/>
      <c r="E1" s="1548"/>
      <c r="F1" s="1548"/>
      <c r="G1" s="1548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1"/>
      <c r="AL2" s="551"/>
      <c r="AM2" s="551"/>
      <c r="AN2" s="551"/>
      <c r="AO2" s="551"/>
      <c r="AP2" s="551"/>
      <c r="AQ2" s="551"/>
      <c r="AR2" s="551"/>
      <c r="AS2" s="551"/>
      <c r="AT2" s="551"/>
      <c r="AU2" s="551"/>
    </row>
    <row r="3" spans="1:47" ht="14.25" thickBot="1">
      <c r="A3" s="551"/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  <c r="Z3" s="551"/>
      <c r="AA3" s="551"/>
      <c r="AB3" s="551"/>
      <c r="AC3" s="551"/>
      <c r="AD3" s="551"/>
      <c r="AE3" s="551"/>
      <c r="AF3" s="551"/>
      <c r="AG3" s="551"/>
      <c r="AH3" s="551"/>
      <c r="AI3" s="551"/>
      <c r="AJ3" s="551"/>
      <c r="AK3" s="551"/>
      <c r="AL3" s="551"/>
      <c r="AM3" s="551"/>
      <c r="AN3" s="551"/>
      <c r="AO3" s="551"/>
      <c r="AP3" s="551"/>
      <c r="AQ3" s="551"/>
      <c r="AR3" s="551"/>
      <c r="AS3" s="551"/>
      <c r="AT3" s="551"/>
      <c r="AU3" s="551"/>
    </row>
    <row r="4" spans="1:47" ht="16.5" customHeight="1">
      <c r="A4" s="557" t="s">
        <v>36</v>
      </c>
      <c r="B4" s="558" t="s">
        <v>35</v>
      </c>
      <c r="C4" s="558" t="s">
        <v>1</v>
      </c>
      <c r="D4" s="558" t="s">
        <v>2</v>
      </c>
      <c r="E4" s="558" t="s">
        <v>3</v>
      </c>
      <c r="F4" s="558" t="s">
        <v>4</v>
      </c>
      <c r="G4" s="558" t="s">
        <v>5</v>
      </c>
      <c r="H4" s="558" t="s">
        <v>6</v>
      </c>
      <c r="I4" s="558" t="s">
        <v>7</v>
      </c>
      <c r="J4" s="558" t="s">
        <v>8</v>
      </c>
      <c r="K4" s="558" t="s">
        <v>9</v>
      </c>
      <c r="L4" s="558" t="s">
        <v>10</v>
      </c>
      <c r="M4" s="558" t="s">
        <v>11</v>
      </c>
      <c r="N4" s="558" t="s">
        <v>12</v>
      </c>
      <c r="O4" s="558" t="s">
        <v>13</v>
      </c>
      <c r="P4" s="558" t="s">
        <v>14</v>
      </c>
      <c r="Q4" s="558" t="s">
        <v>15</v>
      </c>
      <c r="R4" s="558" t="s">
        <v>16</v>
      </c>
      <c r="S4" s="558" t="s">
        <v>17</v>
      </c>
      <c r="T4" s="558" t="s">
        <v>18</v>
      </c>
      <c r="U4" s="558" t="s">
        <v>19</v>
      </c>
      <c r="V4" s="558" t="s">
        <v>20</v>
      </c>
      <c r="W4" s="558" t="s">
        <v>21</v>
      </c>
      <c r="X4" s="558" t="s">
        <v>22</v>
      </c>
      <c r="Y4" s="558" t="s">
        <v>23</v>
      </c>
      <c r="Z4" s="559" t="s">
        <v>25</v>
      </c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553"/>
      <c r="AT4" s="553"/>
      <c r="AU4" s="553"/>
    </row>
    <row r="5" spans="1:47" ht="16.5" customHeight="1">
      <c r="A5" s="1542" t="s">
        <v>32</v>
      </c>
      <c r="B5" s="1543" t="s">
        <v>29</v>
      </c>
      <c r="C5" s="1543" t="s">
        <v>51</v>
      </c>
      <c r="D5" s="554" t="s">
        <v>27</v>
      </c>
      <c r="E5" s="561">
        <v>62.63</v>
      </c>
      <c r="F5" s="562">
        <v>167.72</v>
      </c>
      <c r="G5" s="562">
        <v>488.54</v>
      </c>
      <c r="H5" s="562">
        <v>500.66</v>
      </c>
      <c r="I5" s="562">
        <v>831.08</v>
      </c>
      <c r="J5" s="562">
        <v>1107.3</v>
      </c>
      <c r="K5" s="562">
        <v>3025.49</v>
      </c>
      <c r="L5" s="562">
        <v>2934.08</v>
      </c>
      <c r="M5" s="562">
        <v>6503.16</v>
      </c>
      <c r="N5" s="562">
        <v>8382.3700000000008</v>
      </c>
      <c r="O5" s="562">
        <v>8030.41</v>
      </c>
      <c r="P5" s="562">
        <v>4899</v>
      </c>
      <c r="Q5" s="562">
        <v>2960.17</v>
      </c>
      <c r="R5" s="562">
        <v>1999.08</v>
      </c>
      <c r="S5" s="562">
        <v>1500.7</v>
      </c>
      <c r="T5" s="562">
        <v>1205.27</v>
      </c>
      <c r="U5" s="562">
        <v>1197.5899999999999</v>
      </c>
      <c r="V5" s="562">
        <v>913.6</v>
      </c>
      <c r="W5" s="562">
        <v>429.41</v>
      </c>
      <c r="X5" s="562">
        <v>130.62</v>
      </c>
      <c r="Y5" s="562">
        <v>145.93</v>
      </c>
      <c r="Z5" s="563">
        <v>47414.81</v>
      </c>
      <c r="AA5" s="552"/>
      <c r="AB5" s="552"/>
      <c r="AC5" s="552"/>
      <c r="AD5" s="552"/>
      <c r="AE5" s="552"/>
      <c r="AF5" s="552"/>
      <c r="AG5" s="552"/>
      <c r="AH5" s="552"/>
      <c r="AI5" s="552"/>
      <c r="AJ5" s="552"/>
      <c r="AK5" s="552"/>
      <c r="AL5" s="552"/>
      <c r="AM5" s="552"/>
      <c r="AN5" s="552"/>
      <c r="AO5" s="552"/>
      <c r="AP5" s="552"/>
      <c r="AQ5" s="552"/>
      <c r="AR5" s="552"/>
      <c r="AS5" s="552"/>
      <c r="AT5" s="552"/>
      <c r="AU5" s="552"/>
    </row>
    <row r="6" spans="1:47" ht="16.5" customHeight="1">
      <c r="A6" s="1542"/>
      <c r="B6" s="1543"/>
      <c r="C6" s="1543"/>
      <c r="D6" s="556" t="s">
        <v>28</v>
      </c>
      <c r="E6" s="564">
        <v>1379</v>
      </c>
      <c r="F6" s="564">
        <v>11096</v>
      </c>
      <c r="G6" s="564">
        <v>69277</v>
      </c>
      <c r="H6" s="564">
        <v>110282</v>
      </c>
      <c r="I6" s="564">
        <v>243410</v>
      </c>
      <c r="J6" s="564">
        <v>389845</v>
      </c>
      <c r="K6" s="564">
        <v>1203739</v>
      </c>
      <c r="L6" s="564">
        <v>1375991</v>
      </c>
      <c r="M6" s="564">
        <v>3256507</v>
      </c>
      <c r="N6" s="564">
        <v>4517100</v>
      </c>
      <c r="O6" s="564">
        <v>4610658</v>
      </c>
      <c r="P6" s="564">
        <v>2939402</v>
      </c>
      <c r="Q6" s="564">
        <v>1865794</v>
      </c>
      <c r="R6" s="564">
        <v>1318262</v>
      </c>
      <c r="S6" s="564">
        <v>1023264</v>
      </c>
      <c r="T6" s="564">
        <v>865576</v>
      </c>
      <c r="U6" s="564">
        <v>867147</v>
      </c>
      <c r="V6" s="564">
        <v>680378</v>
      </c>
      <c r="W6" s="564">
        <v>325216</v>
      </c>
      <c r="X6" s="564">
        <v>101285</v>
      </c>
      <c r="Y6" s="564">
        <v>109514</v>
      </c>
      <c r="Z6" s="565">
        <v>25885122</v>
      </c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552"/>
      <c r="AT6" s="552"/>
      <c r="AU6" s="552"/>
    </row>
    <row r="7" spans="1:47" ht="16.5" customHeight="1">
      <c r="A7" s="1542"/>
      <c r="B7" s="1543"/>
      <c r="C7" s="1543"/>
      <c r="D7" s="555" t="s">
        <v>26</v>
      </c>
      <c r="E7" s="566">
        <v>600</v>
      </c>
      <c r="F7" s="566">
        <v>2623</v>
      </c>
      <c r="G7" s="566">
        <v>8045</v>
      </c>
      <c r="H7" s="566">
        <v>8091</v>
      </c>
      <c r="I7" s="566">
        <v>12150</v>
      </c>
      <c r="J7" s="566">
        <v>14284</v>
      </c>
      <c r="K7" s="566">
        <v>33623</v>
      </c>
      <c r="L7" s="566">
        <v>28711</v>
      </c>
      <c r="M7" s="566">
        <v>56279</v>
      </c>
      <c r="N7" s="566">
        <v>62659</v>
      </c>
      <c r="O7" s="566">
        <v>51695</v>
      </c>
      <c r="P7" s="566">
        <v>26870</v>
      </c>
      <c r="Q7" s="566">
        <v>14504</v>
      </c>
      <c r="R7" s="566">
        <v>8748</v>
      </c>
      <c r="S7" s="566">
        <v>5819</v>
      </c>
      <c r="T7" s="566">
        <v>3965</v>
      </c>
      <c r="U7" s="566">
        <v>3411</v>
      </c>
      <c r="V7" s="566">
        <v>2105</v>
      </c>
      <c r="W7" s="566">
        <v>963</v>
      </c>
      <c r="X7" s="566">
        <v>259</v>
      </c>
      <c r="Y7" s="566">
        <v>276</v>
      </c>
      <c r="Z7" s="567">
        <v>345680</v>
      </c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2"/>
      <c r="AU7" s="552"/>
    </row>
    <row r="8" spans="1:47" ht="16.5" customHeight="1">
      <c r="A8" s="1542"/>
      <c r="B8" s="1543"/>
      <c r="C8" s="1543" t="s">
        <v>52</v>
      </c>
      <c r="D8" s="554" t="s">
        <v>27</v>
      </c>
      <c r="E8" s="562">
        <v>2.98</v>
      </c>
      <c r="F8" s="562">
        <v>52.72</v>
      </c>
      <c r="G8" s="562">
        <v>103.19</v>
      </c>
      <c r="H8" s="562">
        <v>181.26</v>
      </c>
      <c r="I8" s="562">
        <v>487.08</v>
      </c>
      <c r="J8" s="562">
        <v>500.99</v>
      </c>
      <c r="K8" s="562">
        <v>1030.8499999999999</v>
      </c>
      <c r="L8" s="562">
        <v>703.81</v>
      </c>
      <c r="M8" s="562">
        <v>728.09</v>
      </c>
      <c r="N8" s="562">
        <v>578.61</v>
      </c>
      <c r="O8" s="562">
        <v>482.1</v>
      </c>
      <c r="P8" s="562">
        <v>251.65</v>
      </c>
      <c r="Q8" s="562">
        <v>114.88</v>
      </c>
      <c r="R8" s="562">
        <v>106.03</v>
      </c>
      <c r="S8" s="562">
        <v>76.739999999999995</v>
      </c>
      <c r="T8" s="562">
        <v>70.78</v>
      </c>
      <c r="U8" s="562">
        <v>58.83</v>
      </c>
      <c r="V8" s="562">
        <v>35.82</v>
      </c>
      <c r="W8" s="562">
        <v>38.22</v>
      </c>
      <c r="X8" s="562">
        <v>10.45</v>
      </c>
      <c r="Y8" s="562">
        <v>9.9600000000000009</v>
      </c>
      <c r="Z8" s="563">
        <v>5625.04</v>
      </c>
      <c r="AA8" s="552"/>
      <c r="AB8" s="552"/>
      <c r="AC8" s="552"/>
      <c r="AD8" s="552"/>
      <c r="AE8" s="552"/>
      <c r="AF8" s="552"/>
      <c r="AG8" s="552"/>
      <c r="AH8" s="552"/>
      <c r="AI8" s="552"/>
      <c r="AJ8" s="552"/>
      <c r="AK8" s="552"/>
      <c r="AL8" s="552"/>
      <c r="AM8" s="552"/>
      <c r="AN8" s="552"/>
      <c r="AO8" s="552"/>
      <c r="AP8" s="552"/>
      <c r="AQ8" s="552"/>
      <c r="AR8" s="552"/>
      <c r="AS8" s="552"/>
      <c r="AT8" s="552"/>
      <c r="AU8" s="552"/>
    </row>
    <row r="9" spans="1:47" ht="16.5" customHeight="1">
      <c r="A9" s="1542"/>
      <c r="B9" s="1543"/>
      <c r="C9" s="1543"/>
      <c r="D9" s="556" t="s">
        <v>28</v>
      </c>
      <c r="E9" s="564">
        <v>44</v>
      </c>
      <c r="F9" s="564">
        <v>2209</v>
      </c>
      <c r="G9" s="564">
        <v>9783</v>
      </c>
      <c r="H9" s="564">
        <v>24440</v>
      </c>
      <c r="I9" s="564">
        <v>89996</v>
      </c>
      <c r="J9" s="564">
        <v>109979</v>
      </c>
      <c r="K9" s="564">
        <v>255522</v>
      </c>
      <c r="L9" s="564">
        <v>206065</v>
      </c>
      <c r="M9" s="564">
        <v>227053</v>
      </c>
      <c r="N9" s="564">
        <v>188969</v>
      </c>
      <c r="O9" s="564">
        <v>164375</v>
      </c>
      <c r="P9" s="564">
        <v>89977</v>
      </c>
      <c r="Q9" s="564">
        <v>42142</v>
      </c>
      <c r="R9" s="564">
        <v>41362</v>
      </c>
      <c r="S9" s="564">
        <v>30671</v>
      </c>
      <c r="T9" s="564">
        <v>29885</v>
      </c>
      <c r="U9" s="564">
        <v>24218</v>
      </c>
      <c r="V9" s="564">
        <v>16353</v>
      </c>
      <c r="W9" s="564">
        <v>15311</v>
      </c>
      <c r="X9" s="564">
        <v>4851</v>
      </c>
      <c r="Y9" s="564">
        <v>4692</v>
      </c>
      <c r="Z9" s="565">
        <v>1577897</v>
      </c>
      <c r="AA9" s="552"/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</row>
    <row r="10" spans="1:47" ht="16.5" customHeight="1">
      <c r="A10" s="1542"/>
      <c r="B10" s="1543"/>
      <c r="C10" s="1543"/>
      <c r="D10" s="555" t="s">
        <v>26</v>
      </c>
      <c r="E10" s="566">
        <v>15</v>
      </c>
      <c r="F10" s="566">
        <v>507</v>
      </c>
      <c r="G10" s="566">
        <v>1137</v>
      </c>
      <c r="H10" s="566">
        <v>1767</v>
      </c>
      <c r="I10" s="566">
        <v>4463</v>
      </c>
      <c r="J10" s="566">
        <v>4099</v>
      </c>
      <c r="K10" s="566">
        <v>7240</v>
      </c>
      <c r="L10" s="566">
        <v>4403</v>
      </c>
      <c r="M10" s="566">
        <v>4013</v>
      </c>
      <c r="N10" s="566">
        <v>2716</v>
      </c>
      <c r="O10" s="566">
        <v>1946</v>
      </c>
      <c r="P10" s="566">
        <v>899</v>
      </c>
      <c r="Q10" s="566">
        <v>340</v>
      </c>
      <c r="R10" s="566">
        <v>285</v>
      </c>
      <c r="S10" s="566">
        <v>167</v>
      </c>
      <c r="T10" s="566">
        <v>139</v>
      </c>
      <c r="U10" s="566">
        <v>94</v>
      </c>
      <c r="V10" s="566">
        <v>65</v>
      </c>
      <c r="W10" s="566">
        <v>43</v>
      </c>
      <c r="X10" s="566">
        <v>13</v>
      </c>
      <c r="Y10" s="566">
        <v>13</v>
      </c>
      <c r="Z10" s="567">
        <v>34364</v>
      </c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/>
      <c r="AP10" s="552"/>
      <c r="AQ10" s="552"/>
      <c r="AR10" s="552"/>
      <c r="AS10" s="552"/>
      <c r="AT10" s="552"/>
      <c r="AU10" s="552"/>
    </row>
    <row r="11" spans="1:47" ht="16.5" customHeight="1">
      <c r="A11" s="1542"/>
      <c r="B11" s="1543"/>
      <c r="C11" s="1543" t="s">
        <v>53</v>
      </c>
      <c r="D11" s="554" t="s">
        <v>27</v>
      </c>
      <c r="E11" s="562">
        <v>0</v>
      </c>
      <c r="F11" s="562">
        <v>0</v>
      </c>
      <c r="G11" s="562">
        <v>0</v>
      </c>
      <c r="H11" s="562">
        <v>7.0000000000000007E-2</v>
      </c>
      <c r="I11" s="562">
        <v>0.64</v>
      </c>
      <c r="J11" s="562">
        <v>0.06</v>
      </c>
      <c r="K11" s="562">
        <v>4.71</v>
      </c>
      <c r="L11" s="562">
        <v>1.69</v>
      </c>
      <c r="M11" s="562">
        <v>34.25</v>
      </c>
      <c r="N11" s="562">
        <v>48.54</v>
      </c>
      <c r="O11" s="562">
        <v>79.239999999999995</v>
      </c>
      <c r="P11" s="562">
        <v>127.79</v>
      </c>
      <c r="Q11" s="562">
        <v>11.83</v>
      </c>
      <c r="R11" s="562">
        <v>3.86</v>
      </c>
      <c r="S11" s="562">
        <v>6.62</v>
      </c>
      <c r="T11" s="562">
        <v>2.59</v>
      </c>
      <c r="U11" s="562">
        <v>5.85</v>
      </c>
      <c r="V11" s="562">
        <v>2.42</v>
      </c>
      <c r="W11" s="562">
        <v>0</v>
      </c>
      <c r="X11" s="562">
        <v>0</v>
      </c>
      <c r="Y11" s="562">
        <v>2</v>
      </c>
      <c r="Z11" s="563">
        <v>332.16</v>
      </c>
      <c r="AA11" s="552"/>
      <c r="AB11" s="552"/>
      <c r="AC11" s="552"/>
      <c r="AD11" s="552"/>
      <c r="AE11" s="552"/>
      <c r="AF11" s="552"/>
      <c r="AG11" s="552"/>
      <c r="AH11" s="552"/>
      <c r="AI11" s="552"/>
      <c r="AJ11" s="552"/>
      <c r="AK11" s="552"/>
      <c r="AL11" s="552"/>
      <c r="AM11" s="552"/>
      <c r="AN11" s="552"/>
      <c r="AO11" s="552"/>
      <c r="AP11" s="552"/>
      <c r="AQ11" s="552"/>
      <c r="AR11" s="552"/>
      <c r="AS11" s="552"/>
      <c r="AT11" s="552"/>
      <c r="AU11" s="552"/>
    </row>
    <row r="12" spans="1:47" ht="16.5" customHeight="1">
      <c r="A12" s="1542"/>
      <c r="B12" s="1543"/>
      <c r="C12" s="1543"/>
      <c r="D12" s="556" t="s">
        <v>28</v>
      </c>
      <c r="E12" s="564">
        <v>0</v>
      </c>
      <c r="F12" s="564">
        <v>0</v>
      </c>
      <c r="G12" s="564">
        <v>0</v>
      </c>
      <c r="H12" s="564">
        <v>4</v>
      </c>
      <c r="I12" s="564">
        <v>44</v>
      </c>
      <c r="J12" s="564">
        <v>7</v>
      </c>
      <c r="K12" s="564">
        <v>552</v>
      </c>
      <c r="L12" s="564">
        <v>313</v>
      </c>
      <c r="M12" s="564">
        <v>6703</v>
      </c>
      <c r="N12" s="564">
        <v>10577</v>
      </c>
      <c r="O12" s="564">
        <v>16410</v>
      </c>
      <c r="P12" s="564">
        <v>26503</v>
      </c>
      <c r="Q12" s="564">
        <v>2636</v>
      </c>
      <c r="R12" s="564">
        <v>960</v>
      </c>
      <c r="S12" s="564">
        <v>1558</v>
      </c>
      <c r="T12" s="564">
        <v>564</v>
      </c>
      <c r="U12" s="564">
        <v>1375</v>
      </c>
      <c r="V12" s="564">
        <v>609</v>
      </c>
      <c r="W12" s="564">
        <v>0</v>
      </c>
      <c r="X12" s="564">
        <v>0</v>
      </c>
      <c r="Y12" s="564">
        <v>504</v>
      </c>
      <c r="Z12" s="565">
        <v>69319</v>
      </c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  <c r="AM12" s="552"/>
      <c r="AN12" s="552"/>
      <c r="AO12" s="552"/>
      <c r="AP12" s="552"/>
      <c r="AQ12" s="552"/>
      <c r="AR12" s="552"/>
      <c r="AS12" s="552"/>
      <c r="AT12" s="552"/>
      <c r="AU12" s="552"/>
    </row>
    <row r="13" spans="1:47" ht="16.5" customHeight="1">
      <c r="A13" s="1542"/>
      <c r="B13" s="1543"/>
      <c r="C13" s="1543"/>
      <c r="D13" s="555" t="s">
        <v>26</v>
      </c>
      <c r="E13" s="566">
        <v>0</v>
      </c>
      <c r="F13" s="566">
        <v>0</v>
      </c>
      <c r="G13" s="566">
        <v>0</v>
      </c>
      <c r="H13" s="566">
        <v>0</v>
      </c>
      <c r="I13" s="566">
        <v>3</v>
      </c>
      <c r="J13" s="566">
        <v>0</v>
      </c>
      <c r="K13" s="566">
        <v>25</v>
      </c>
      <c r="L13" s="566">
        <v>10</v>
      </c>
      <c r="M13" s="566">
        <v>142</v>
      </c>
      <c r="N13" s="566">
        <v>167</v>
      </c>
      <c r="O13" s="566">
        <v>203</v>
      </c>
      <c r="P13" s="566">
        <v>270</v>
      </c>
      <c r="Q13" s="566">
        <v>9</v>
      </c>
      <c r="R13" s="566">
        <v>3</v>
      </c>
      <c r="S13" s="566">
        <v>4</v>
      </c>
      <c r="T13" s="566">
        <v>1</v>
      </c>
      <c r="U13" s="566">
        <v>5</v>
      </c>
      <c r="V13" s="566">
        <v>2</v>
      </c>
      <c r="W13" s="566">
        <v>0</v>
      </c>
      <c r="X13" s="566">
        <v>0</v>
      </c>
      <c r="Y13" s="566">
        <v>2</v>
      </c>
      <c r="Z13" s="567">
        <v>846</v>
      </c>
      <c r="AA13" s="552"/>
      <c r="AB13" s="552"/>
      <c r="AC13" s="552"/>
      <c r="AD13" s="552"/>
      <c r="AE13" s="552"/>
      <c r="AF13" s="552"/>
      <c r="AG13" s="552"/>
      <c r="AH13" s="552"/>
      <c r="AI13" s="552"/>
      <c r="AJ13" s="552"/>
      <c r="AK13" s="552"/>
      <c r="AL13" s="552"/>
      <c r="AM13" s="552"/>
      <c r="AN13" s="552"/>
      <c r="AO13" s="552"/>
      <c r="AP13" s="552"/>
      <c r="AQ13" s="552"/>
      <c r="AR13" s="552"/>
      <c r="AS13" s="552"/>
      <c r="AT13" s="552"/>
      <c r="AU13" s="552"/>
    </row>
    <row r="14" spans="1:47" ht="16.5" customHeight="1">
      <c r="A14" s="1542"/>
      <c r="B14" s="1543"/>
      <c r="C14" s="1546" t="s">
        <v>54</v>
      </c>
      <c r="D14" s="554" t="s">
        <v>27</v>
      </c>
      <c r="E14" s="562">
        <v>0</v>
      </c>
      <c r="F14" s="562">
        <v>1.23</v>
      </c>
      <c r="G14" s="562">
        <v>0.53</v>
      </c>
      <c r="H14" s="562">
        <v>0</v>
      </c>
      <c r="I14" s="562">
        <v>0.41</v>
      </c>
      <c r="J14" s="562">
        <v>0</v>
      </c>
      <c r="K14" s="562">
        <v>0</v>
      </c>
      <c r="L14" s="562">
        <v>0</v>
      </c>
      <c r="M14" s="562">
        <v>36.29</v>
      </c>
      <c r="N14" s="562">
        <v>6.94</v>
      </c>
      <c r="O14" s="562">
        <v>26.01</v>
      </c>
      <c r="P14" s="562">
        <v>0.98</v>
      </c>
      <c r="Q14" s="562">
        <v>0</v>
      </c>
      <c r="R14" s="562">
        <v>0</v>
      </c>
      <c r="S14" s="562">
        <v>0</v>
      </c>
      <c r="T14" s="562">
        <v>0</v>
      </c>
      <c r="U14" s="562">
        <v>0.56999999999999995</v>
      </c>
      <c r="V14" s="562">
        <v>1.3</v>
      </c>
      <c r="W14" s="562">
        <v>4.95</v>
      </c>
      <c r="X14" s="562">
        <v>1.79</v>
      </c>
      <c r="Y14" s="562">
        <v>0.27</v>
      </c>
      <c r="Z14" s="563">
        <v>81.27</v>
      </c>
      <c r="AA14" s="552"/>
      <c r="AB14" s="552"/>
      <c r="AC14" s="552"/>
      <c r="AD14" s="552"/>
      <c r="AE14" s="552"/>
      <c r="AF14" s="552"/>
      <c r="AG14" s="552"/>
      <c r="AH14" s="552"/>
      <c r="AI14" s="552"/>
      <c r="AJ14" s="552"/>
      <c r="AK14" s="552"/>
      <c r="AL14" s="552"/>
      <c r="AM14" s="552"/>
      <c r="AN14" s="552"/>
      <c r="AO14" s="552"/>
      <c r="AP14" s="552"/>
      <c r="AQ14" s="552"/>
      <c r="AR14" s="552"/>
      <c r="AS14" s="552"/>
      <c r="AT14" s="552"/>
      <c r="AU14" s="552"/>
    </row>
    <row r="15" spans="1:47" ht="16.5" customHeight="1">
      <c r="A15" s="1542"/>
      <c r="B15" s="1543"/>
      <c r="C15" s="1546"/>
      <c r="D15" s="556" t="s">
        <v>28</v>
      </c>
      <c r="E15" s="564">
        <v>0</v>
      </c>
      <c r="F15" s="564">
        <v>0</v>
      </c>
      <c r="G15" s="564">
        <v>11</v>
      </c>
      <c r="H15" s="564">
        <v>0</v>
      </c>
      <c r="I15" s="564">
        <v>40</v>
      </c>
      <c r="J15" s="564">
        <v>0</v>
      </c>
      <c r="K15" s="564">
        <v>0</v>
      </c>
      <c r="L15" s="564">
        <v>0</v>
      </c>
      <c r="M15" s="564">
        <v>7565</v>
      </c>
      <c r="N15" s="564">
        <v>1543</v>
      </c>
      <c r="O15" s="564">
        <v>6317</v>
      </c>
      <c r="P15" s="564">
        <v>195</v>
      </c>
      <c r="Q15" s="564">
        <v>0</v>
      </c>
      <c r="R15" s="564">
        <v>0</v>
      </c>
      <c r="S15" s="564">
        <v>0</v>
      </c>
      <c r="T15" s="564">
        <v>0</v>
      </c>
      <c r="U15" s="564">
        <v>144</v>
      </c>
      <c r="V15" s="564">
        <v>328</v>
      </c>
      <c r="W15" s="564">
        <v>1248</v>
      </c>
      <c r="X15" s="564">
        <v>451</v>
      </c>
      <c r="Y15" s="564">
        <v>68</v>
      </c>
      <c r="Z15" s="565">
        <v>17910</v>
      </c>
      <c r="AA15" s="552"/>
      <c r="AB15" s="552"/>
      <c r="AC15" s="552"/>
      <c r="AD15" s="552"/>
      <c r="AE15" s="552"/>
      <c r="AF15" s="552"/>
      <c r="AG15" s="552"/>
      <c r="AH15" s="552"/>
      <c r="AI15" s="552"/>
      <c r="AJ15" s="552"/>
      <c r="AK15" s="552"/>
      <c r="AL15" s="552"/>
      <c r="AM15" s="552"/>
      <c r="AN15" s="552"/>
      <c r="AO15" s="552"/>
      <c r="AP15" s="552"/>
      <c r="AQ15" s="552"/>
      <c r="AR15" s="552"/>
      <c r="AS15" s="552"/>
      <c r="AT15" s="552"/>
      <c r="AU15" s="552"/>
    </row>
    <row r="16" spans="1:47" ht="16.5" customHeight="1">
      <c r="A16" s="1542"/>
      <c r="B16" s="1543"/>
      <c r="C16" s="1546"/>
      <c r="D16" s="555" t="s">
        <v>26</v>
      </c>
      <c r="E16" s="566">
        <v>0</v>
      </c>
      <c r="F16" s="566">
        <v>0</v>
      </c>
      <c r="G16" s="566">
        <v>1</v>
      </c>
      <c r="H16" s="566">
        <v>0</v>
      </c>
      <c r="I16" s="566">
        <v>2</v>
      </c>
      <c r="J16" s="566">
        <v>0</v>
      </c>
      <c r="K16" s="566">
        <v>0</v>
      </c>
      <c r="L16" s="566">
        <v>0</v>
      </c>
      <c r="M16" s="566">
        <v>162</v>
      </c>
      <c r="N16" s="566">
        <v>22</v>
      </c>
      <c r="O16" s="566">
        <v>75</v>
      </c>
      <c r="P16" s="566">
        <v>2</v>
      </c>
      <c r="Q16" s="566">
        <v>0</v>
      </c>
      <c r="R16" s="566">
        <v>0</v>
      </c>
      <c r="S16" s="566">
        <v>0</v>
      </c>
      <c r="T16" s="566">
        <v>0</v>
      </c>
      <c r="U16" s="566">
        <v>1</v>
      </c>
      <c r="V16" s="566">
        <v>1</v>
      </c>
      <c r="W16" s="566">
        <v>5</v>
      </c>
      <c r="X16" s="566">
        <v>2</v>
      </c>
      <c r="Y16" s="566">
        <v>0</v>
      </c>
      <c r="Z16" s="568">
        <v>273</v>
      </c>
      <c r="AA16" s="552"/>
      <c r="AB16" s="552"/>
      <c r="AC16" s="552"/>
      <c r="AD16" s="552"/>
      <c r="AE16" s="552"/>
      <c r="AF16" s="552"/>
      <c r="AG16" s="552"/>
      <c r="AH16" s="552"/>
      <c r="AI16" s="552"/>
      <c r="AJ16" s="552"/>
      <c r="AK16" s="552"/>
      <c r="AL16" s="552"/>
      <c r="AM16" s="552"/>
      <c r="AN16" s="552"/>
      <c r="AO16" s="552"/>
      <c r="AP16" s="552"/>
      <c r="AQ16" s="552"/>
      <c r="AR16" s="552"/>
      <c r="AS16" s="552"/>
      <c r="AT16" s="552"/>
      <c r="AU16" s="552"/>
    </row>
    <row r="17" spans="1:47" ht="16.5" customHeight="1">
      <c r="A17" s="1542"/>
      <c r="B17" s="1543" t="s">
        <v>30</v>
      </c>
      <c r="C17" s="1543"/>
      <c r="D17" s="554" t="s">
        <v>27</v>
      </c>
      <c r="E17" s="562">
        <v>65.61</v>
      </c>
      <c r="F17" s="562">
        <v>221.67</v>
      </c>
      <c r="G17" s="562">
        <v>592.26</v>
      </c>
      <c r="H17" s="562">
        <v>681.99000000000012</v>
      </c>
      <c r="I17" s="562">
        <v>1319.2100000000003</v>
      </c>
      <c r="J17" s="562">
        <v>1608.35</v>
      </c>
      <c r="K17" s="562">
        <v>4061.0499999999997</v>
      </c>
      <c r="L17" s="562">
        <v>3639.58</v>
      </c>
      <c r="M17" s="562">
        <v>7301.79</v>
      </c>
      <c r="N17" s="562">
        <v>9016.4600000000028</v>
      </c>
      <c r="O17" s="562">
        <v>8617.76</v>
      </c>
      <c r="P17" s="562">
        <v>5279.4199999999992</v>
      </c>
      <c r="Q17" s="562">
        <v>3086.88</v>
      </c>
      <c r="R17" s="562">
        <v>2108.9700000000003</v>
      </c>
      <c r="S17" s="562">
        <v>1584.06</v>
      </c>
      <c r="T17" s="562">
        <v>1278.6399999999999</v>
      </c>
      <c r="U17" s="562">
        <v>1262.8399999999997</v>
      </c>
      <c r="V17" s="562">
        <v>953.14</v>
      </c>
      <c r="W17" s="562">
        <v>472.58</v>
      </c>
      <c r="X17" s="562">
        <v>142.85999999999999</v>
      </c>
      <c r="Y17" s="562">
        <v>158.16000000000003</v>
      </c>
      <c r="Z17" s="563">
        <v>53453.279999999999</v>
      </c>
      <c r="AA17" s="552"/>
      <c r="AB17" s="552"/>
      <c r="AC17" s="552"/>
      <c r="AD17" s="552"/>
      <c r="AE17" s="552"/>
      <c r="AF17" s="552"/>
      <c r="AG17" s="552"/>
      <c r="AH17" s="552"/>
      <c r="AI17" s="552"/>
      <c r="AJ17" s="552"/>
      <c r="AK17" s="552"/>
      <c r="AL17" s="552"/>
      <c r="AM17" s="552"/>
      <c r="AN17" s="552"/>
      <c r="AO17" s="552"/>
      <c r="AP17" s="552"/>
      <c r="AQ17" s="552"/>
      <c r="AR17" s="552"/>
      <c r="AS17" s="552"/>
      <c r="AT17" s="552"/>
      <c r="AU17" s="552"/>
    </row>
    <row r="18" spans="1:47" ht="16.5" customHeight="1">
      <c r="A18" s="1542"/>
      <c r="B18" s="1543"/>
      <c r="C18" s="1543"/>
      <c r="D18" s="556" t="s">
        <v>28</v>
      </c>
      <c r="E18" s="564">
        <v>1423</v>
      </c>
      <c r="F18" s="564">
        <v>13305</v>
      </c>
      <c r="G18" s="564">
        <v>79071</v>
      </c>
      <c r="H18" s="564">
        <v>134726</v>
      </c>
      <c r="I18" s="564">
        <v>333490</v>
      </c>
      <c r="J18" s="564">
        <v>499831</v>
      </c>
      <c r="K18" s="564">
        <v>1459813</v>
      </c>
      <c r="L18" s="564">
        <v>1582369</v>
      </c>
      <c r="M18" s="564">
        <v>3497828</v>
      </c>
      <c r="N18" s="564">
        <v>4718189</v>
      </c>
      <c r="O18" s="564">
        <v>4797760</v>
      </c>
      <c r="P18" s="564">
        <v>3056077</v>
      </c>
      <c r="Q18" s="564">
        <v>1910572</v>
      </c>
      <c r="R18" s="564">
        <v>1360584</v>
      </c>
      <c r="S18" s="564">
        <v>1055493</v>
      </c>
      <c r="T18" s="564">
        <v>896025</v>
      </c>
      <c r="U18" s="564">
        <v>892884</v>
      </c>
      <c r="V18" s="564">
        <v>697668</v>
      </c>
      <c r="W18" s="564">
        <v>341775</v>
      </c>
      <c r="X18" s="564">
        <v>106587</v>
      </c>
      <c r="Y18" s="564">
        <v>114778</v>
      </c>
      <c r="Z18" s="565">
        <v>27550248</v>
      </c>
      <c r="AA18" s="552"/>
      <c r="AB18" s="552"/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52"/>
      <c r="AO18" s="552"/>
      <c r="AP18" s="552"/>
      <c r="AQ18" s="552"/>
      <c r="AR18" s="552"/>
      <c r="AS18" s="552"/>
      <c r="AT18" s="552"/>
      <c r="AU18" s="552"/>
    </row>
    <row r="19" spans="1:47" ht="16.5" customHeight="1">
      <c r="A19" s="1542"/>
      <c r="B19" s="1543"/>
      <c r="C19" s="1543"/>
      <c r="D19" s="555" t="s">
        <v>26</v>
      </c>
      <c r="E19" s="569">
        <v>615</v>
      </c>
      <c r="F19" s="569">
        <v>3130</v>
      </c>
      <c r="G19" s="569">
        <v>9183</v>
      </c>
      <c r="H19" s="569">
        <v>9858</v>
      </c>
      <c r="I19" s="569">
        <v>16618</v>
      </c>
      <c r="J19" s="569">
        <v>18383</v>
      </c>
      <c r="K19" s="569">
        <v>40888</v>
      </c>
      <c r="L19" s="569">
        <v>33124</v>
      </c>
      <c r="M19" s="569">
        <v>60596</v>
      </c>
      <c r="N19" s="569">
        <v>65564</v>
      </c>
      <c r="O19" s="569">
        <v>53919</v>
      </c>
      <c r="P19" s="569">
        <v>28041</v>
      </c>
      <c r="Q19" s="569">
        <v>14853</v>
      </c>
      <c r="R19" s="569">
        <v>9036</v>
      </c>
      <c r="S19" s="569">
        <v>5990</v>
      </c>
      <c r="T19" s="569">
        <v>4105</v>
      </c>
      <c r="U19" s="569">
        <v>3511</v>
      </c>
      <c r="V19" s="569">
        <v>2173</v>
      </c>
      <c r="W19" s="569">
        <v>1011</v>
      </c>
      <c r="X19" s="569">
        <v>274</v>
      </c>
      <c r="Y19" s="569">
        <v>291</v>
      </c>
      <c r="Z19" s="570">
        <v>381163</v>
      </c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52"/>
      <c r="AO19" s="552"/>
      <c r="AP19" s="552"/>
      <c r="AQ19" s="552"/>
      <c r="AR19" s="552"/>
      <c r="AS19" s="552"/>
      <c r="AT19" s="552"/>
      <c r="AU19" s="552"/>
    </row>
    <row r="20" spans="1:47" ht="16.5" customHeight="1">
      <c r="A20" s="1542"/>
      <c r="B20" s="1543" t="s">
        <v>31</v>
      </c>
      <c r="C20" s="1546" t="s">
        <v>55</v>
      </c>
      <c r="D20" s="554" t="s">
        <v>27</v>
      </c>
      <c r="E20" s="562">
        <v>0.46</v>
      </c>
      <c r="F20" s="562">
        <v>1.49</v>
      </c>
      <c r="G20" s="562">
        <v>2.37</v>
      </c>
      <c r="H20" s="562">
        <v>0.85</v>
      </c>
      <c r="I20" s="562">
        <v>11.58</v>
      </c>
      <c r="J20" s="562">
        <v>22.1</v>
      </c>
      <c r="K20" s="562">
        <v>7.06</v>
      </c>
      <c r="L20" s="562">
        <v>1.89</v>
      </c>
      <c r="M20" s="562">
        <v>1</v>
      </c>
      <c r="N20" s="562">
        <v>0</v>
      </c>
      <c r="O20" s="562">
        <v>0</v>
      </c>
      <c r="P20" s="562">
        <v>0</v>
      </c>
      <c r="Q20" s="562">
        <v>0</v>
      </c>
      <c r="R20" s="562">
        <v>0</v>
      </c>
      <c r="S20" s="562">
        <v>0</v>
      </c>
      <c r="T20" s="562">
        <v>0</v>
      </c>
      <c r="U20" s="562">
        <v>0</v>
      </c>
      <c r="V20" s="562">
        <v>0</v>
      </c>
      <c r="W20" s="562">
        <v>0</v>
      </c>
      <c r="X20" s="562">
        <v>0</v>
      </c>
      <c r="Y20" s="562">
        <v>0</v>
      </c>
      <c r="Z20" s="563">
        <v>48.8</v>
      </c>
      <c r="AA20" s="552"/>
      <c r="AB20" s="552"/>
      <c r="AC20" s="552"/>
      <c r="AD20" s="552"/>
      <c r="AE20" s="552"/>
      <c r="AF20" s="552"/>
      <c r="AG20" s="552"/>
      <c r="AH20" s="552"/>
      <c r="AI20" s="552"/>
      <c r="AJ20" s="552"/>
      <c r="AK20" s="552"/>
      <c r="AL20" s="552"/>
      <c r="AM20" s="552"/>
      <c r="AN20" s="552"/>
      <c r="AO20" s="552"/>
      <c r="AP20" s="552"/>
      <c r="AQ20" s="552"/>
      <c r="AR20" s="552"/>
      <c r="AS20" s="552"/>
      <c r="AT20" s="552"/>
      <c r="AU20" s="552"/>
    </row>
    <row r="21" spans="1:47" ht="16.5" customHeight="1">
      <c r="A21" s="1542"/>
      <c r="B21" s="1543"/>
      <c r="C21" s="1546"/>
      <c r="D21" s="556" t="s">
        <v>28</v>
      </c>
      <c r="E21" s="564">
        <v>0</v>
      </c>
      <c r="F21" s="564">
        <v>24</v>
      </c>
      <c r="G21" s="564">
        <v>86</v>
      </c>
      <c r="H21" s="564">
        <v>54</v>
      </c>
      <c r="I21" s="564">
        <v>820</v>
      </c>
      <c r="J21" s="564">
        <v>1195</v>
      </c>
      <c r="K21" s="564">
        <v>442</v>
      </c>
      <c r="L21" s="564">
        <v>138</v>
      </c>
      <c r="M21" s="564">
        <v>0</v>
      </c>
      <c r="N21" s="564">
        <v>0</v>
      </c>
      <c r="O21" s="564">
        <v>0</v>
      </c>
      <c r="P21" s="564">
        <v>0</v>
      </c>
      <c r="Q21" s="564">
        <v>0</v>
      </c>
      <c r="R21" s="564">
        <v>0</v>
      </c>
      <c r="S21" s="564">
        <v>0</v>
      </c>
      <c r="T21" s="564">
        <v>0</v>
      </c>
      <c r="U21" s="564">
        <v>0</v>
      </c>
      <c r="V21" s="564">
        <v>0</v>
      </c>
      <c r="W21" s="564">
        <v>0</v>
      </c>
      <c r="X21" s="564">
        <v>0</v>
      </c>
      <c r="Y21" s="564">
        <v>0</v>
      </c>
      <c r="Z21" s="565">
        <v>2759</v>
      </c>
      <c r="AA21" s="552"/>
      <c r="AB21" s="552"/>
      <c r="AC21" s="552"/>
      <c r="AD21" s="552"/>
      <c r="AE21" s="552"/>
      <c r="AF21" s="552"/>
      <c r="AG21" s="552"/>
      <c r="AH21" s="552"/>
      <c r="AI21" s="552"/>
      <c r="AJ21" s="552"/>
      <c r="AK21" s="552"/>
      <c r="AL21" s="552"/>
      <c r="AM21" s="552"/>
      <c r="AN21" s="552"/>
      <c r="AO21" s="552"/>
      <c r="AP21" s="552"/>
      <c r="AQ21" s="552"/>
      <c r="AR21" s="552"/>
      <c r="AS21" s="552"/>
      <c r="AT21" s="552"/>
      <c r="AU21" s="552"/>
    </row>
    <row r="22" spans="1:47" ht="16.5" customHeight="1">
      <c r="A22" s="1542"/>
      <c r="B22" s="1543"/>
      <c r="C22" s="1546"/>
      <c r="D22" s="555" t="s">
        <v>26</v>
      </c>
      <c r="E22" s="566">
        <v>0</v>
      </c>
      <c r="F22" s="566">
        <v>4</v>
      </c>
      <c r="G22" s="566">
        <v>10</v>
      </c>
      <c r="H22" s="566">
        <v>4</v>
      </c>
      <c r="I22" s="566">
        <v>29</v>
      </c>
      <c r="J22" s="566">
        <v>20</v>
      </c>
      <c r="K22" s="566">
        <v>4</v>
      </c>
      <c r="L22" s="566">
        <v>1</v>
      </c>
      <c r="M22" s="566">
        <v>0</v>
      </c>
      <c r="N22" s="566">
        <v>0</v>
      </c>
      <c r="O22" s="566">
        <v>0</v>
      </c>
      <c r="P22" s="566">
        <v>0</v>
      </c>
      <c r="Q22" s="566">
        <v>0</v>
      </c>
      <c r="R22" s="566">
        <v>0</v>
      </c>
      <c r="S22" s="566">
        <v>0</v>
      </c>
      <c r="T22" s="566">
        <v>0</v>
      </c>
      <c r="U22" s="566">
        <v>0</v>
      </c>
      <c r="V22" s="566">
        <v>0</v>
      </c>
      <c r="W22" s="566">
        <v>0</v>
      </c>
      <c r="X22" s="566">
        <v>0</v>
      </c>
      <c r="Y22" s="566">
        <v>0</v>
      </c>
      <c r="Z22" s="567">
        <v>72</v>
      </c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2"/>
    </row>
    <row r="23" spans="1:47" ht="16.5" customHeight="1">
      <c r="A23" s="1542"/>
      <c r="B23" s="1543"/>
      <c r="C23" s="1546" t="s">
        <v>56</v>
      </c>
      <c r="D23" s="554" t="s">
        <v>27</v>
      </c>
      <c r="E23" s="562">
        <v>0.22</v>
      </c>
      <c r="F23" s="562">
        <v>8.7799999999999994</v>
      </c>
      <c r="G23" s="562">
        <v>33.340000000000003</v>
      </c>
      <c r="H23" s="562">
        <v>14.71</v>
      </c>
      <c r="I23" s="562">
        <v>74.680000000000007</v>
      </c>
      <c r="J23" s="562">
        <v>4.47</v>
      </c>
      <c r="K23" s="562">
        <v>1.05</v>
      </c>
      <c r="L23" s="562">
        <v>5.9</v>
      </c>
      <c r="M23" s="562">
        <v>19.3</v>
      </c>
      <c r="N23" s="562">
        <v>61.71</v>
      </c>
      <c r="O23" s="562">
        <v>20.23</v>
      </c>
      <c r="P23" s="562">
        <v>17.93</v>
      </c>
      <c r="Q23" s="562">
        <v>17.489999999999998</v>
      </c>
      <c r="R23" s="562">
        <v>4.3600000000000003</v>
      </c>
      <c r="S23" s="562">
        <v>3.09</v>
      </c>
      <c r="T23" s="562">
        <v>2.73</v>
      </c>
      <c r="U23" s="562">
        <v>5.83</v>
      </c>
      <c r="V23" s="562">
        <v>4.25</v>
      </c>
      <c r="W23" s="562">
        <v>0</v>
      </c>
      <c r="X23" s="562">
        <v>0.59</v>
      </c>
      <c r="Y23" s="562">
        <v>2.82</v>
      </c>
      <c r="Z23" s="563">
        <v>303.48</v>
      </c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2"/>
    </row>
    <row r="24" spans="1:47" ht="16.5" customHeight="1">
      <c r="A24" s="1542"/>
      <c r="B24" s="1543"/>
      <c r="C24" s="1546"/>
      <c r="D24" s="556" t="s">
        <v>28</v>
      </c>
      <c r="E24" s="564">
        <v>0</v>
      </c>
      <c r="F24" s="564">
        <v>138</v>
      </c>
      <c r="G24" s="564">
        <v>1072</v>
      </c>
      <c r="H24" s="564">
        <v>663</v>
      </c>
      <c r="I24" s="564">
        <v>5029</v>
      </c>
      <c r="J24" s="564">
        <v>365</v>
      </c>
      <c r="K24" s="564">
        <v>118</v>
      </c>
      <c r="L24" s="564">
        <v>707</v>
      </c>
      <c r="M24" s="564">
        <v>2487</v>
      </c>
      <c r="N24" s="564">
        <v>8431</v>
      </c>
      <c r="O24" s="564">
        <v>3013</v>
      </c>
      <c r="P24" s="564">
        <v>2687</v>
      </c>
      <c r="Q24" s="564">
        <v>3122</v>
      </c>
      <c r="R24" s="564">
        <v>736</v>
      </c>
      <c r="S24" s="564">
        <v>542</v>
      </c>
      <c r="T24" s="564">
        <v>464</v>
      </c>
      <c r="U24" s="564">
        <v>1021</v>
      </c>
      <c r="V24" s="564">
        <v>723</v>
      </c>
      <c r="W24" s="564">
        <v>0</v>
      </c>
      <c r="X24" s="564">
        <v>113</v>
      </c>
      <c r="Y24" s="564">
        <v>479</v>
      </c>
      <c r="Z24" s="565">
        <v>31910</v>
      </c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  <c r="AM24" s="552"/>
      <c r="AN24" s="552"/>
      <c r="AO24" s="552"/>
      <c r="AP24" s="552"/>
      <c r="AQ24" s="552"/>
      <c r="AR24" s="552"/>
      <c r="AS24" s="552"/>
      <c r="AT24" s="552"/>
      <c r="AU24" s="552"/>
    </row>
    <row r="25" spans="1:47" ht="16.5" customHeight="1">
      <c r="A25" s="1542"/>
      <c r="B25" s="1543"/>
      <c r="C25" s="1546"/>
      <c r="D25" s="555" t="s">
        <v>26</v>
      </c>
      <c r="E25" s="566">
        <v>0</v>
      </c>
      <c r="F25" s="566">
        <v>25</v>
      </c>
      <c r="G25" s="566">
        <v>123</v>
      </c>
      <c r="H25" s="566">
        <v>59</v>
      </c>
      <c r="I25" s="566">
        <v>307</v>
      </c>
      <c r="J25" s="566">
        <v>15</v>
      </c>
      <c r="K25" s="566">
        <v>3</v>
      </c>
      <c r="L25" s="566">
        <v>15</v>
      </c>
      <c r="M25" s="566">
        <v>38</v>
      </c>
      <c r="N25" s="566">
        <v>110</v>
      </c>
      <c r="O25" s="566">
        <v>34</v>
      </c>
      <c r="P25" s="566">
        <v>23</v>
      </c>
      <c r="Q25" s="566">
        <v>19</v>
      </c>
      <c r="R25" s="566">
        <v>3</v>
      </c>
      <c r="S25" s="566">
        <v>1</v>
      </c>
      <c r="T25" s="566">
        <v>1</v>
      </c>
      <c r="U25" s="566">
        <v>3</v>
      </c>
      <c r="V25" s="566">
        <v>1</v>
      </c>
      <c r="W25" s="566">
        <v>0</v>
      </c>
      <c r="X25" s="566">
        <v>1</v>
      </c>
      <c r="Y25" s="566">
        <v>1</v>
      </c>
      <c r="Z25" s="568">
        <v>782</v>
      </c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  <c r="AM25" s="552"/>
      <c r="AN25" s="552"/>
      <c r="AO25" s="552"/>
      <c r="AP25" s="552"/>
      <c r="AQ25" s="552"/>
      <c r="AR25" s="552"/>
      <c r="AS25" s="552"/>
      <c r="AT25" s="552"/>
      <c r="AU25" s="552"/>
    </row>
    <row r="26" spans="1:47" ht="16.5" customHeight="1">
      <c r="A26" s="1542"/>
      <c r="B26" s="1543" t="s">
        <v>30</v>
      </c>
      <c r="C26" s="1543"/>
      <c r="D26" s="554" t="s">
        <v>27</v>
      </c>
      <c r="E26" s="562">
        <v>0.68</v>
      </c>
      <c r="F26" s="562">
        <v>10.27</v>
      </c>
      <c r="G26" s="562">
        <v>35.71</v>
      </c>
      <c r="H26" s="562">
        <v>15.56</v>
      </c>
      <c r="I26" s="562">
        <v>86.26</v>
      </c>
      <c r="J26" s="562">
        <v>26.57</v>
      </c>
      <c r="K26" s="562">
        <v>8.11</v>
      </c>
      <c r="L26" s="562">
        <v>7.79</v>
      </c>
      <c r="M26" s="562">
        <v>20.3</v>
      </c>
      <c r="N26" s="562">
        <v>61.71</v>
      </c>
      <c r="O26" s="562">
        <v>20.23</v>
      </c>
      <c r="P26" s="562">
        <v>17.93</v>
      </c>
      <c r="Q26" s="562">
        <v>17.489999999999998</v>
      </c>
      <c r="R26" s="562">
        <v>4.3600000000000003</v>
      </c>
      <c r="S26" s="562">
        <v>3.09</v>
      </c>
      <c r="T26" s="562">
        <v>2.73</v>
      </c>
      <c r="U26" s="562">
        <v>5.83</v>
      </c>
      <c r="V26" s="562">
        <v>4.25</v>
      </c>
      <c r="W26" s="562">
        <v>0</v>
      </c>
      <c r="X26" s="562">
        <v>0.59</v>
      </c>
      <c r="Y26" s="562">
        <v>2.82</v>
      </c>
      <c r="Z26" s="563">
        <v>352.28000000000003</v>
      </c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2"/>
    </row>
    <row r="27" spans="1:47" ht="16.5" customHeight="1">
      <c r="A27" s="1542"/>
      <c r="B27" s="1543"/>
      <c r="C27" s="1543"/>
      <c r="D27" s="556" t="s">
        <v>28</v>
      </c>
      <c r="E27" s="564">
        <v>0</v>
      </c>
      <c r="F27" s="564">
        <v>162</v>
      </c>
      <c r="G27" s="564">
        <v>1158</v>
      </c>
      <c r="H27" s="564">
        <v>717</v>
      </c>
      <c r="I27" s="564">
        <v>5849</v>
      </c>
      <c r="J27" s="564">
        <v>1560</v>
      </c>
      <c r="K27" s="564">
        <v>560</v>
      </c>
      <c r="L27" s="564">
        <v>845</v>
      </c>
      <c r="M27" s="564">
        <v>2487</v>
      </c>
      <c r="N27" s="564">
        <v>8431</v>
      </c>
      <c r="O27" s="564">
        <v>3013</v>
      </c>
      <c r="P27" s="564">
        <v>2687</v>
      </c>
      <c r="Q27" s="564">
        <v>3122</v>
      </c>
      <c r="R27" s="564">
        <v>736</v>
      </c>
      <c r="S27" s="564">
        <v>542</v>
      </c>
      <c r="T27" s="564">
        <v>464</v>
      </c>
      <c r="U27" s="564">
        <v>1021</v>
      </c>
      <c r="V27" s="564">
        <v>723</v>
      </c>
      <c r="W27" s="564">
        <v>0</v>
      </c>
      <c r="X27" s="564">
        <v>113</v>
      </c>
      <c r="Y27" s="564">
        <v>479</v>
      </c>
      <c r="Z27" s="565">
        <v>34669</v>
      </c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2"/>
    </row>
    <row r="28" spans="1:47" ht="16.5" customHeight="1">
      <c r="A28" s="1542"/>
      <c r="B28" s="1543"/>
      <c r="C28" s="1543"/>
      <c r="D28" s="555" t="s">
        <v>26</v>
      </c>
      <c r="E28" s="569">
        <v>0</v>
      </c>
      <c r="F28" s="569">
        <v>29</v>
      </c>
      <c r="G28" s="569">
        <v>133</v>
      </c>
      <c r="H28" s="569">
        <v>63</v>
      </c>
      <c r="I28" s="569">
        <v>336</v>
      </c>
      <c r="J28" s="569">
        <v>35</v>
      </c>
      <c r="K28" s="569">
        <v>7</v>
      </c>
      <c r="L28" s="569">
        <v>16</v>
      </c>
      <c r="M28" s="569">
        <v>38</v>
      </c>
      <c r="N28" s="569">
        <v>110</v>
      </c>
      <c r="O28" s="569">
        <v>34</v>
      </c>
      <c r="P28" s="569">
        <v>23</v>
      </c>
      <c r="Q28" s="569">
        <v>19</v>
      </c>
      <c r="R28" s="569">
        <v>3</v>
      </c>
      <c r="S28" s="569">
        <v>1</v>
      </c>
      <c r="T28" s="569">
        <v>1</v>
      </c>
      <c r="U28" s="569">
        <v>3</v>
      </c>
      <c r="V28" s="569">
        <v>1</v>
      </c>
      <c r="W28" s="569">
        <v>0</v>
      </c>
      <c r="X28" s="569">
        <v>1</v>
      </c>
      <c r="Y28" s="569">
        <v>1</v>
      </c>
      <c r="Z28" s="570">
        <v>854</v>
      </c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  <c r="AM28" s="552"/>
      <c r="AN28" s="552"/>
      <c r="AO28" s="552"/>
      <c r="AP28" s="552"/>
      <c r="AQ28" s="552"/>
      <c r="AR28" s="552"/>
      <c r="AS28" s="552"/>
      <c r="AT28" s="552"/>
      <c r="AU28" s="552"/>
    </row>
    <row r="29" spans="1:47" ht="16.5" customHeight="1">
      <c r="A29" s="1542" t="s">
        <v>24</v>
      </c>
      <c r="B29" s="1543"/>
      <c r="C29" s="1543"/>
      <c r="D29" s="554" t="s">
        <v>27</v>
      </c>
      <c r="E29" s="562">
        <v>66.289999999999992</v>
      </c>
      <c r="F29" s="562">
        <v>231.94</v>
      </c>
      <c r="G29" s="562">
        <v>627.97</v>
      </c>
      <c r="H29" s="562">
        <v>697.55000000000018</v>
      </c>
      <c r="I29" s="562">
        <v>1405.4700000000003</v>
      </c>
      <c r="J29" s="562">
        <v>1634.9199999999998</v>
      </c>
      <c r="K29" s="562">
        <v>4069.16</v>
      </c>
      <c r="L29" s="562">
        <v>3647.37</v>
      </c>
      <c r="M29" s="562">
        <v>7322.09</v>
      </c>
      <c r="N29" s="562">
        <v>9078.1700000000019</v>
      </c>
      <c r="O29" s="562">
        <v>8637.99</v>
      </c>
      <c r="P29" s="562">
        <v>5297.3499999999995</v>
      </c>
      <c r="Q29" s="562">
        <v>3104.37</v>
      </c>
      <c r="R29" s="562">
        <v>2113.3300000000004</v>
      </c>
      <c r="S29" s="562">
        <v>1587.1499999999999</v>
      </c>
      <c r="T29" s="562">
        <v>1281.3699999999999</v>
      </c>
      <c r="U29" s="562">
        <v>1268.6699999999996</v>
      </c>
      <c r="V29" s="562">
        <v>957.39</v>
      </c>
      <c r="W29" s="562">
        <v>472.58</v>
      </c>
      <c r="X29" s="562">
        <v>143.44999999999999</v>
      </c>
      <c r="Y29" s="562">
        <v>160.98000000000002</v>
      </c>
      <c r="Z29" s="563">
        <v>53805.560000000005</v>
      </c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  <c r="AM29" s="552"/>
      <c r="AN29" s="552"/>
      <c r="AO29" s="552"/>
      <c r="AP29" s="552"/>
      <c r="AQ29" s="552"/>
      <c r="AR29" s="552"/>
      <c r="AS29" s="552"/>
      <c r="AT29" s="552"/>
      <c r="AU29" s="552"/>
    </row>
    <row r="30" spans="1:47" ht="16.5" customHeight="1">
      <c r="A30" s="1542"/>
      <c r="B30" s="1543"/>
      <c r="C30" s="1543"/>
      <c r="D30" s="556" t="s">
        <v>28</v>
      </c>
      <c r="E30" s="564">
        <v>1423</v>
      </c>
      <c r="F30" s="564">
        <v>13467</v>
      </c>
      <c r="G30" s="564">
        <v>80229</v>
      </c>
      <c r="H30" s="564">
        <v>135443</v>
      </c>
      <c r="I30" s="564">
        <v>339339</v>
      </c>
      <c r="J30" s="564">
        <v>501391</v>
      </c>
      <c r="K30" s="564">
        <v>1460373</v>
      </c>
      <c r="L30" s="564">
        <v>1583214</v>
      </c>
      <c r="M30" s="564">
        <v>3500315</v>
      </c>
      <c r="N30" s="564">
        <v>4726620</v>
      </c>
      <c r="O30" s="564">
        <v>4800773</v>
      </c>
      <c r="P30" s="564">
        <v>3058764</v>
      </c>
      <c r="Q30" s="564">
        <v>1913694</v>
      </c>
      <c r="R30" s="564">
        <v>1361320</v>
      </c>
      <c r="S30" s="564">
        <v>1056035</v>
      </c>
      <c r="T30" s="564">
        <v>896489</v>
      </c>
      <c r="U30" s="564">
        <v>893905</v>
      </c>
      <c r="V30" s="564">
        <v>698391</v>
      </c>
      <c r="W30" s="564">
        <v>341775</v>
      </c>
      <c r="X30" s="564">
        <v>106700</v>
      </c>
      <c r="Y30" s="564">
        <v>115257</v>
      </c>
      <c r="Z30" s="565">
        <v>27584917</v>
      </c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</row>
    <row r="31" spans="1:47" ht="16.5" customHeight="1">
      <c r="A31" s="1542"/>
      <c r="B31" s="1543"/>
      <c r="C31" s="1543"/>
      <c r="D31" s="555" t="s">
        <v>26</v>
      </c>
      <c r="E31" s="569">
        <v>615</v>
      </c>
      <c r="F31" s="569">
        <v>3159</v>
      </c>
      <c r="G31" s="569">
        <v>9316</v>
      </c>
      <c r="H31" s="569">
        <v>9921</v>
      </c>
      <c r="I31" s="569">
        <v>16954</v>
      </c>
      <c r="J31" s="569">
        <v>18418</v>
      </c>
      <c r="K31" s="569">
        <v>40895</v>
      </c>
      <c r="L31" s="569">
        <v>33140</v>
      </c>
      <c r="M31" s="569">
        <v>60634</v>
      </c>
      <c r="N31" s="569">
        <v>65674</v>
      </c>
      <c r="O31" s="569">
        <v>53953</v>
      </c>
      <c r="P31" s="569">
        <v>28064</v>
      </c>
      <c r="Q31" s="569">
        <v>14872</v>
      </c>
      <c r="R31" s="569">
        <v>9039</v>
      </c>
      <c r="S31" s="569">
        <v>5991</v>
      </c>
      <c r="T31" s="569">
        <v>4106</v>
      </c>
      <c r="U31" s="569">
        <v>3514</v>
      </c>
      <c r="V31" s="569">
        <v>2174</v>
      </c>
      <c r="W31" s="569">
        <v>1011</v>
      </c>
      <c r="X31" s="569">
        <v>275</v>
      </c>
      <c r="Y31" s="569">
        <v>292</v>
      </c>
      <c r="Z31" s="570">
        <v>382017</v>
      </c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  <c r="AM31" s="552"/>
      <c r="AN31" s="552"/>
      <c r="AO31" s="552"/>
      <c r="AP31" s="552"/>
      <c r="AQ31" s="552"/>
      <c r="AR31" s="552"/>
      <c r="AS31" s="552"/>
      <c r="AT31" s="552"/>
      <c r="AU31" s="552"/>
    </row>
    <row r="32" spans="1:47" ht="16.5" customHeight="1">
      <c r="A32" s="1542" t="s">
        <v>34</v>
      </c>
      <c r="B32" s="1543" t="s">
        <v>29</v>
      </c>
      <c r="C32" s="1546" t="s">
        <v>53</v>
      </c>
      <c r="D32" s="554" t="s">
        <v>27</v>
      </c>
      <c r="E32" s="562">
        <v>0</v>
      </c>
      <c r="F32" s="562">
        <v>0</v>
      </c>
      <c r="G32" s="562">
        <v>4.49</v>
      </c>
      <c r="H32" s="562">
        <v>0</v>
      </c>
      <c r="I32" s="562">
        <v>0</v>
      </c>
      <c r="J32" s="562">
        <v>0.34</v>
      </c>
      <c r="K32" s="562">
        <v>0</v>
      </c>
      <c r="L32" s="562">
        <v>8.89</v>
      </c>
      <c r="M32" s="562">
        <v>27.15</v>
      </c>
      <c r="N32" s="562">
        <v>33.909999999999997</v>
      </c>
      <c r="O32" s="562">
        <v>27.39</v>
      </c>
      <c r="P32" s="562">
        <v>40.32</v>
      </c>
      <c r="Q32" s="562">
        <v>53.65</v>
      </c>
      <c r="R32" s="562">
        <v>50.52</v>
      </c>
      <c r="S32" s="562">
        <v>32.58</v>
      </c>
      <c r="T32" s="562">
        <v>23.24</v>
      </c>
      <c r="U32" s="562">
        <v>41.82</v>
      </c>
      <c r="V32" s="562">
        <v>10.17</v>
      </c>
      <c r="W32" s="562">
        <v>49.29</v>
      </c>
      <c r="X32" s="562">
        <v>13.18</v>
      </c>
      <c r="Y32" s="562">
        <v>50.66</v>
      </c>
      <c r="Z32" s="563">
        <v>467.6</v>
      </c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  <c r="AM32" s="552"/>
      <c r="AN32" s="552"/>
      <c r="AO32" s="552"/>
      <c r="AP32" s="552"/>
      <c r="AQ32" s="552"/>
      <c r="AR32" s="552"/>
      <c r="AS32" s="552"/>
      <c r="AT32" s="552"/>
      <c r="AU32" s="552"/>
    </row>
    <row r="33" spans="1:47" ht="16.5" customHeight="1">
      <c r="A33" s="1542"/>
      <c r="B33" s="1543"/>
      <c r="C33" s="1546"/>
      <c r="D33" s="556" t="s">
        <v>28</v>
      </c>
      <c r="E33" s="564">
        <v>0</v>
      </c>
      <c r="F33" s="564">
        <v>0</v>
      </c>
      <c r="G33" s="564">
        <v>180</v>
      </c>
      <c r="H33" s="564">
        <v>0</v>
      </c>
      <c r="I33" s="564">
        <v>0</v>
      </c>
      <c r="J33" s="564">
        <v>42</v>
      </c>
      <c r="K33" s="564">
        <v>0</v>
      </c>
      <c r="L33" s="564">
        <v>1370</v>
      </c>
      <c r="M33" s="564">
        <v>5013</v>
      </c>
      <c r="N33" s="564">
        <v>7067</v>
      </c>
      <c r="O33" s="564">
        <v>6059</v>
      </c>
      <c r="P33" s="564">
        <v>8949</v>
      </c>
      <c r="Q33" s="564">
        <v>12461</v>
      </c>
      <c r="R33" s="564">
        <v>11780</v>
      </c>
      <c r="S33" s="564">
        <v>8213</v>
      </c>
      <c r="T33" s="564">
        <v>5961</v>
      </c>
      <c r="U33" s="564">
        <v>9598</v>
      </c>
      <c r="V33" s="564">
        <v>2312</v>
      </c>
      <c r="W33" s="564">
        <v>11095</v>
      </c>
      <c r="X33" s="564">
        <v>3035</v>
      </c>
      <c r="Y33" s="564">
        <v>11601</v>
      </c>
      <c r="Z33" s="565">
        <v>104736</v>
      </c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  <c r="AM33" s="552"/>
      <c r="AN33" s="552"/>
      <c r="AO33" s="552"/>
      <c r="AP33" s="552"/>
      <c r="AQ33" s="552"/>
      <c r="AR33" s="552"/>
      <c r="AS33" s="552"/>
      <c r="AT33" s="552"/>
      <c r="AU33" s="552"/>
    </row>
    <row r="34" spans="1:47" ht="16.5" customHeight="1">
      <c r="A34" s="1542"/>
      <c r="B34" s="1543"/>
      <c r="C34" s="1546"/>
      <c r="D34" s="555" t="s">
        <v>26</v>
      </c>
      <c r="E34" s="566">
        <v>0</v>
      </c>
      <c r="F34" s="566">
        <v>0</v>
      </c>
      <c r="G34" s="566">
        <v>24</v>
      </c>
      <c r="H34" s="566">
        <v>0</v>
      </c>
      <c r="I34" s="566">
        <v>0</v>
      </c>
      <c r="J34" s="566">
        <v>3</v>
      </c>
      <c r="K34" s="566">
        <v>0</v>
      </c>
      <c r="L34" s="566">
        <v>24</v>
      </c>
      <c r="M34" s="566">
        <v>107</v>
      </c>
      <c r="N34" s="566">
        <v>107</v>
      </c>
      <c r="O34" s="566">
        <v>69</v>
      </c>
      <c r="P34" s="566">
        <v>72</v>
      </c>
      <c r="Q34" s="566">
        <v>111</v>
      </c>
      <c r="R34" s="566">
        <v>75</v>
      </c>
      <c r="S34" s="566">
        <v>36</v>
      </c>
      <c r="T34" s="566">
        <v>25</v>
      </c>
      <c r="U34" s="566">
        <v>51</v>
      </c>
      <c r="V34" s="566">
        <v>12</v>
      </c>
      <c r="W34" s="566">
        <v>52</v>
      </c>
      <c r="X34" s="566">
        <v>18</v>
      </c>
      <c r="Y34" s="566">
        <v>65</v>
      </c>
      <c r="Z34" s="567">
        <v>851</v>
      </c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  <c r="AM34" s="552"/>
      <c r="AN34" s="552"/>
      <c r="AO34" s="552"/>
      <c r="AP34" s="552"/>
      <c r="AQ34" s="552"/>
      <c r="AR34" s="552"/>
      <c r="AS34" s="552"/>
      <c r="AT34" s="552"/>
      <c r="AU34" s="552"/>
    </row>
    <row r="35" spans="1:47" ht="16.5" customHeight="1">
      <c r="A35" s="1542"/>
      <c r="B35" s="1543"/>
      <c r="C35" s="1546" t="s">
        <v>54</v>
      </c>
      <c r="D35" s="554" t="s">
        <v>27</v>
      </c>
      <c r="E35" s="562">
        <v>0</v>
      </c>
      <c r="F35" s="562">
        <v>6.29</v>
      </c>
      <c r="G35" s="562">
        <v>0</v>
      </c>
      <c r="H35" s="562">
        <v>0</v>
      </c>
      <c r="I35" s="562">
        <v>0</v>
      </c>
      <c r="J35" s="562">
        <v>0.18</v>
      </c>
      <c r="K35" s="562">
        <v>0</v>
      </c>
      <c r="L35" s="562">
        <v>0</v>
      </c>
      <c r="M35" s="562">
        <v>0.37</v>
      </c>
      <c r="N35" s="562">
        <v>0.13</v>
      </c>
      <c r="O35" s="562">
        <v>22.93</v>
      </c>
      <c r="P35" s="562">
        <v>0</v>
      </c>
      <c r="Q35" s="562">
        <v>0</v>
      </c>
      <c r="R35" s="562">
        <v>0</v>
      </c>
      <c r="S35" s="562">
        <v>2.5</v>
      </c>
      <c r="T35" s="562">
        <v>0.39</v>
      </c>
      <c r="U35" s="562">
        <v>1.39</v>
      </c>
      <c r="V35" s="562">
        <v>0.21</v>
      </c>
      <c r="W35" s="562">
        <v>2.98</v>
      </c>
      <c r="X35" s="562">
        <v>15.28</v>
      </c>
      <c r="Y35" s="562">
        <v>277.69</v>
      </c>
      <c r="Z35" s="563">
        <v>330.34</v>
      </c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</row>
    <row r="36" spans="1:47" ht="16.5" customHeight="1">
      <c r="A36" s="1542"/>
      <c r="B36" s="1543"/>
      <c r="C36" s="1546"/>
      <c r="D36" s="556" t="s">
        <v>28</v>
      </c>
      <c r="E36" s="564">
        <v>0</v>
      </c>
      <c r="F36" s="564">
        <v>0</v>
      </c>
      <c r="G36" s="564">
        <v>0</v>
      </c>
      <c r="H36" s="564">
        <v>0</v>
      </c>
      <c r="I36" s="564">
        <v>0</v>
      </c>
      <c r="J36" s="564">
        <v>22</v>
      </c>
      <c r="K36" s="564">
        <v>0</v>
      </c>
      <c r="L36" s="564">
        <v>0</v>
      </c>
      <c r="M36" s="564">
        <v>87</v>
      </c>
      <c r="N36" s="564">
        <v>26</v>
      </c>
      <c r="O36" s="564">
        <v>5044</v>
      </c>
      <c r="P36" s="564">
        <v>0</v>
      </c>
      <c r="Q36" s="564">
        <v>0</v>
      </c>
      <c r="R36" s="564">
        <v>0</v>
      </c>
      <c r="S36" s="564">
        <v>630</v>
      </c>
      <c r="T36" s="564">
        <v>98</v>
      </c>
      <c r="U36" s="564">
        <v>350</v>
      </c>
      <c r="V36" s="564">
        <v>61</v>
      </c>
      <c r="W36" s="564">
        <v>751</v>
      </c>
      <c r="X36" s="564">
        <v>3634</v>
      </c>
      <c r="Y36" s="564">
        <v>70054</v>
      </c>
      <c r="Z36" s="565">
        <v>80757</v>
      </c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</row>
    <row r="37" spans="1:47" ht="16.5" customHeight="1">
      <c r="A37" s="1542"/>
      <c r="B37" s="1543"/>
      <c r="C37" s="1546"/>
      <c r="D37" s="555" t="s">
        <v>26</v>
      </c>
      <c r="E37" s="566">
        <v>0</v>
      </c>
      <c r="F37" s="566">
        <v>0</v>
      </c>
      <c r="G37" s="566">
        <v>0</v>
      </c>
      <c r="H37" s="566">
        <v>0</v>
      </c>
      <c r="I37" s="566">
        <v>0</v>
      </c>
      <c r="J37" s="566">
        <v>1</v>
      </c>
      <c r="K37" s="566">
        <v>0</v>
      </c>
      <c r="L37" s="566">
        <v>0</v>
      </c>
      <c r="M37" s="566">
        <v>1</v>
      </c>
      <c r="N37" s="566">
        <v>0</v>
      </c>
      <c r="O37" s="566">
        <v>50</v>
      </c>
      <c r="P37" s="566">
        <v>0</v>
      </c>
      <c r="Q37" s="566">
        <v>0</v>
      </c>
      <c r="R37" s="566">
        <v>0</v>
      </c>
      <c r="S37" s="566">
        <v>3</v>
      </c>
      <c r="T37" s="566">
        <v>0</v>
      </c>
      <c r="U37" s="566">
        <v>1</v>
      </c>
      <c r="V37" s="566">
        <v>0</v>
      </c>
      <c r="W37" s="566">
        <v>3</v>
      </c>
      <c r="X37" s="566">
        <v>13</v>
      </c>
      <c r="Y37" s="566">
        <v>262</v>
      </c>
      <c r="Z37" s="567">
        <v>334</v>
      </c>
      <c r="AA37" s="552"/>
      <c r="AB37" s="552"/>
      <c r="AC37" s="552"/>
      <c r="AD37" s="552"/>
      <c r="AE37" s="552"/>
      <c r="AF37" s="552"/>
      <c r="AG37" s="552"/>
      <c r="AH37" s="552"/>
      <c r="AI37" s="552"/>
      <c r="AJ37" s="552"/>
      <c r="AK37" s="552"/>
      <c r="AL37" s="552"/>
      <c r="AM37" s="552"/>
      <c r="AN37" s="552"/>
      <c r="AO37" s="552"/>
      <c r="AP37" s="552"/>
      <c r="AQ37" s="552"/>
      <c r="AR37" s="552"/>
      <c r="AS37" s="552"/>
      <c r="AT37" s="552"/>
      <c r="AU37" s="552"/>
    </row>
    <row r="38" spans="1:47" ht="16.5" customHeight="1">
      <c r="A38" s="1542"/>
      <c r="B38" s="1543" t="s">
        <v>30</v>
      </c>
      <c r="C38" s="1543"/>
      <c r="D38" s="554" t="s">
        <v>27</v>
      </c>
      <c r="E38" s="562">
        <v>0</v>
      </c>
      <c r="F38" s="562">
        <v>6.29</v>
      </c>
      <c r="G38" s="562">
        <v>4.49</v>
      </c>
      <c r="H38" s="562">
        <v>0</v>
      </c>
      <c r="I38" s="562">
        <v>0</v>
      </c>
      <c r="J38" s="562">
        <v>0.52</v>
      </c>
      <c r="K38" s="562">
        <v>0</v>
      </c>
      <c r="L38" s="562">
        <v>8.89</v>
      </c>
      <c r="M38" s="562">
        <v>27.52</v>
      </c>
      <c r="N38" s="562">
        <v>34.04</v>
      </c>
      <c r="O38" s="562">
        <v>50.32</v>
      </c>
      <c r="P38" s="562">
        <v>40.32</v>
      </c>
      <c r="Q38" s="562">
        <v>53.65</v>
      </c>
      <c r="R38" s="562">
        <v>50.52</v>
      </c>
      <c r="S38" s="562">
        <v>35.08</v>
      </c>
      <c r="T38" s="562">
        <v>23.63</v>
      </c>
      <c r="U38" s="562">
        <v>43.21</v>
      </c>
      <c r="V38" s="562">
        <v>10.38</v>
      </c>
      <c r="W38" s="562">
        <v>52.269999999999996</v>
      </c>
      <c r="X38" s="562">
        <v>28.46</v>
      </c>
      <c r="Y38" s="562">
        <v>328.35</v>
      </c>
      <c r="Z38" s="563">
        <v>797.94</v>
      </c>
      <c r="AA38" s="552"/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552"/>
      <c r="AU38" s="552"/>
    </row>
    <row r="39" spans="1:47" ht="16.5" customHeight="1">
      <c r="A39" s="1542"/>
      <c r="B39" s="1543"/>
      <c r="C39" s="1543"/>
      <c r="D39" s="556" t="s">
        <v>28</v>
      </c>
      <c r="E39" s="564">
        <v>0</v>
      </c>
      <c r="F39" s="564">
        <v>0</v>
      </c>
      <c r="G39" s="564">
        <v>180</v>
      </c>
      <c r="H39" s="564">
        <v>0</v>
      </c>
      <c r="I39" s="564">
        <v>0</v>
      </c>
      <c r="J39" s="564">
        <v>64</v>
      </c>
      <c r="K39" s="564">
        <v>0</v>
      </c>
      <c r="L39" s="564">
        <v>1370</v>
      </c>
      <c r="M39" s="564">
        <v>5100</v>
      </c>
      <c r="N39" s="564">
        <v>7093</v>
      </c>
      <c r="O39" s="564">
        <v>11103</v>
      </c>
      <c r="P39" s="564">
        <v>8949</v>
      </c>
      <c r="Q39" s="564">
        <v>12461</v>
      </c>
      <c r="R39" s="564">
        <v>11780</v>
      </c>
      <c r="S39" s="564">
        <v>8843</v>
      </c>
      <c r="T39" s="564">
        <v>6059</v>
      </c>
      <c r="U39" s="564">
        <v>9948</v>
      </c>
      <c r="V39" s="564">
        <v>2373</v>
      </c>
      <c r="W39" s="564">
        <v>11846</v>
      </c>
      <c r="X39" s="564">
        <v>6669</v>
      </c>
      <c r="Y39" s="564">
        <v>81655</v>
      </c>
      <c r="Z39" s="565">
        <v>185493</v>
      </c>
      <c r="AA39" s="552"/>
      <c r="AB39" s="552"/>
      <c r="AC39" s="552"/>
      <c r="AD39" s="552"/>
      <c r="AE39" s="552"/>
      <c r="AF39" s="552"/>
      <c r="AG39" s="552"/>
      <c r="AH39" s="552"/>
      <c r="AI39" s="552"/>
      <c r="AJ39" s="552"/>
      <c r="AK39" s="552"/>
      <c r="AL39" s="552"/>
      <c r="AM39" s="552"/>
      <c r="AN39" s="552"/>
      <c r="AO39" s="552"/>
      <c r="AP39" s="552"/>
      <c r="AQ39" s="552"/>
      <c r="AR39" s="552"/>
      <c r="AS39" s="552"/>
      <c r="AT39" s="552"/>
      <c r="AU39" s="552"/>
    </row>
    <row r="40" spans="1:47" ht="16.5" customHeight="1">
      <c r="A40" s="1542"/>
      <c r="B40" s="1543"/>
      <c r="C40" s="1543"/>
      <c r="D40" s="555" t="s">
        <v>26</v>
      </c>
      <c r="E40" s="569">
        <v>0</v>
      </c>
      <c r="F40" s="569">
        <v>0</v>
      </c>
      <c r="G40" s="569">
        <v>24</v>
      </c>
      <c r="H40" s="569">
        <v>0</v>
      </c>
      <c r="I40" s="569">
        <v>0</v>
      </c>
      <c r="J40" s="569">
        <v>4</v>
      </c>
      <c r="K40" s="569">
        <v>0</v>
      </c>
      <c r="L40" s="569">
        <v>24</v>
      </c>
      <c r="M40" s="569">
        <v>108</v>
      </c>
      <c r="N40" s="569">
        <v>107</v>
      </c>
      <c r="O40" s="569">
        <v>119</v>
      </c>
      <c r="P40" s="569">
        <v>72</v>
      </c>
      <c r="Q40" s="569">
        <v>111</v>
      </c>
      <c r="R40" s="569">
        <v>75</v>
      </c>
      <c r="S40" s="569">
        <v>39</v>
      </c>
      <c r="T40" s="569">
        <v>25</v>
      </c>
      <c r="U40" s="569">
        <v>52</v>
      </c>
      <c r="V40" s="569">
        <v>12</v>
      </c>
      <c r="W40" s="569">
        <v>55</v>
      </c>
      <c r="X40" s="569">
        <v>31</v>
      </c>
      <c r="Y40" s="569">
        <v>327</v>
      </c>
      <c r="Z40" s="570">
        <v>1185</v>
      </c>
      <c r="AA40" s="552"/>
      <c r="AB40" s="552"/>
      <c r="AC40" s="552"/>
      <c r="AD40" s="552"/>
      <c r="AE40" s="552"/>
      <c r="AF40" s="552"/>
      <c r="AG40" s="552"/>
      <c r="AH40" s="552"/>
      <c r="AI40" s="552"/>
      <c r="AJ40" s="552"/>
      <c r="AK40" s="552"/>
      <c r="AL40" s="552"/>
      <c r="AM40" s="552"/>
      <c r="AN40" s="552"/>
      <c r="AO40" s="552"/>
      <c r="AP40" s="552"/>
      <c r="AQ40" s="552"/>
      <c r="AR40" s="552"/>
      <c r="AS40" s="552"/>
      <c r="AT40" s="552"/>
      <c r="AU40" s="552"/>
    </row>
    <row r="41" spans="1:47" ht="16.5" customHeight="1">
      <c r="A41" s="1542"/>
      <c r="B41" s="1543" t="s">
        <v>31</v>
      </c>
      <c r="C41" s="1546" t="s">
        <v>55</v>
      </c>
      <c r="D41" s="554" t="s">
        <v>27</v>
      </c>
      <c r="E41" s="562">
        <v>0</v>
      </c>
      <c r="F41" s="562">
        <v>0</v>
      </c>
      <c r="G41" s="562">
        <v>0</v>
      </c>
      <c r="H41" s="562">
        <v>0.32</v>
      </c>
      <c r="I41" s="562">
        <v>0.1</v>
      </c>
      <c r="J41" s="562">
        <v>0.93</v>
      </c>
      <c r="K41" s="562">
        <v>0</v>
      </c>
      <c r="L41" s="562">
        <v>0</v>
      </c>
      <c r="M41" s="562">
        <v>0</v>
      </c>
      <c r="N41" s="562">
        <v>0</v>
      </c>
      <c r="O41" s="562">
        <v>0</v>
      </c>
      <c r="P41" s="562">
        <v>0</v>
      </c>
      <c r="Q41" s="562">
        <v>0</v>
      </c>
      <c r="R41" s="562">
        <v>0</v>
      </c>
      <c r="S41" s="562">
        <v>0</v>
      </c>
      <c r="T41" s="562">
        <v>0</v>
      </c>
      <c r="U41" s="562">
        <v>0</v>
      </c>
      <c r="V41" s="562">
        <v>0</v>
      </c>
      <c r="W41" s="562">
        <v>0</v>
      </c>
      <c r="X41" s="562">
        <v>0</v>
      </c>
      <c r="Y41" s="562">
        <v>0</v>
      </c>
      <c r="Z41" s="563">
        <v>1.35</v>
      </c>
      <c r="AA41" s="552"/>
      <c r="AB41" s="552"/>
      <c r="AC41" s="552"/>
      <c r="AD41" s="552"/>
      <c r="AE41" s="552"/>
      <c r="AF41" s="552"/>
      <c r="AG41" s="552"/>
      <c r="AH41" s="552"/>
      <c r="AI41" s="552"/>
      <c r="AJ41" s="552"/>
      <c r="AK41" s="552"/>
      <c r="AL41" s="552"/>
      <c r="AM41" s="552"/>
      <c r="AN41" s="552"/>
      <c r="AO41" s="552"/>
      <c r="AP41" s="552"/>
      <c r="AQ41" s="552"/>
      <c r="AR41" s="552"/>
      <c r="AS41" s="552"/>
      <c r="AT41" s="552"/>
      <c r="AU41" s="552"/>
    </row>
    <row r="42" spans="1:47" ht="16.5" customHeight="1">
      <c r="A42" s="1542"/>
      <c r="B42" s="1543"/>
      <c r="C42" s="1546"/>
      <c r="D42" s="556" t="s">
        <v>28</v>
      </c>
      <c r="E42" s="564">
        <v>0</v>
      </c>
      <c r="F42" s="564">
        <v>0</v>
      </c>
      <c r="G42" s="564">
        <v>0</v>
      </c>
      <c r="H42" s="564">
        <v>0</v>
      </c>
      <c r="I42" s="564">
        <v>7</v>
      </c>
      <c r="J42" s="564">
        <v>78</v>
      </c>
      <c r="K42" s="564">
        <v>0</v>
      </c>
      <c r="L42" s="564">
        <v>0</v>
      </c>
      <c r="M42" s="564">
        <v>0</v>
      </c>
      <c r="N42" s="564">
        <v>0</v>
      </c>
      <c r="O42" s="564">
        <v>0</v>
      </c>
      <c r="P42" s="564">
        <v>0</v>
      </c>
      <c r="Q42" s="564">
        <v>0</v>
      </c>
      <c r="R42" s="564">
        <v>0</v>
      </c>
      <c r="S42" s="564">
        <v>0</v>
      </c>
      <c r="T42" s="564">
        <v>0</v>
      </c>
      <c r="U42" s="564">
        <v>0</v>
      </c>
      <c r="V42" s="564">
        <v>0</v>
      </c>
      <c r="W42" s="564">
        <v>0</v>
      </c>
      <c r="X42" s="564">
        <v>0</v>
      </c>
      <c r="Y42" s="564">
        <v>0</v>
      </c>
      <c r="Z42" s="565">
        <v>85</v>
      </c>
      <c r="AA42" s="552"/>
      <c r="AB42" s="552"/>
      <c r="AC42" s="552"/>
      <c r="AD42" s="552"/>
      <c r="AE42" s="552"/>
      <c r="AF42" s="552"/>
      <c r="AG42" s="552"/>
      <c r="AH42" s="552"/>
      <c r="AI42" s="552"/>
      <c r="AJ42" s="552"/>
      <c r="AK42" s="552"/>
      <c r="AL42" s="552"/>
      <c r="AM42" s="552"/>
      <c r="AN42" s="552"/>
      <c r="AO42" s="552"/>
      <c r="AP42" s="552"/>
      <c r="AQ42" s="552"/>
      <c r="AR42" s="552"/>
      <c r="AS42" s="552"/>
      <c r="AT42" s="552"/>
      <c r="AU42" s="552"/>
    </row>
    <row r="43" spans="1:47" ht="16.5" customHeight="1">
      <c r="A43" s="1542"/>
      <c r="B43" s="1543"/>
      <c r="C43" s="1546"/>
      <c r="D43" s="555" t="s">
        <v>26</v>
      </c>
      <c r="E43" s="566">
        <v>0</v>
      </c>
      <c r="F43" s="566">
        <v>0</v>
      </c>
      <c r="G43" s="566">
        <v>0</v>
      </c>
      <c r="H43" s="566">
        <v>0</v>
      </c>
      <c r="I43" s="566">
        <v>0</v>
      </c>
      <c r="J43" s="566">
        <v>2</v>
      </c>
      <c r="K43" s="566">
        <v>0</v>
      </c>
      <c r="L43" s="566">
        <v>0</v>
      </c>
      <c r="M43" s="566">
        <v>0</v>
      </c>
      <c r="N43" s="566">
        <v>0</v>
      </c>
      <c r="O43" s="566">
        <v>0</v>
      </c>
      <c r="P43" s="566">
        <v>0</v>
      </c>
      <c r="Q43" s="566">
        <v>0</v>
      </c>
      <c r="R43" s="566">
        <v>0</v>
      </c>
      <c r="S43" s="566">
        <v>0</v>
      </c>
      <c r="T43" s="566">
        <v>0</v>
      </c>
      <c r="U43" s="566">
        <v>0</v>
      </c>
      <c r="V43" s="566">
        <v>0</v>
      </c>
      <c r="W43" s="566">
        <v>0</v>
      </c>
      <c r="X43" s="566">
        <v>0</v>
      </c>
      <c r="Y43" s="566">
        <v>0</v>
      </c>
      <c r="Z43" s="567">
        <v>2</v>
      </c>
      <c r="AA43" s="552"/>
      <c r="AB43" s="552"/>
      <c r="AC43" s="552"/>
      <c r="AD43" s="552"/>
      <c r="AE43" s="552"/>
      <c r="AF43" s="552"/>
      <c r="AG43" s="552"/>
      <c r="AH43" s="552"/>
      <c r="AI43" s="552"/>
      <c r="AJ43" s="552"/>
      <c r="AK43" s="552"/>
      <c r="AL43" s="552"/>
      <c r="AM43" s="552"/>
      <c r="AN43" s="552"/>
      <c r="AO43" s="552"/>
      <c r="AP43" s="552"/>
      <c r="AQ43" s="552"/>
      <c r="AR43" s="552"/>
      <c r="AS43" s="552"/>
      <c r="AT43" s="552"/>
      <c r="AU43" s="552"/>
    </row>
    <row r="44" spans="1:47" ht="16.5" customHeight="1">
      <c r="A44" s="1542"/>
      <c r="B44" s="1543"/>
      <c r="C44" s="1546" t="s">
        <v>56</v>
      </c>
      <c r="D44" s="554" t="s">
        <v>27</v>
      </c>
      <c r="E44" s="562">
        <v>0.88</v>
      </c>
      <c r="F44" s="562">
        <v>95.33</v>
      </c>
      <c r="G44" s="562">
        <v>450.06</v>
      </c>
      <c r="H44" s="562">
        <v>345.55</v>
      </c>
      <c r="I44" s="562">
        <v>449.96</v>
      </c>
      <c r="J44" s="562">
        <v>619.02</v>
      </c>
      <c r="K44" s="562">
        <v>267.55</v>
      </c>
      <c r="L44" s="562">
        <v>565.1</v>
      </c>
      <c r="M44" s="562">
        <v>1368.26</v>
      </c>
      <c r="N44" s="562">
        <v>2009.78</v>
      </c>
      <c r="O44" s="562">
        <v>2819.87</v>
      </c>
      <c r="P44" s="562">
        <v>2504.6799999999998</v>
      </c>
      <c r="Q44" s="562">
        <v>1542.29</v>
      </c>
      <c r="R44" s="562">
        <v>931.62</v>
      </c>
      <c r="S44" s="562">
        <v>796.85</v>
      </c>
      <c r="T44" s="562">
        <v>313.33999999999997</v>
      </c>
      <c r="U44" s="562">
        <v>389.61</v>
      </c>
      <c r="V44" s="562">
        <v>404.19</v>
      </c>
      <c r="W44" s="562">
        <v>275.06</v>
      </c>
      <c r="X44" s="562">
        <v>169.25</v>
      </c>
      <c r="Y44" s="562">
        <v>2763.47</v>
      </c>
      <c r="Z44" s="563">
        <v>19081.72</v>
      </c>
      <c r="AA44" s="552"/>
      <c r="AB44" s="552"/>
      <c r="AC44" s="552"/>
      <c r="AD44" s="552"/>
      <c r="AE44" s="552"/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552"/>
    </row>
    <row r="45" spans="1:47" ht="16.5" customHeight="1">
      <c r="A45" s="1542"/>
      <c r="B45" s="1543"/>
      <c r="C45" s="1546"/>
      <c r="D45" s="556" t="s">
        <v>28</v>
      </c>
      <c r="E45" s="564">
        <v>0</v>
      </c>
      <c r="F45" s="564">
        <v>1106</v>
      </c>
      <c r="G45" s="564">
        <v>13566</v>
      </c>
      <c r="H45" s="564">
        <v>18925</v>
      </c>
      <c r="I45" s="564">
        <v>34942</v>
      </c>
      <c r="J45" s="564">
        <v>56135</v>
      </c>
      <c r="K45" s="564">
        <v>26060</v>
      </c>
      <c r="L45" s="564">
        <v>63494</v>
      </c>
      <c r="M45" s="564">
        <v>169612</v>
      </c>
      <c r="N45" s="564">
        <v>229716</v>
      </c>
      <c r="O45" s="564">
        <v>308859</v>
      </c>
      <c r="P45" s="564">
        <v>277397</v>
      </c>
      <c r="Q45" s="564">
        <v>175872</v>
      </c>
      <c r="R45" s="564">
        <v>139710</v>
      </c>
      <c r="S45" s="564">
        <v>127573</v>
      </c>
      <c r="T45" s="564">
        <v>50846</v>
      </c>
      <c r="U45" s="564">
        <v>66015</v>
      </c>
      <c r="V45" s="564">
        <v>69495</v>
      </c>
      <c r="W45" s="564">
        <v>47008</v>
      </c>
      <c r="X45" s="564">
        <v>29107</v>
      </c>
      <c r="Y45" s="564">
        <v>473231</v>
      </c>
      <c r="Z45" s="565">
        <v>2378669</v>
      </c>
      <c r="AA45" s="552"/>
      <c r="AB45" s="552"/>
      <c r="AC45" s="552"/>
      <c r="AD45" s="552"/>
      <c r="AE45" s="552"/>
      <c r="AF45" s="552"/>
      <c r="AG45" s="552"/>
      <c r="AH45" s="552"/>
      <c r="AI45" s="552"/>
      <c r="AJ45" s="552"/>
      <c r="AK45" s="552"/>
      <c r="AL45" s="552"/>
      <c r="AM45" s="552"/>
      <c r="AN45" s="552"/>
      <c r="AO45" s="552"/>
      <c r="AP45" s="552"/>
      <c r="AQ45" s="552"/>
      <c r="AR45" s="552"/>
      <c r="AS45" s="552"/>
      <c r="AT45" s="552"/>
      <c r="AU45" s="552"/>
    </row>
    <row r="46" spans="1:47" ht="16.5" customHeight="1">
      <c r="A46" s="1542"/>
      <c r="B46" s="1543"/>
      <c r="C46" s="1546"/>
      <c r="D46" s="555" t="s">
        <v>26</v>
      </c>
      <c r="E46" s="566">
        <v>0</v>
      </c>
      <c r="F46" s="566">
        <v>260</v>
      </c>
      <c r="G46" s="566">
        <v>1537</v>
      </c>
      <c r="H46" s="566">
        <v>1654</v>
      </c>
      <c r="I46" s="566">
        <v>2144</v>
      </c>
      <c r="J46" s="566">
        <v>2274</v>
      </c>
      <c r="K46" s="566">
        <v>758</v>
      </c>
      <c r="L46" s="566">
        <v>1144</v>
      </c>
      <c r="M46" s="566">
        <v>2551</v>
      </c>
      <c r="N46" s="566">
        <v>2144</v>
      </c>
      <c r="O46" s="566">
        <v>2312</v>
      </c>
      <c r="P46" s="566">
        <v>1631</v>
      </c>
      <c r="Q46" s="566">
        <v>866</v>
      </c>
      <c r="R46" s="566">
        <v>743</v>
      </c>
      <c r="S46" s="566">
        <v>376</v>
      </c>
      <c r="T46" s="566">
        <v>162</v>
      </c>
      <c r="U46" s="566">
        <v>230</v>
      </c>
      <c r="V46" s="566">
        <v>213</v>
      </c>
      <c r="W46" s="566">
        <v>174</v>
      </c>
      <c r="X46" s="566">
        <v>85</v>
      </c>
      <c r="Y46" s="566">
        <v>1617</v>
      </c>
      <c r="Z46" s="567">
        <v>22875</v>
      </c>
      <c r="AA46" s="552"/>
      <c r="AB46" s="552"/>
      <c r="AC46" s="552"/>
      <c r="AD46" s="552"/>
      <c r="AE46" s="552"/>
      <c r="AF46" s="552"/>
      <c r="AG46" s="552"/>
      <c r="AH46" s="552"/>
      <c r="AI46" s="552"/>
      <c r="AJ46" s="552"/>
      <c r="AK46" s="552"/>
      <c r="AL46" s="552"/>
      <c r="AM46" s="552"/>
      <c r="AN46" s="552"/>
      <c r="AO46" s="552"/>
      <c r="AP46" s="552"/>
      <c r="AQ46" s="552"/>
      <c r="AR46" s="552"/>
      <c r="AS46" s="552"/>
      <c r="AT46" s="552"/>
      <c r="AU46" s="552"/>
    </row>
    <row r="47" spans="1:47" ht="16.5" customHeight="1">
      <c r="A47" s="1542"/>
      <c r="B47" s="1543" t="s">
        <v>30</v>
      </c>
      <c r="C47" s="1543"/>
      <c r="D47" s="554" t="s">
        <v>27</v>
      </c>
      <c r="E47" s="562">
        <v>0.88</v>
      </c>
      <c r="F47" s="562">
        <v>95.33</v>
      </c>
      <c r="G47" s="562">
        <v>450.06</v>
      </c>
      <c r="H47" s="562">
        <v>345.87</v>
      </c>
      <c r="I47" s="562">
        <v>450.06</v>
      </c>
      <c r="J47" s="562">
        <v>619.94999999999993</v>
      </c>
      <c r="K47" s="562">
        <v>267.55</v>
      </c>
      <c r="L47" s="562">
        <v>565.1</v>
      </c>
      <c r="M47" s="562">
        <v>1368.26</v>
      </c>
      <c r="N47" s="562">
        <v>2009.78</v>
      </c>
      <c r="O47" s="562">
        <v>2819.87</v>
      </c>
      <c r="P47" s="562">
        <v>2504.6799999999998</v>
      </c>
      <c r="Q47" s="562">
        <v>1542.29</v>
      </c>
      <c r="R47" s="562">
        <v>931.62</v>
      </c>
      <c r="S47" s="562">
        <v>796.85</v>
      </c>
      <c r="T47" s="562">
        <v>313.33999999999997</v>
      </c>
      <c r="U47" s="562">
        <v>389.61</v>
      </c>
      <c r="V47" s="562">
        <v>404.19</v>
      </c>
      <c r="W47" s="562">
        <v>275.06</v>
      </c>
      <c r="X47" s="562">
        <v>169.25</v>
      </c>
      <c r="Y47" s="562">
        <v>2763.47</v>
      </c>
      <c r="Z47" s="563">
        <v>19083.07</v>
      </c>
      <c r="AA47" s="552"/>
      <c r="AB47" s="552"/>
      <c r="AC47" s="552"/>
      <c r="AD47" s="552"/>
      <c r="AE47" s="552"/>
      <c r="AF47" s="552"/>
      <c r="AG47" s="552"/>
      <c r="AH47" s="552"/>
      <c r="AI47" s="552"/>
      <c r="AJ47" s="552"/>
      <c r="AK47" s="552"/>
      <c r="AL47" s="552"/>
      <c r="AM47" s="552"/>
      <c r="AN47" s="552"/>
      <c r="AO47" s="552"/>
      <c r="AP47" s="552"/>
      <c r="AQ47" s="552"/>
      <c r="AR47" s="552"/>
      <c r="AS47" s="552"/>
      <c r="AT47" s="552"/>
      <c r="AU47" s="552"/>
    </row>
    <row r="48" spans="1:47" ht="16.5" customHeight="1">
      <c r="A48" s="1542"/>
      <c r="B48" s="1543"/>
      <c r="C48" s="1543"/>
      <c r="D48" s="556" t="s">
        <v>28</v>
      </c>
      <c r="E48" s="564">
        <v>0</v>
      </c>
      <c r="F48" s="564">
        <v>1106</v>
      </c>
      <c r="G48" s="564">
        <v>13566</v>
      </c>
      <c r="H48" s="564">
        <v>18925</v>
      </c>
      <c r="I48" s="564">
        <v>34949</v>
      </c>
      <c r="J48" s="564">
        <v>56213</v>
      </c>
      <c r="K48" s="564">
        <v>26060</v>
      </c>
      <c r="L48" s="564">
        <v>63494</v>
      </c>
      <c r="M48" s="564">
        <v>169612</v>
      </c>
      <c r="N48" s="564">
        <v>229716</v>
      </c>
      <c r="O48" s="564">
        <v>308859</v>
      </c>
      <c r="P48" s="564">
        <v>277397</v>
      </c>
      <c r="Q48" s="564">
        <v>175872</v>
      </c>
      <c r="R48" s="564">
        <v>139710</v>
      </c>
      <c r="S48" s="564">
        <v>127573</v>
      </c>
      <c r="T48" s="564">
        <v>50846</v>
      </c>
      <c r="U48" s="564">
        <v>66015</v>
      </c>
      <c r="V48" s="564">
        <v>69495</v>
      </c>
      <c r="W48" s="564">
        <v>47008</v>
      </c>
      <c r="X48" s="564">
        <v>29107</v>
      </c>
      <c r="Y48" s="564">
        <v>473231</v>
      </c>
      <c r="Z48" s="565">
        <v>2378754</v>
      </c>
      <c r="AA48" s="552"/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52"/>
      <c r="AU48" s="552"/>
    </row>
    <row r="49" spans="1:47" ht="16.5" customHeight="1">
      <c r="A49" s="1542"/>
      <c r="B49" s="1543"/>
      <c r="C49" s="1543"/>
      <c r="D49" s="555" t="s">
        <v>26</v>
      </c>
      <c r="E49" s="569">
        <v>0</v>
      </c>
      <c r="F49" s="569">
        <v>260</v>
      </c>
      <c r="G49" s="569">
        <v>1537</v>
      </c>
      <c r="H49" s="569">
        <v>1654</v>
      </c>
      <c r="I49" s="569">
        <v>2144</v>
      </c>
      <c r="J49" s="569">
        <v>2276</v>
      </c>
      <c r="K49" s="569">
        <v>758</v>
      </c>
      <c r="L49" s="569">
        <v>1144</v>
      </c>
      <c r="M49" s="569">
        <v>2551</v>
      </c>
      <c r="N49" s="569">
        <v>2144</v>
      </c>
      <c r="O49" s="569">
        <v>2312</v>
      </c>
      <c r="P49" s="569">
        <v>1631</v>
      </c>
      <c r="Q49" s="569">
        <v>866</v>
      </c>
      <c r="R49" s="569">
        <v>743</v>
      </c>
      <c r="S49" s="569">
        <v>376</v>
      </c>
      <c r="T49" s="569">
        <v>162</v>
      </c>
      <c r="U49" s="569">
        <v>230</v>
      </c>
      <c r="V49" s="569">
        <v>213</v>
      </c>
      <c r="W49" s="569">
        <v>174</v>
      </c>
      <c r="X49" s="569">
        <v>85</v>
      </c>
      <c r="Y49" s="569">
        <v>1617</v>
      </c>
      <c r="Z49" s="570">
        <v>22877</v>
      </c>
      <c r="AA49" s="552"/>
      <c r="AB49" s="552"/>
      <c r="AC49" s="552"/>
      <c r="AD49" s="552"/>
      <c r="AE49" s="552"/>
      <c r="AF49" s="552"/>
      <c r="AG49" s="552"/>
      <c r="AH49" s="552"/>
      <c r="AI49" s="552"/>
      <c r="AJ49" s="552"/>
      <c r="AK49" s="552"/>
      <c r="AL49" s="552"/>
      <c r="AM49" s="552"/>
      <c r="AN49" s="552"/>
      <c r="AO49" s="552"/>
      <c r="AP49" s="552"/>
      <c r="AQ49" s="552"/>
      <c r="AR49" s="552"/>
      <c r="AS49" s="552"/>
      <c r="AT49" s="552"/>
      <c r="AU49" s="552"/>
    </row>
    <row r="50" spans="1:47" ht="16.5" customHeight="1">
      <c r="A50" s="1542" t="s">
        <v>24</v>
      </c>
      <c r="B50" s="1543"/>
      <c r="C50" s="1543"/>
      <c r="D50" s="554" t="s">
        <v>27</v>
      </c>
      <c r="E50" s="562">
        <v>0.88</v>
      </c>
      <c r="F50" s="562">
        <v>101.62</v>
      </c>
      <c r="G50" s="562">
        <v>454.55</v>
      </c>
      <c r="H50" s="562">
        <v>345.87</v>
      </c>
      <c r="I50" s="562">
        <v>450.06</v>
      </c>
      <c r="J50" s="562">
        <v>620.47</v>
      </c>
      <c r="K50" s="562">
        <v>267.55</v>
      </c>
      <c r="L50" s="562">
        <v>573.99</v>
      </c>
      <c r="M50" s="562">
        <v>1395.78</v>
      </c>
      <c r="N50" s="562">
        <v>2043.82</v>
      </c>
      <c r="O50" s="562">
        <v>2870.19</v>
      </c>
      <c r="P50" s="562">
        <v>2545</v>
      </c>
      <c r="Q50" s="562">
        <v>1595.94</v>
      </c>
      <c r="R50" s="562">
        <v>982.14</v>
      </c>
      <c r="S50" s="562">
        <v>831.93000000000006</v>
      </c>
      <c r="T50" s="562">
        <v>336.96999999999997</v>
      </c>
      <c r="U50" s="562">
        <v>432.82</v>
      </c>
      <c r="V50" s="562">
        <v>414.57</v>
      </c>
      <c r="W50" s="562">
        <v>327.33</v>
      </c>
      <c r="X50" s="562">
        <v>197.71</v>
      </c>
      <c r="Y50" s="562">
        <v>3091.8199999999997</v>
      </c>
      <c r="Z50" s="563">
        <v>19881.010000000002</v>
      </c>
      <c r="AA50" s="552"/>
      <c r="AB50" s="552"/>
      <c r="AC50" s="552"/>
      <c r="AD50" s="552"/>
      <c r="AE50" s="552"/>
      <c r="AF50" s="552"/>
      <c r="AG50" s="552"/>
      <c r="AH50" s="552"/>
      <c r="AI50" s="552"/>
      <c r="AJ50" s="552"/>
      <c r="AK50" s="552"/>
      <c r="AL50" s="552"/>
      <c r="AM50" s="552"/>
      <c r="AN50" s="552"/>
      <c r="AO50" s="552"/>
      <c r="AP50" s="552"/>
      <c r="AQ50" s="552"/>
      <c r="AR50" s="552"/>
      <c r="AS50" s="552"/>
      <c r="AT50" s="552"/>
      <c r="AU50" s="552"/>
    </row>
    <row r="51" spans="1:47" ht="16.5" customHeight="1">
      <c r="A51" s="1542"/>
      <c r="B51" s="1543"/>
      <c r="C51" s="1543"/>
      <c r="D51" s="556" t="s">
        <v>28</v>
      </c>
      <c r="E51" s="564">
        <v>0</v>
      </c>
      <c r="F51" s="564">
        <v>1106</v>
      </c>
      <c r="G51" s="564">
        <v>13746</v>
      </c>
      <c r="H51" s="564">
        <v>18925</v>
      </c>
      <c r="I51" s="564">
        <v>34949</v>
      </c>
      <c r="J51" s="564">
        <v>56277</v>
      </c>
      <c r="K51" s="564">
        <v>26060</v>
      </c>
      <c r="L51" s="564">
        <v>64864</v>
      </c>
      <c r="M51" s="564">
        <v>174712</v>
      </c>
      <c r="N51" s="564">
        <v>236809</v>
      </c>
      <c r="O51" s="564">
        <v>319962</v>
      </c>
      <c r="P51" s="564">
        <v>286346</v>
      </c>
      <c r="Q51" s="564">
        <v>188333</v>
      </c>
      <c r="R51" s="564">
        <v>151490</v>
      </c>
      <c r="S51" s="564">
        <v>136416</v>
      </c>
      <c r="T51" s="564">
        <v>56905</v>
      </c>
      <c r="U51" s="564">
        <v>75963</v>
      </c>
      <c r="V51" s="564">
        <v>71868</v>
      </c>
      <c r="W51" s="564">
        <v>58854</v>
      </c>
      <c r="X51" s="564">
        <v>35776</v>
      </c>
      <c r="Y51" s="564">
        <v>554886</v>
      </c>
      <c r="Z51" s="565">
        <v>2564247</v>
      </c>
      <c r="AA51" s="552"/>
      <c r="AB51" s="552"/>
      <c r="AC51" s="552"/>
      <c r="AD51" s="552"/>
      <c r="AE51" s="552"/>
      <c r="AF51" s="552"/>
      <c r="AG51" s="552"/>
      <c r="AH51" s="552"/>
      <c r="AI51" s="552"/>
      <c r="AJ51" s="552"/>
      <c r="AK51" s="552"/>
      <c r="AL51" s="552"/>
      <c r="AM51" s="552"/>
      <c r="AN51" s="552"/>
      <c r="AO51" s="552"/>
      <c r="AP51" s="552"/>
      <c r="AQ51" s="552"/>
      <c r="AR51" s="552"/>
      <c r="AS51" s="552"/>
      <c r="AT51" s="552"/>
      <c r="AU51" s="552"/>
    </row>
    <row r="52" spans="1:47" ht="16.5" customHeight="1">
      <c r="A52" s="1542"/>
      <c r="B52" s="1543"/>
      <c r="C52" s="1543"/>
      <c r="D52" s="555" t="s">
        <v>26</v>
      </c>
      <c r="E52" s="569">
        <v>0</v>
      </c>
      <c r="F52" s="569">
        <v>260</v>
      </c>
      <c r="G52" s="569">
        <v>1561</v>
      </c>
      <c r="H52" s="569">
        <v>1654</v>
      </c>
      <c r="I52" s="569">
        <v>2144</v>
      </c>
      <c r="J52" s="569">
        <v>2280</v>
      </c>
      <c r="K52" s="569">
        <v>758</v>
      </c>
      <c r="L52" s="569">
        <v>1168</v>
      </c>
      <c r="M52" s="569">
        <v>2659</v>
      </c>
      <c r="N52" s="569">
        <v>2251</v>
      </c>
      <c r="O52" s="569">
        <v>2431</v>
      </c>
      <c r="P52" s="569">
        <v>1703</v>
      </c>
      <c r="Q52" s="569">
        <v>977</v>
      </c>
      <c r="R52" s="569">
        <v>818</v>
      </c>
      <c r="S52" s="569">
        <v>415</v>
      </c>
      <c r="T52" s="569">
        <v>187</v>
      </c>
      <c r="U52" s="569">
        <v>282</v>
      </c>
      <c r="V52" s="569">
        <v>225</v>
      </c>
      <c r="W52" s="569">
        <v>229</v>
      </c>
      <c r="X52" s="569">
        <v>116</v>
      </c>
      <c r="Y52" s="569">
        <v>1944</v>
      </c>
      <c r="Z52" s="570">
        <v>24062</v>
      </c>
      <c r="AA52" s="552"/>
      <c r="AB52" s="552"/>
      <c r="AC52" s="552"/>
      <c r="AD52" s="552"/>
      <c r="AE52" s="552"/>
      <c r="AF52" s="552"/>
      <c r="AG52" s="552"/>
      <c r="AH52" s="552"/>
      <c r="AI52" s="552"/>
      <c r="AJ52" s="552"/>
      <c r="AK52" s="552"/>
      <c r="AL52" s="552"/>
      <c r="AM52" s="552"/>
      <c r="AN52" s="552"/>
      <c r="AO52" s="552"/>
      <c r="AP52" s="552"/>
      <c r="AQ52" s="552"/>
      <c r="AR52" s="552"/>
      <c r="AS52" s="552"/>
      <c r="AT52" s="552"/>
      <c r="AU52" s="552"/>
    </row>
    <row r="53" spans="1:47" ht="16.5" customHeight="1">
      <c r="A53" s="1542" t="s">
        <v>33</v>
      </c>
      <c r="B53" s="1543"/>
      <c r="C53" s="1543"/>
      <c r="D53" s="554" t="s">
        <v>27</v>
      </c>
      <c r="E53" s="562">
        <v>67.169999999999987</v>
      </c>
      <c r="F53" s="562">
        <v>333.56</v>
      </c>
      <c r="G53" s="562">
        <v>1082.52</v>
      </c>
      <c r="H53" s="562">
        <v>1043.4200000000003</v>
      </c>
      <c r="I53" s="562">
        <v>1855.5300000000002</v>
      </c>
      <c r="J53" s="562">
        <v>2255.39</v>
      </c>
      <c r="K53" s="562">
        <v>4336.71</v>
      </c>
      <c r="L53" s="562">
        <v>4221.3599999999997</v>
      </c>
      <c r="M53" s="562">
        <v>8717.869999999999</v>
      </c>
      <c r="N53" s="562">
        <v>11121.990000000002</v>
      </c>
      <c r="O53" s="562">
        <v>11508.18</v>
      </c>
      <c r="P53" s="562">
        <v>7842.3499999999985</v>
      </c>
      <c r="Q53" s="562">
        <v>4700.3099999999995</v>
      </c>
      <c r="R53" s="562">
        <v>3095.4700000000003</v>
      </c>
      <c r="S53" s="562">
        <v>2419.08</v>
      </c>
      <c r="T53" s="562">
        <v>1618.34</v>
      </c>
      <c r="U53" s="562">
        <v>1701.4899999999998</v>
      </c>
      <c r="V53" s="562">
        <v>1371.96</v>
      </c>
      <c r="W53" s="562">
        <v>799.91000000000008</v>
      </c>
      <c r="X53" s="562">
        <v>341.15999999999997</v>
      </c>
      <c r="Y53" s="562">
        <v>3252.7999999999997</v>
      </c>
      <c r="Z53" s="563">
        <v>73686.570000000007</v>
      </c>
      <c r="AA53" s="552"/>
      <c r="AB53" s="552"/>
      <c r="AC53" s="552"/>
      <c r="AD53" s="552"/>
      <c r="AE53" s="552"/>
      <c r="AF53" s="552"/>
      <c r="AG53" s="552"/>
      <c r="AH53" s="552"/>
      <c r="AI53" s="552"/>
      <c r="AJ53" s="552"/>
      <c r="AK53" s="552"/>
      <c r="AL53" s="552"/>
      <c r="AM53" s="552"/>
      <c r="AN53" s="552"/>
      <c r="AO53" s="552"/>
      <c r="AP53" s="552"/>
      <c r="AQ53" s="552"/>
      <c r="AR53" s="552"/>
      <c r="AS53" s="552"/>
      <c r="AT53" s="552"/>
      <c r="AU53" s="552"/>
    </row>
    <row r="54" spans="1:47" ht="16.5" customHeight="1">
      <c r="A54" s="1542"/>
      <c r="B54" s="1543"/>
      <c r="C54" s="1543"/>
      <c r="D54" s="556" t="s">
        <v>28</v>
      </c>
      <c r="E54" s="564">
        <v>1423</v>
      </c>
      <c r="F54" s="564">
        <v>14573</v>
      </c>
      <c r="G54" s="564">
        <v>93975</v>
      </c>
      <c r="H54" s="564">
        <v>154368</v>
      </c>
      <c r="I54" s="564">
        <v>374288</v>
      </c>
      <c r="J54" s="564">
        <v>557668</v>
      </c>
      <c r="K54" s="564">
        <v>1486433</v>
      </c>
      <c r="L54" s="564">
        <v>1648078</v>
      </c>
      <c r="M54" s="564">
        <v>3675027</v>
      </c>
      <c r="N54" s="564">
        <v>4963429</v>
      </c>
      <c r="O54" s="564">
        <v>5120735</v>
      </c>
      <c r="P54" s="564">
        <v>3345110</v>
      </c>
      <c r="Q54" s="564">
        <v>2102027</v>
      </c>
      <c r="R54" s="564">
        <v>1512810</v>
      </c>
      <c r="S54" s="564">
        <v>1192451</v>
      </c>
      <c r="T54" s="564">
        <v>953394</v>
      </c>
      <c r="U54" s="564">
        <v>969868</v>
      </c>
      <c r="V54" s="564">
        <v>770259</v>
      </c>
      <c r="W54" s="564">
        <v>400629</v>
      </c>
      <c r="X54" s="564">
        <v>142476</v>
      </c>
      <c r="Y54" s="564">
        <v>670143</v>
      </c>
      <c r="Z54" s="565">
        <v>30149164</v>
      </c>
      <c r="AA54" s="552"/>
      <c r="AB54" s="552"/>
      <c r="AC54" s="552"/>
      <c r="AD54" s="552"/>
      <c r="AE54" s="552"/>
      <c r="AF54" s="552"/>
      <c r="AG54" s="552"/>
      <c r="AH54" s="552"/>
      <c r="AI54" s="552"/>
      <c r="AJ54" s="552"/>
      <c r="AK54" s="552"/>
      <c r="AL54" s="552"/>
      <c r="AM54" s="552"/>
      <c r="AN54" s="552"/>
      <c r="AO54" s="552"/>
      <c r="AP54" s="552"/>
      <c r="AQ54" s="552"/>
      <c r="AR54" s="552"/>
      <c r="AS54" s="552"/>
      <c r="AT54" s="552"/>
      <c r="AU54" s="552"/>
    </row>
    <row r="55" spans="1:47" ht="16.5" customHeight="1" thickBot="1">
      <c r="A55" s="1544"/>
      <c r="B55" s="1545"/>
      <c r="C55" s="1545"/>
      <c r="D55" s="560" t="s">
        <v>26</v>
      </c>
      <c r="E55" s="571">
        <v>615</v>
      </c>
      <c r="F55" s="571">
        <v>3419</v>
      </c>
      <c r="G55" s="571">
        <v>10877</v>
      </c>
      <c r="H55" s="571">
        <v>11575</v>
      </c>
      <c r="I55" s="571">
        <v>19098</v>
      </c>
      <c r="J55" s="571">
        <v>20698</v>
      </c>
      <c r="K55" s="571">
        <v>41653</v>
      </c>
      <c r="L55" s="571">
        <v>34308</v>
      </c>
      <c r="M55" s="571">
        <v>63293</v>
      </c>
      <c r="N55" s="571">
        <v>67925</v>
      </c>
      <c r="O55" s="571">
        <v>56384</v>
      </c>
      <c r="P55" s="571">
        <v>29767</v>
      </c>
      <c r="Q55" s="571">
        <v>15849</v>
      </c>
      <c r="R55" s="571">
        <v>9857</v>
      </c>
      <c r="S55" s="571">
        <v>6406</v>
      </c>
      <c r="T55" s="571">
        <v>4293</v>
      </c>
      <c r="U55" s="571">
        <v>3796</v>
      </c>
      <c r="V55" s="571">
        <v>2399</v>
      </c>
      <c r="W55" s="571">
        <v>1240</v>
      </c>
      <c r="X55" s="571">
        <v>391</v>
      </c>
      <c r="Y55" s="571">
        <v>2236</v>
      </c>
      <c r="Z55" s="571">
        <v>406079</v>
      </c>
      <c r="AA55" s="552"/>
      <c r="AB55" s="552"/>
      <c r="AC55" s="552"/>
      <c r="AD55" s="552"/>
      <c r="AE55" s="552"/>
      <c r="AF55" s="552"/>
      <c r="AG55" s="552"/>
      <c r="AH55" s="552"/>
      <c r="AI55" s="552"/>
      <c r="AJ55" s="552"/>
      <c r="AK55" s="552"/>
      <c r="AL55" s="552"/>
      <c r="AM55" s="552"/>
      <c r="AN55" s="552"/>
      <c r="AO55" s="552"/>
      <c r="AP55" s="552"/>
      <c r="AQ55" s="552"/>
      <c r="AR55" s="552"/>
      <c r="AS55" s="552"/>
      <c r="AT55" s="552"/>
      <c r="AU55" s="552"/>
    </row>
    <row r="56" spans="1:47" ht="16.5" customHeight="1" thickBot="1">
      <c r="A56" s="551"/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551"/>
      <c r="V56" s="551"/>
      <c r="W56" s="551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1"/>
      <c r="AU56" s="551"/>
    </row>
    <row r="57" spans="1:47" ht="16.5" customHeight="1">
      <c r="A57" s="551"/>
      <c r="B57" s="551"/>
      <c r="C57" s="551"/>
      <c r="D57" s="551"/>
      <c r="E57" s="551"/>
      <c r="F57" s="551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1"/>
      <c r="AU57" s="551"/>
    </row>
    <row r="58" spans="1:47" ht="16.5" customHeight="1">
      <c r="A58" s="551"/>
      <c r="B58" s="551"/>
      <c r="C58" s="551"/>
      <c r="D58" s="551"/>
      <c r="E58" s="551"/>
      <c r="F58" s="551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1"/>
      <c r="AU58" s="551"/>
    </row>
    <row r="59" spans="1:47" ht="16.5" customHeight="1" thickBot="1">
      <c r="A59" s="551"/>
      <c r="B59" s="551"/>
      <c r="C59" s="551"/>
      <c r="D59" s="551"/>
      <c r="E59" s="551"/>
      <c r="F59" s="551"/>
      <c r="G59" s="1529">
        <v>1644.55</v>
      </c>
      <c r="H59" s="1530"/>
      <c r="I59" s="1530">
        <v>164455</v>
      </c>
      <c r="J59" s="1530"/>
      <c r="K59" s="1530">
        <v>197.56</v>
      </c>
      <c r="L59" s="1530"/>
      <c r="M59" s="1530">
        <v>589.21</v>
      </c>
      <c r="N59" s="1530"/>
      <c r="O59" s="1530">
        <v>33.68</v>
      </c>
      <c r="P59" s="1530"/>
      <c r="Q59" s="1530">
        <v>341.03</v>
      </c>
      <c r="R59" s="1530"/>
      <c r="S59" s="1537">
        <v>963.92</v>
      </c>
      <c r="T59" s="1538"/>
      <c r="U59" s="1530">
        <v>76492.600000000006</v>
      </c>
      <c r="V59" s="1530"/>
      <c r="W59" s="1530">
        <v>30149164</v>
      </c>
      <c r="X59" s="1530"/>
      <c r="Y59" s="1530">
        <v>406079</v>
      </c>
      <c r="Z59" s="1536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1"/>
      <c r="AU59" s="551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463"/>
  </cols>
  <sheetData>
    <row r="1" spans="1:47" ht="18.75">
      <c r="A1" s="1547" t="s">
        <v>81</v>
      </c>
      <c r="B1" s="1548"/>
      <c r="C1" s="1548"/>
      <c r="D1" s="1548"/>
      <c r="E1" s="1548"/>
      <c r="F1" s="1548"/>
      <c r="G1" s="1548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594"/>
      <c r="AH1" s="594"/>
      <c r="AI1" s="594"/>
      <c r="AJ1" s="594"/>
      <c r="AK1" s="594"/>
      <c r="AL1" s="594"/>
      <c r="AM1" s="594"/>
      <c r="AN1" s="594"/>
      <c r="AO1" s="594"/>
      <c r="AP1" s="594"/>
      <c r="AQ1" s="594"/>
      <c r="AR1" s="594"/>
      <c r="AS1" s="594"/>
      <c r="AT1" s="594"/>
      <c r="AU1" s="594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</row>
    <row r="3" spans="1:47" ht="14.25" thickBot="1">
      <c r="A3" s="573"/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</row>
    <row r="4" spans="1:47" ht="16.5" customHeight="1">
      <c r="A4" s="579" t="s">
        <v>36</v>
      </c>
      <c r="B4" s="580" t="s">
        <v>35</v>
      </c>
      <c r="C4" s="580" t="s">
        <v>1</v>
      </c>
      <c r="D4" s="580" t="s">
        <v>2</v>
      </c>
      <c r="E4" s="580" t="s">
        <v>3</v>
      </c>
      <c r="F4" s="580" t="s">
        <v>4</v>
      </c>
      <c r="G4" s="580" t="s">
        <v>5</v>
      </c>
      <c r="H4" s="580" t="s">
        <v>6</v>
      </c>
      <c r="I4" s="580" t="s">
        <v>7</v>
      </c>
      <c r="J4" s="580" t="s">
        <v>8</v>
      </c>
      <c r="K4" s="580" t="s">
        <v>9</v>
      </c>
      <c r="L4" s="580" t="s">
        <v>10</v>
      </c>
      <c r="M4" s="580" t="s">
        <v>11</v>
      </c>
      <c r="N4" s="580" t="s">
        <v>12</v>
      </c>
      <c r="O4" s="580" t="s">
        <v>13</v>
      </c>
      <c r="P4" s="580" t="s">
        <v>14</v>
      </c>
      <c r="Q4" s="580" t="s">
        <v>15</v>
      </c>
      <c r="R4" s="580" t="s">
        <v>16</v>
      </c>
      <c r="S4" s="580" t="s">
        <v>17</v>
      </c>
      <c r="T4" s="580" t="s">
        <v>18</v>
      </c>
      <c r="U4" s="580" t="s">
        <v>19</v>
      </c>
      <c r="V4" s="580" t="s">
        <v>20</v>
      </c>
      <c r="W4" s="580" t="s">
        <v>21</v>
      </c>
      <c r="X4" s="580" t="s">
        <v>22</v>
      </c>
      <c r="Y4" s="580" t="s">
        <v>23</v>
      </c>
      <c r="Z4" s="581" t="s">
        <v>25</v>
      </c>
      <c r="AA4" s="575"/>
      <c r="AB4" s="575"/>
      <c r="AC4" s="575"/>
      <c r="AD4" s="575"/>
      <c r="AE4" s="575"/>
      <c r="AF4" s="575"/>
      <c r="AG4" s="575"/>
      <c r="AH4" s="575"/>
      <c r="AI4" s="575"/>
      <c r="AJ4" s="575"/>
      <c r="AK4" s="575"/>
      <c r="AL4" s="575"/>
      <c r="AM4" s="575"/>
      <c r="AN4" s="575"/>
      <c r="AO4" s="575"/>
      <c r="AP4" s="575"/>
      <c r="AQ4" s="575"/>
      <c r="AR4" s="575"/>
      <c r="AS4" s="575"/>
      <c r="AT4" s="575"/>
      <c r="AU4" s="575"/>
    </row>
    <row r="5" spans="1:47" ht="16.5" customHeight="1">
      <c r="A5" s="1542" t="s">
        <v>32</v>
      </c>
      <c r="B5" s="1543" t="s">
        <v>29</v>
      </c>
      <c r="C5" s="1543" t="s">
        <v>51</v>
      </c>
      <c r="D5" s="576" t="s">
        <v>27</v>
      </c>
      <c r="E5" s="583">
        <v>16.87</v>
      </c>
      <c r="F5" s="584">
        <v>30.92</v>
      </c>
      <c r="G5" s="584">
        <v>13.98</v>
      </c>
      <c r="H5" s="584">
        <v>64.5</v>
      </c>
      <c r="I5" s="584">
        <v>93.43</v>
      </c>
      <c r="J5" s="584">
        <v>515.53</v>
      </c>
      <c r="K5" s="584">
        <v>1069.6400000000001</v>
      </c>
      <c r="L5" s="584">
        <v>1560.08</v>
      </c>
      <c r="M5" s="584">
        <v>2828.66</v>
      </c>
      <c r="N5" s="584">
        <v>3739.43</v>
      </c>
      <c r="O5" s="584">
        <v>3362.71</v>
      </c>
      <c r="P5" s="584">
        <v>2075.87</v>
      </c>
      <c r="Q5" s="584">
        <v>1062.08</v>
      </c>
      <c r="R5" s="584">
        <v>534.6</v>
      </c>
      <c r="S5" s="584">
        <v>304.64</v>
      </c>
      <c r="T5" s="584">
        <v>195.29</v>
      </c>
      <c r="U5" s="584">
        <v>157.18</v>
      </c>
      <c r="V5" s="584">
        <v>93.79</v>
      </c>
      <c r="W5" s="584">
        <v>50.16</v>
      </c>
      <c r="X5" s="584">
        <v>29.78</v>
      </c>
      <c r="Y5" s="584">
        <v>25.05</v>
      </c>
      <c r="Z5" s="585">
        <v>17824.189999999999</v>
      </c>
      <c r="AA5" s="574"/>
      <c r="AB5" s="574"/>
      <c r="AC5" s="574"/>
      <c r="AD5" s="574"/>
      <c r="AE5" s="574"/>
      <c r="AF5" s="574"/>
      <c r="AG5" s="574"/>
      <c r="AH5" s="574"/>
      <c r="AI5" s="574"/>
      <c r="AJ5" s="574"/>
      <c r="AK5" s="574"/>
      <c r="AL5" s="574"/>
      <c r="AM5" s="574"/>
      <c r="AN5" s="574"/>
      <c r="AO5" s="574"/>
      <c r="AP5" s="574"/>
      <c r="AQ5" s="574"/>
      <c r="AR5" s="574"/>
      <c r="AS5" s="574"/>
      <c r="AT5" s="574"/>
      <c r="AU5" s="574"/>
    </row>
    <row r="6" spans="1:47" ht="16.5" customHeight="1">
      <c r="A6" s="1542"/>
      <c r="B6" s="1543"/>
      <c r="C6" s="1543"/>
      <c r="D6" s="578" t="s">
        <v>28</v>
      </c>
      <c r="E6" s="586">
        <v>237</v>
      </c>
      <c r="F6" s="586">
        <v>2408</v>
      </c>
      <c r="G6" s="586">
        <v>1786</v>
      </c>
      <c r="H6" s="586">
        <v>10490</v>
      </c>
      <c r="I6" s="586">
        <v>21170</v>
      </c>
      <c r="J6" s="586">
        <v>156385</v>
      </c>
      <c r="K6" s="586">
        <v>370131</v>
      </c>
      <c r="L6" s="586">
        <v>661869</v>
      </c>
      <c r="M6" s="586">
        <v>1277571</v>
      </c>
      <c r="N6" s="586">
        <v>1828679</v>
      </c>
      <c r="O6" s="586">
        <v>1777443</v>
      </c>
      <c r="P6" s="586">
        <v>1149771</v>
      </c>
      <c r="Q6" s="586">
        <v>625398</v>
      </c>
      <c r="R6" s="586">
        <v>322414</v>
      </c>
      <c r="S6" s="586">
        <v>188367</v>
      </c>
      <c r="T6" s="586">
        <v>124029</v>
      </c>
      <c r="U6" s="586">
        <v>97778</v>
      </c>
      <c r="V6" s="586">
        <v>60981</v>
      </c>
      <c r="W6" s="586">
        <v>32278</v>
      </c>
      <c r="X6" s="586">
        <v>18829</v>
      </c>
      <c r="Y6" s="586">
        <v>16020</v>
      </c>
      <c r="Z6" s="587">
        <v>8744034</v>
      </c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</row>
    <row r="7" spans="1:47" ht="16.5" customHeight="1">
      <c r="A7" s="1542"/>
      <c r="B7" s="1543"/>
      <c r="C7" s="1543"/>
      <c r="D7" s="577" t="s">
        <v>26</v>
      </c>
      <c r="E7" s="588">
        <v>228</v>
      </c>
      <c r="F7" s="588">
        <v>510</v>
      </c>
      <c r="G7" s="588">
        <v>202</v>
      </c>
      <c r="H7" s="588">
        <v>780</v>
      </c>
      <c r="I7" s="588">
        <v>1074</v>
      </c>
      <c r="J7" s="588">
        <v>5921</v>
      </c>
      <c r="K7" s="588">
        <v>10904</v>
      </c>
      <c r="L7" s="588">
        <v>14499</v>
      </c>
      <c r="M7" s="588">
        <v>23100</v>
      </c>
      <c r="N7" s="588">
        <v>26506</v>
      </c>
      <c r="O7" s="588">
        <v>21422</v>
      </c>
      <c r="P7" s="588">
        <v>11370</v>
      </c>
      <c r="Q7" s="588">
        <v>4897</v>
      </c>
      <c r="R7" s="588">
        <v>2186</v>
      </c>
      <c r="S7" s="588">
        <v>1073</v>
      </c>
      <c r="T7" s="588">
        <v>582</v>
      </c>
      <c r="U7" s="588">
        <v>397</v>
      </c>
      <c r="V7" s="588">
        <v>215</v>
      </c>
      <c r="W7" s="588">
        <v>96</v>
      </c>
      <c r="X7" s="588">
        <v>52</v>
      </c>
      <c r="Y7" s="588">
        <v>44</v>
      </c>
      <c r="Z7" s="589">
        <v>126058</v>
      </c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</row>
    <row r="8" spans="1:47" ht="16.5" customHeight="1">
      <c r="A8" s="1542"/>
      <c r="B8" s="1543"/>
      <c r="C8" s="1543" t="s">
        <v>52</v>
      </c>
      <c r="D8" s="576" t="s">
        <v>27</v>
      </c>
      <c r="E8" s="584">
        <v>4.6100000000000003</v>
      </c>
      <c r="F8" s="584">
        <v>59.28</v>
      </c>
      <c r="G8" s="584">
        <v>205.48</v>
      </c>
      <c r="H8" s="584">
        <v>457.42</v>
      </c>
      <c r="I8" s="584">
        <v>491.51</v>
      </c>
      <c r="J8" s="584">
        <v>851.18</v>
      </c>
      <c r="K8" s="584">
        <v>793.13</v>
      </c>
      <c r="L8" s="584">
        <v>453.1</v>
      </c>
      <c r="M8" s="584">
        <v>367.56</v>
      </c>
      <c r="N8" s="584">
        <v>326.94</v>
      </c>
      <c r="O8" s="584">
        <v>364.32</v>
      </c>
      <c r="P8" s="584">
        <v>286.38</v>
      </c>
      <c r="Q8" s="584">
        <v>86.63</v>
      </c>
      <c r="R8" s="584">
        <v>74.92</v>
      </c>
      <c r="S8" s="584">
        <v>72.31</v>
      </c>
      <c r="T8" s="584">
        <v>71.92</v>
      </c>
      <c r="U8" s="584">
        <v>50.38</v>
      </c>
      <c r="V8" s="584">
        <v>20.12</v>
      </c>
      <c r="W8" s="584">
        <v>13.58</v>
      </c>
      <c r="X8" s="584">
        <v>7.71</v>
      </c>
      <c r="Y8" s="584">
        <v>1.1200000000000001</v>
      </c>
      <c r="Z8" s="585">
        <v>5059.6000000000004</v>
      </c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</row>
    <row r="9" spans="1:47" ht="16.5" customHeight="1">
      <c r="A9" s="1542"/>
      <c r="B9" s="1543"/>
      <c r="C9" s="1543"/>
      <c r="D9" s="578" t="s">
        <v>28</v>
      </c>
      <c r="E9" s="586">
        <v>47</v>
      </c>
      <c r="F9" s="586">
        <v>1915</v>
      </c>
      <c r="G9" s="586">
        <v>12264</v>
      </c>
      <c r="H9" s="586">
        <v>43043</v>
      </c>
      <c r="I9" s="586">
        <v>64055</v>
      </c>
      <c r="J9" s="586">
        <v>135775</v>
      </c>
      <c r="K9" s="586">
        <v>153596</v>
      </c>
      <c r="L9" s="586">
        <v>105671</v>
      </c>
      <c r="M9" s="586">
        <v>94872</v>
      </c>
      <c r="N9" s="586">
        <v>87087</v>
      </c>
      <c r="O9" s="586">
        <v>106086</v>
      </c>
      <c r="P9" s="586">
        <v>86171</v>
      </c>
      <c r="Q9" s="586">
        <v>30895</v>
      </c>
      <c r="R9" s="586">
        <v>25625</v>
      </c>
      <c r="S9" s="586">
        <v>26080</v>
      </c>
      <c r="T9" s="586">
        <v>26066</v>
      </c>
      <c r="U9" s="586">
        <v>19292</v>
      </c>
      <c r="V9" s="586">
        <v>7149</v>
      </c>
      <c r="W9" s="586">
        <v>4926</v>
      </c>
      <c r="X9" s="586">
        <v>3180</v>
      </c>
      <c r="Y9" s="586">
        <v>441</v>
      </c>
      <c r="Z9" s="587">
        <v>1034236</v>
      </c>
      <c r="AA9" s="574"/>
      <c r="AB9" s="574"/>
      <c r="AC9" s="574"/>
      <c r="AD9" s="574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74"/>
      <c r="AP9" s="574"/>
      <c r="AQ9" s="574"/>
      <c r="AR9" s="574"/>
      <c r="AS9" s="574"/>
      <c r="AT9" s="574"/>
      <c r="AU9" s="574"/>
    </row>
    <row r="10" spans="1:47" ht="16.5" customHeight="1">
      <c r="A10" s="1542"/>
      <c r="B10" s="1543"/>
      <c r="C10" s="1543"/>
      <c r="D10" s="577" t="s">
        <v>26</v>
      </c>
      <c r="E10" s="588">
        <v>17</v>
      </c>
      <c r="F10" s="588">
        <v>464</v>
      </c>
      <c r="G10" s="588">
        <v>1537</v>
      </c>
      <c r="H10" s="588">
        <v>3407</v>
      </c>
      <c r="I10" s="588">
        <v>3408</v>
      </c>
      <c r="J10" s="588">
        <v>5536</v>
      </c>
      <c r="K10" s="588">
        <v>4635</v>
      </c>
      <c r="L10" s="588">
        <v>2435</v>
      </c>
      <c r="M10" s="588">
        <v>1747</v>
      </c>
      <c r="N10" s="588">
        <v>1307</v>
      </c>
      <c r="O10" s="588">
        <v>1307</v>
      </c>
      <c r="P10" s="588">
        <v>864</v>
      </c>
      <c r="Q10" s="588">
        <v>254</v>
      </c>
      <c r="R10" s="588">
        <v>175</v>
      </c>
      <c r="S10" s="588">
        <v>138</v>
      </c>
      <c r="T10" s="588">
        <v>120</v>
      </c>
      <c r="U10" s="588">
        <v>67</v>
      </c>
      <c r="V10" s="588">
        <v>26</v>
      </c>
      <c r="W10" s="588">
        <v>12</v>
      </c>
      <c r="X10" s="588">
        <v>10</v>
      </c>
      <c r="Y10" s="588">
        <v>1</v>
      </c>
      <c r="Z10" s="589">
        <v>27467</v>
      </c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</row>
    <row r="11" spans="1:47" ht="16.5" customHeight="1">
      <c r="A11" s="1542"/>
      <c r="B11" s="1543"/>
      <c r="C11" s="1543" t="s">
        <v>53</v>
      </c>
      <c r="D11" s="576" t="s">
        <v>27</v>
      </c>
      <c r="E11" s="584">
        <v>0</v>
      </c>
      <c r="F11" s="584">
        <v>0.28000000000000003</v>
      </c>
      <c r="G11" s="584">
        <v>0</v>
      </c>
      <c r="H11" s="584">
        <v>0</v>
      </c>
      <c r="I11" s="584">
        <v>0.9</v>
      </c>
      <c r="J11" s="584">
        <v>0.14000000000000001</v>
      </c>
      <c r="K11" s="584">
        <v>9.91</v>
      </c>
      <c r="L11" s="584">
        <v>49.31</v>
      </c>
      <c r="M11" s="584">
        <v>242.86</v>
      </c>
      <c r="N11" s="584">
        <v>347.05</v>
      </c>
      <c r="O11" s="584">
        <v>347.92</v>
      </c>
      <c r="P11" s="584">
        <v>557.77</v>
      </c>
      <c r="Q11" s="584">
        <v>111.04</v>
      </c>
      <c r="R11" s="584">
        <v>16.940000000000001</v>
      </c>
      <c r="S11" s="584">
        <v>16.420000000000002</v>
      </c>
      <c r="T11" s="584">
        <v>11.79</v>
      </c>
      <c r="U11" s="584">
        <v>8.5</v>
      </c>
      <c r="V11" s="584">
        <v>7.19</v>
      </c>
      <c r="W11" s="584">
        <v>3.58</v>
      </c>
      <c r="X11" s="584">
        <v>5.94</v>
      </c>
      <c r="Y11" s="584">
        <v>9.58</v>
      </c>
      <c r="Z11" s="585">
        <v>1747.12</v>
      </c>
      <c r="AA11" s="574"/>
      <c r="AB11" s="574"/>
      <c r="AC11" s="574"/>
      <c r="AD11" s="574"/>
      <c r="AE11" s="574"/>
      <c r="AF11" s="574"/>
      <c r="AG11" s="574"/>
      <c r="AH11" s="574"/>
      <c r="AI11" s="574"/>
      <c r="AJ11" s="574"/>
      <c r="AK11" s="574"/>
      <c r="AL11" s="574"/>
      <c r="AM11" s="574"/>
      <c r="AN11" s="574"/>
      <c r="AO11" s="574"/>
      <c r="AP11" s="574"/>
      <c r="AQ11" s="574"/>
      <c r="AR11" s="574"/>
      <c r="AS11" s="574"/>
      <c r="AT11" s="574"/>
      <c r="AU11" s="574"/>
    </row>
    <row r="12" spans="1:47" ht="16.5" customHeight="1">
      <c r="A12" s="1542"/>
      <c r="B12" s="1543"/>
      <c r="C12" s="1543"/>
      <c r="D12" s="578" t="s">
        <v>28</v>
      </c>
      <c r="E12" s="586">
        <v>0</v>
      </c>
      <c r="F12" s="586">
        <v>0</v>
      </c>
      <c r="G12" s="586">
        <v>0</v>
      </c>
      <c r="H12" s="586">
        <v>0</v>
      </c>
      <c r="I12" s="586">
        <v>84</v>
      </c>
      <c r="J12" s="586">
        <v>18</v>
      </c>
      <c r="K12" s="586">
        <v>1545</v>
      </c>
      <c r="L12" s="586">
        <v>8596</v>
      </c>
      <c r="M12" s="586">
        <v>47126</v>
      </c>
      <c r="N12" s="586">
        <v>72575</v>
      </c>
      <c r="O12" s="586">
        <v>76585</v>
      </c>
      <c r="P12" s="586">
        <v>126645</v>
      </c>
      <c r="Q12" s="586">
        <v>25398</v>
      </c>
      <c r="R12" s="586">
        <v>4010</v>
      </c>
      <c r="S12" s="586">
        <v>3657</v>
      </c>
      <c r="T12" s="586">
        <v>2618</v>
      </c>
      <c r="U12" s="586">
        <v>1803</v>
      </c>
      <c r="V12" s="586">
        <v>1628</v>
      </c>
      <c r="W12" s="586">
        <v>844</v>
      </c>
      <c r="X12" s="586">
        <v>1197</v>
      </c>
      <c r="Y12" s="586">
        <v>2319</v>
      </c>
      <c r="Z12" s="587">
        <v>376648</v>
      </c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4"/>
      <c r="AM12" s="574"/>
      <c r="AN12" s="574"/>
      <c r="AO12" s="574"/>
      <c r="AP12" s="574"/>
      <c r="AQ12" s="574"/>
      <c r="AR12" s="574"/>
      <c r="AS12" s="574"/>
      <c r="AT12" s="574"/>
      <c r="AU12" s="574"/>
    </row>
    <row r="13" spans="1:47" ht="16.5" customHeight="1">
      <c r="A13" s="1542"/>
      <c r="B13" s="1543"/>
      <c r="C13" s="1543"/>
      <c r="D13" s="577" t="s">
        <v>26</v>
      </c>
      <c r="E13" s="588">
        <v>0</v>
      </c>
      <c r="F13" s="588">
        <v>0</v>
      </c>
      <c r="G13" s="588">
        <v>0</v>
      </c>
      <c r="H13" s="588">
        <v>0</v>
      </c>
      <c r="I13" s="588">
        <v>5</v>
      </c>
      <c r="J13" s="588">
        <v>1</v>
      </c>
      <c r="K13" s="588">
        <v>54</v>
      </c>
      <c r="L13" s="588">
        <v>227</v>
      </c>
      <c r="M13" s="588">
        <v>932</v>
      </c>
      <c r="N13" s="588">
        <v>1046</v>
      </c>
      <c r="O13" s="588">
        <v>722</v>
      </c>
      <c r="P13" s="588">
        <v>806</v>
      </c>
      <c r="Q13" s="588">
        <v>124</v>
      </c>
      <c r="R13" s="588">
        <v>19</v>
      </c>
      <c r="S13" s="588">
        <v>14</v>
      </c>
      <c r="T13" s="588">
        <v>14</v>
      </c>
      <c r="U13" s="588">
        <v>6</v>
      </c>
      <c r="V13" s="588">
        <v>7</v>
      </c>
      <c r="W13" s="588">
        <v>3</v>
      </c>
      <c r="X13" s="588">
        <v>5</v>
      </c>
      <c r="Y13" s="588">
        <v>9</v>
      </c>
      <c r="Z13" s="589">
        <v>3994</v>
      </c>
      <c r="AA13" s="574"/>
      <c r="AB13" s="57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574"/>
      <c r="AO13" s="574"/>
      <c r="AP13" s="574"/>
      <c r="AQ13" s="574"/>
      <c r="AR13" s="574"/>
      <c r="AS13" s="574"/>
      <c r="AT13" s="574"/>
      <c r="AU13" s="574"/>
    </row>
    <row r="14" spans="1:47" ht="16.5" customHeight="1">
      <c r="A14" s="1542"/>
      <c r="B14" s="1543"/>
      <c r="C14" s="1546" t="s">
        <v>54</v>
      </c>
      <c r="D14" s="576" t="s">
        <v>27</v>
      </c>
      <c r="E14" s="584">
        <v>0</v>
      </c>
      <c r="F14" s="584">
        <v>0</v>
      </c>
      <c r="G14" s="584">
        <v>0</v>
      </c>
      <c r="H14" s="584">
        <v>0</v>
      </c>
      <c r="I14" s="584">
        <v>0</v>
      </c>
      <c r="J14" s="584">
        <v>0</v>
      </c>
      <c r="K14" s="584">
        <v>0.42</v>
      </c>
      <c r="L14" s="584">
        <v>0</v>
      </c>
      <c r="M14" s="584">
        <v>5.53</v>
      </c>
      <c r="N14" s="584">
        <v>33.08</v>
      </c>
      <c r="O14" s="584">
        <v>2.21</v>
      </c>
      <c r="P14" s="584">
        <v>0.31</v>
      </c>
      <c r="Q14" s="584">
        <v>0</v>
      </c>
      <c r="R14" s="584">
        <v>0</v>
      </c>
      <c r="S14" s="584">
        <v>0</v>
      </c>
      <c r="T14" s="584">
        <v>0</v>
      </c>
      <c r="U14" s="584">
        <v>0</v>
      </c>
      <c r="V14" s="584">
        <v>0</v>
      </c>
      <c r="W14" s="584">
        <v>0</v>
      </c>
      <c r="X14" s="584">
        <v>0</v>
      </c>
      <c r="Y14" s="584">
        <v>0</v>
      </c>
      <c r="Z14" s="585">
        <v>41.55</v>
      </c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</row>
    <row r="15" spans="1:47" ht="16.5" customHeight="1">
      <c r="A15" s="1542"/>
      <c r="B15" s="1543"/>
      <c r="C15" s="1546"/>
      <c r="D15" s="578" t="s">
        <v>28</v>
      </c>
      <c r="E15" s="586">
        <v>0</v>
      </c>
      <c r="F15" s="586">
        <v>0</v>
      </c>
      <c r="G15" s="586">
        <v>0</v>
      </c>
      <c r="H15" s="586">
        <v>0</v>
      </c>
      <c r="I15" s="586">
        <v>0</v>
      </c>
      <c r="J15" s="586">
        <v>0</v>
      </c>
      <c r="K15" s="586">
        <v>67</v>
      </c>
      <c r="L15" s="586">
        <v>0</v>
      </c>
      <c r="M15" s="586">
        <v>1211</v>
      </c>
      <c r="N15" s="586">
        <v>6986</v>
      </c>
      <c r="O15" s="586">
        <v>607</v>
      </c>
      <c r="P15" s="586">
        <v>76</v>
      </c>
      <c r="Q15" s="586">
        <v>0</v>
      </c>
      <c r="R15" s="586">
        <v>0</v>
      </c>
      <c r="S15" s="586">
        <v>0</v>
      </c>
      <c r="T15" s="586">
        <v>0</v>
      </c>
      <c r="U15" s="586">
        <v>0</v>
      </c>
      <c r="V15" s="586">
        <v>0</v>
      </c>
      <c r="W15" s="586">
        <v>0</v>
      </c>
      <c r="X15" s="586">
        <v>0</v>
      </c>
      <c r="Y15" s="586">
        <v>0</v>
      </c>
      <c r="Z15" s="587">
        <v>8947</v>
      </c>
      <c r="AA15" s="574"/>
      <c r="AB15" s="574"/>
      <c r="AC15" s="574"/>
      <c r="AD15" s="574"/>
      <c r="AE15" s="574"/>
      <c r="AF15" s="574"/>
      <c r="AG15" s="574"/>
      <c r="AH15" s="574"/>
      <c r="AI15" s="574"/>
      <c r="AJ15" s="574"/>
      <c r="AK15" s="574"/>
      <c r="AL15" s="574"/>
      <c r="AM15" s="574"/>
      <c r="AN15" s="574"/>
      <c r="AO15" s="574"/>
      <c r="AP15" s="574"/>
      <c r="AQ15" s="574"/>
      <c r="AR15" s="574"/>
      <c r="AS15" s="574"/>
      <c r="AT15" s="574"/>
      <c r="AU15" s="574"/>
    </row>
    <row r="16" spans="1:47" ht="16.5" customHeight="1">
      <c r="A16" s="1542"/>
      <c r="B16" s="1543"/>
      <c r="C16" s="1546"/>
      <c r="D16" s="577" t="s">
        <v>26</v>
      </c>
      <c r="E16" s="588">
        <v>0</v>
      </c>
      <c r="F16" s="588">
        <v>0</v>
      </c>
      <c r="G16" s="588">
        <v>0</v>
      </c>
      <c r="H16" s="588">
        <v>0</v>
      </c>
      <c r="I16" s="588">
        <v>0</v>
      </c>
      <c r="J16" s="588">
        <v>0</v>
      </c>
      <c r="K16" s="588">
        <v>2</v>
      </c>
      <c r="L16" s="588">
        <v>0</v>
      </c>
      <c r="M16" s="588">
        <v>25</v>
      </c>
      <c r="N16" s="588">
        <v>103</v>
      </c>
      <c r="O16" s="588">
        <v>6</v>
      </c>
      <c r="P16" s="588">
        <v>1</v>
      </c>
      <c r="Q16" s="588">
        <v>0</v>
      </c>
      <c r="R16" s="588">
        <v>0</v>
      </c>
      <c r="S16" s="588">
        <v>0</v>
      </c>
      <c r="T16" s="588">
        <v>0</v>
      </c>
      <c r="U16" s="588">
        <v>0</v>
      </c>
      <c r="V16" s="588">
        <v>0</v>
      </c>
      <c r="W16" s="588">
        <v>0</v>
      </c>
      <c r="X16" s="588">
        <v>0</v>
      </c>
      <c r="Y16" s="588">
        <v>0</v>
      </c>
      <c r="Z16" s="590">
        <v>137</v>
      </c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574"/>
      <c r="AO16" s="574"/>
      <c r="AP16" s="574"/>
      <c r="AQ16" s="574"/>
      <c r="AR16" s="574"/>
      <c r="AS16" s="574"/>
      <c r="AT16" s="574"/>
      <c r="AU16" s="574"/>
    </row>
    <row r="17" spans="1:47" ht="16.5" customHeight="1">
      <c r="A17" s="1542"/>
      <c r="B17" s="1543" t="s">
        <v>30</v>
      </c>
      <c r="C17" s="1543"/>
      <c r="D17" s="576" t="s">
        <v>27</v>
      </c>
      <c r="E17" s="584">
        <v>21.48</v>
      </c>
      <c r="F17" s="584">
        <v>90.48</v>
      </c>
      <c r="G17" s="584">
        <v>219.45999999999998</v>
      </c>
      <c r="H17" s="584">
        <v>521.92000000000007</v>
      </c>
      <c r="I17" s="584">
        <v>585.84</v>
      </c>
      <c r="J17" s="584">
        <v>1366.8500000000001</v>
      </c>
      <c r="K17" s="584">
        <v>1873.1000000000001</v>
      </c>
      <c r="L17" s="584">
        <v>2062.4899999999998</v>
      </c>
      <c r="M17" s="584">
        <v>3444.61</v>
      </c>
      <c r="N17" s="584">
        <v>4446.5</v>
      </c>
      <c r="O17" s="584">
        <v>4077.1600000000003</v>
      </c>
      <c r="P17" s="584">
        <v>2920.33</v>
      </c>
      <c r="Q17" s="584">
        <v>1259.75</v>
      </c>
      <c r="R17" s="584">
        <v>626.46</v>
      </c>
      <c r="S17" s="584">
        <v>393.37</v>
      </c>
      <c r="T17" s="584">
        <v>279</v>
      </c>
      <c r="U17" s="584">
        <v>216.06</v>
      </c>
      <c r="V17" s="584">
        <v>121.10000000000001</v>
      </c>
      <c r="W17" s="584">
        <v>67.319999999999993</v>
      </c>
      <c r="X17" s="584">
        <v>43.43</v>
      </c>
      <c r="Y17" s="584">
        <v>35.75</v>
      </c>
      <c r="Z17" s="585">
        <v>24672.46</v>
      </c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574"/>
      <c r="AO17" s="574"/>
      <c r="AP17" s="574"/>
      <c r="AQ17" s="574"/>
      <c r="AR17" s="574"/>
      <c r="AS17" s="574"/>
      <c r="AT17" s="574"/>
      <c r="AU17" s="574"/>
    </row>
    <row r="18" spans="1:47" ht="16.5" customHeight="1">
      <c r="A18" s="1542"/>
      <c r="B18" s="1543"/>
      <c r="C18" s="1543"/>
      <c r="D18" s="578" t="s">
        <v>28</v>
      </c>
      <c r="E18" s="586">
        <v>284</v>
      </c>
      <c r="F18" s="586">
        <v>4323</v>
      </c>
      <c r="G18" s="586">
        <v>14050</v>
      </c>
      <c r="H18" s="586">
        <v>53533</v>
      </c>
      <c r="I18" s="586">
        <v>85309</v>
      </c>
      <c r="J18" s="586">
        <v>292178</v>
      </c>
      <c r="K18" s="586">
        <v>525339</v>
      </c>
      <c r="L18" s="586">
        <v>776136</v>
      </c>
      <c r="M18" s="586">
        <v>1420780</v>
      </c>
      <c r="N18" s="586">
        <v>1995327</v>
      </c>
      <c r="O18" s="586">
        <v>1960721</v>
      </c>
      <c r="P18" s="586">
        <v>1362663</v>
      </c>
      <c r="Q18" s="586">
        <v>681691</v>
      </c>
      <c r="R18" s="586">
        <v>352049</v>
      </c>
      <c r="S18" s="586">
        <v>218104</v>
      </c>
      <c r="T18" s="586">
        <v>152713</v>
      </c>
      <c r="U18" s="586">
        <v>118873</v>
      </c>
      <c r="V18" s="586">
        <v>69758</v>
      </c>
      <c r="W18" s="586">
        <v>38048</v>
      </c>
      <c r="X18" s="586">
        <v>23206</v>
      </c>
      <c r="Y18" s="586">
        <v>18780</v>
      </c>
      <c r="Z18" s="587">
        <v>10163865</v>
      </c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</row>
    <row r="19" spans="1:47" ht="16.5" customHeight="1">
      <c r="A19" s="1542"/>
      <c r="B19" s="1543"/>
      <c r="C19" s="1543"/>
      <c r="D19" s="577" t="s">
        <v>26</v>
      </c>
      <c r="E19" s="591">
        <v>245</v>
      </c>
      <c r="F19" s="591">
        <v>974</v>
      </c>
      <c r="G19" s="591">
        <v>1739</v>
      </c>
      <c r="H19" s="591">
        <v>4187</v>
      </c>
      <c r="I19" s="591">
        <v>4487</v>
      </c>
      <c r="J19" s="591">
        <v>11458</v>
      </c>
      <c r="K19" s="591">
        <v>15595</v>
      </c>
      <c r="L19" s="591">
        <v>17161</v>
      </c>
      <c r="M19" s="591">
        <v>25804</v>
      </c>
      <c r="N19" s="591">
        <v>28962</v>
      </c>
      <c r="O19" s="591">
        <v>23457</v>
      </c>
      <c r="P19" s="591">
        <v>13041</v>
      </c>
      <c r="Q19" s="591">
        <v>5275</v>
      </c>
      <c r="R19" s="591">
        <v>2380</v>
      </c>
      <c r="S19" s="591">
        <v>1225</v>
      </c>
      <c r="T19" s="591">
        <v>716</v>
      </c>
      <c r="U19" s="591">
        <v>470</v>
      </c>
      <c r="V19" s="591">
        <v>248</v>
      </c>
      <c r="W19" s="591">
        <v>111</v>
      </c>
      <c r="X19" s="591">
        <v>67</v>
      </c>
      <c r="Y19" s="591">
        <v>54</v>
      </c>
      <c r="Z19" s="592">
        <v>157656</v>
      </c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</row>
    <row r="20" spans="1:47" ht="16.5" customHeight="1">
      <c r="A20" s="1542"/>
      <c r="B20" s="1543" t="s">
        <v>31</v>
      </c>
      <c r="C20" s="1546" t="s">
        <v>55</v>
      </c>
      <c r="D20" s="576" t="s">
        <v>27</v>
      </c>
      <c r="E20" s="584">
        <v>0</v>
      </c>
      <c r="F20" s="584">
        <v>1.67</v>
      </c>
      <c r="G20" s="584">
        <v>0.25</v>
      </c>
      <c r="H20" s="584">
        <v>16.41</v>
      </c>
      <c r="I20" s="584">
        <v>46.45</v>
      </c>
      <c r="J20" s="584">
        <v>40.21</v>
      </c>
      <c r="K20" s="584">
        <v>6.44</v>
      </c>
      <c r="L20" s="584">
        <v>2.2599999999999998</v>
      </c>
      <c r="M20" s="584">
        <v>70.05</v>
      </c>
      <c r="N20" s="584">
        <v>74.36</v>
      </c>
      <c r="O20" s="584">
        <v>71.03</v>
      </c>
      <c r="P20" s="584">
        <v>62.68</v>
      </c>
      <c r="Q20" s="584">
        <v>26.43</v>
      </c>
      <c r="R20" s="584">
        <v>11.42</v>
      </c>
      <c r="S20" s="584">
        <v>6.84</v>
      </c>
      <c r="T20" s="584">
        <v>1.75</v>
      </c>
      <c r="U20" s="584">
        <v>0.23</v>
      </c>
      <c r="V20" s="584">
        <v>0.65</v>
      </c>
      <c r="W20" s="584">
        <v>0.02</v>
      </c>
      <c r="X20" s="584">
        <v>0.15</v>
      </c>
      <c r="Y20" s="584">
        <v>0.13</v>
      </c>
      <c r="Z20" s="585">
        <v>439.43</v>
      </c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</row>
    <row r="21" spans="1:47" ht="16.5" customHeight="1">
      <c r="A21" s="1542"/>
      <c r="B21" s="1543"/>
      <c r="C21" s="1546"/>
      <c r="D21" s="578" t="s">
        <v>28</v>
      </c>
      <c r="E21" s="586">
        <v>0</v>
      </c>
      <c r="F21" s="586">
        <v>14</v>
      </c>
      <c r="G21" s="586">
        <v>6</v>
      </c>
      <c r="H21" s="586">
        <v>550</v>
      </c>
      <c r="I21" s="586">
        <v>2744</v>
      </c>
      <c r="J21" s="586">
        <v>2756</v>
      </c>
      <c r="K21" s="586">
        <v>558</v>
      </c>
      <c r="L21" s="586">
        <v>234</v>
      </c>
      <c r="M21" s="586">
        <v>7711</v>
      </c>
      <c r="N21" s="586">
        <v>8454</v>
      </c>
      <c r="O21" s="586">
        <v>8498</v>
      </c>
      <c r="P21" s="586">
        <v>7290</v>
      </c>
      <c r="Q21" s="586">
        <v>3088</v>
      </c>
      <c r="R21" s="586">
        <v>1379</v>
      </c>
      <c r="S21" s="586">
        <v>912</v>
      </c>
      <c r="T21" s="586">
        <v>234</v>
      </c>
      <c r="U21" s="586">
        <v>28</v>
      </c>
      <c r="V21" s="586">
        <v>88</v>
      </c>
      <c r="W21" s="586">
        <v>3</v>
      </c>
      <c r="X21" s="586">
        <v>14</v>
      </c>
      <c r="Y21" s="586">
        <v>17</v>
      </c>
      <c r="Z21" s="587">
        <v>44578</v>
      </c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</row>
    <row r="22" spans="1:47" ht="16.5" customHeight="1">
      <c r="A22" s="1542"/>
      <c r="B22" s="1543"/>
      <c r="C22" s="1546"/>
      <c r="D22" s="577" t="s">
        <v>26</v>
      </c>
      <c r="E22" s="588">
        <v>0</v>
      </c>
      <c r="F22" s="588">
        <v>3</v>
      </c>
      <c r="G22" s="588">
        <v>0</v>
      </c>
      <c r="H22" s="588">
        <v>44</v>
      </c>
      <c r="I22" s="588">
        <v>191</v>
      </c>
      <c r="J22" s="588">
        <v>143</v>
      </c>
      <c r="K22" s="588">
        <v>18</v>
      </c>
      <c r="L22" s="588">
        <v>7</v>
      </c>
      <c r="M22" s="588">
        <v>125</v>
      </c>
      <c r="N22" s="588">
        <v>93</v>
      </c>
      <c r="O22" s="588">
        <v>99</v>
      </c>
      <c r="P22" s="588">
        <v>79</v>
      </c>
      <c r="Q22" s="588">
        <v>35</v>
      </c>
      <c r="R22" s="588">
        <v>13</v>
      </c>
      <c r="S22" s="588">
        <v>10</v>
      </c>
      <c r="T22" s="588">
        <v>1</v>
      </c>
      <c r="U22" s="588">
        <v>0</v>
      </c>
      <c r="V22" s="588">
        <v>0</v>
      </c>
      <c r="W22" s="588">
        <v>0</v>
      </c>
      <c r="X22" s="588">
        <v>0</v>
      </c>
      <c r="Y22" s="588">
        <v>0</v>
      </c>
      <c r="Z22" s="589">
        <v>861</v>
      </c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</row>
    <row r="23" spans="1:47" ht="16.5" customHeight="1">
      <c r="A23" s="1542"/>
      <c r="B23" s="1543"/>
      <c r="C23" s="1546" t="s">
        <v>56</v>
      </c>
      <c r="D23" s="576" t="s">
        <v>27</v>
      </c>
      <c r="E23" s="584">
        <v>0</v>
      </c>
      <c r="F23" s="584">
        <v>0.65</v>
      </c>
      <c r="G23" s="584">
        <v>14.03</v>
      </c>
      <c r="H23" s="584">
        <v>14.57</v>
      </c>
      <c r="I23" s="584">
        <v>7.48</v>
      </c>
      <c r="J23" s="584">
        <v>3.4</v>
      </c>
      <c r="K23" s="584">
        <v>5.74</v>
      </c>
      <c r="L23" s="584">
        <v>3.24</v>
      </c>
      <c r="M23" s="584">
        <v>1.58</v>
      </c>
      <c r="N23" s="584">
        <v>11.7</v>
      </c>
      <c r="O23" s="584">
        <v>1.73</v>
      </c>
      <c r="P23" s="584">
        <v>0</v>
      </c>
      <c r="Q23" s="584">
        <v>0</v>
      </c>
      <c r="R23" s="584">
        <v>0</v>
      </c>
      <c r="S23" s="584">
        <v>0</v>
      </c>
      <c r="T23" s="584">
        <v>0</v>
      </c>
      <c r="U23" s="584">
        <v>0</v>
      </c>
      <c r="V23" s="584">
        <v>0</v>
      </c>
      <c r="W23" s="584">
        <v>0</v>
      </c>
      <c r="X23" s="584">
        <v>0</v>
      </c>
      <c r="Y23" s="584">
        <v>0</v>
      </c>
      <c r="Z23" s="585">
        <v>64.12</v>
      </c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</row>
    <row r="24" spans="1:47" ht="16.5" customHeight="1">
      <c r="A24" s="1542"/>
      <c r="B24" s="1543"/>
      <c r="C24" s="1546"/>
      <c r="D24" s="578" t="s">
        <v>28</v>
      </c>
      <c r="E24" s="586">
        <v>0</v>
      </c>
      <c r="F24" s="586">
        <v>7</v>
      </c>
      <c r="G24" s="586">
        <v>276</v>
      </c>
      <c r="H24" s="586">
        <v>722</v>
      </c>
      <c r="I24" s="586">
        <v>393</v>
      </c>
      <c r="J24" s="586">
        <v>374</v>
      </c>
      <c r="K24" s="586">
        <v>466</v>
      </c>
      <c r="L24" s="586">
        <v>492</v>
      </c>
      <c r="M24" s="586">
        <v>201</v>
      </c>
      <c r="N24" s="586">
        <v>1582</v>
      </c>
      <c r="O24" s="586">
        <v>304</v>
      </c>
      <c r="P24" s="586">
        <v>0</v>
      </c>
      <c r="Q24" s="586">
        <v>0</v>
      </c>
      <c r="R24" s="586">
        <v>0</v>
      </c>
      <c r="S24" s="586">
        <v>0</v>
      </c>
      <c r="T24" s="586">
        <v>0</v>
      </c>
      <c r="U24" s="586">
        <v>0</v>
      </c>
      <c r="V24" s="586">
        <v>0</v>
      </c>
      <c r="W24" s="586">
        <v>0</v>
      </c>
      <c r="X24" s="586">
        <v>0</v>
      </c>
      <c r="Y24" s="586">
        <v>0</v>
      </c>
      <c r="Z24" s="587">
        <v>4817</v>
      </c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</row>
    <row r="25" spans="1:47" ht="16.5" customHeight="1">
      <c r="A25" s="1542"/>
      <c r="B25" s="1543"/>
      <c r="C25" s="1546"/>
      <c r="D25" s="577" t="s">
        <v>26</v>
      </c>
      <c r="E25" s="588">
        <v>0</v>
      </c>
      <c r="F25" s="588">
        <v>1</v>
      </c>
      <c r="G25" s="588">
        <v>33</v>
      </c>
      <c r="H25" s="588">
        <v>57</v>
      </c>
      <c r="I25" s="588">
        <v>28</v>
      </c>
      <c r="J25" s="588">
        <v>16</v>
      </c>
      <c r="K25" s="588">
        <v>16</v>
      </c>
      <c r="L25" s="588">
        <v>12</v>
      </c>
      <c r="M25" s="588">
        <v>4</v>
      </c>
      <c r="N25" s="588">
        <v>22</v>
      </c>
      <c r="O25" s="588">
        <v>4</v>
      </c>
      <c r="P25" s="588">
        <v>0</v>
      </c>
      <c r="Q25" s="588">
        <v>0</v>
      </c>
      <c r="R25" s="588">
        <v>0</v>
      </c>
      <c r="S25" s="588">
        <v>0</v>
      </c>
      <c r="T25" s="588">
        <v>0</v>
      </c>
      <c r="U25" s="588">
        <v>0</v>
      </c>
      <c r="V25" s="588">
        <v>0</v>
      </c>
      <c r="W25" s="588">
        <v>0</v>
      </c>
      <c r="X25" s="588">
        <v>0</v>
      </c>
      <c r="Y25" s="588">
        <v>0</v>
      </c>
      <c r="Z25" s="590">
        <v>193</v>
      </c>
      <c r="AA25" s="574"/>
      <c r="AB25" s="574"/>
      <c r="AC25" s="574"/>
      <c r="AD25" s="574"/>
      <c r="AE25" s="574"/>
      <c r="AF25" s="574"/>
      <c r="AG25" s="574"/>
      <c r="AH25" s="574"/>
      <c r="AI25" s="574"/>
      <c r="AJ25" s="574"/>
      <c r="AK25" s="574"/>
      <c r="AL25" s="574"/>
      <c r="AM25" s="574"/>
      <c r="AN25" s="574"/>
      <c r="AO25" s="574"/>
      <c r="AP25" s="574"/>
      <c r="AQ25" s="574"/>
      <c r="AR25" s="574"/>
      <c r="AS25" s="574"/>
      <c r="AT25" s="574"/>
      <c r="AU25" s="574"/>
    </row>
    <row r="26" spans="1:47" ht="16.5" customHeight="1">
      <c r="A26" s="1542"/>
      <c r="B26" s="1543" t="s">
        <v>30</v>
      </c>
      <c r="C26" s="1543"/>
      <c r="D26" s="576" t="s">
        <v>27</v>
      </c>
      <c r="E26" s="584">
        <v>0</v>
      </c>
      <c r="F26" s="584">
        <v>2.3199999999999998</v>
      </c>
      <c r="G26" s="584">
        <v>14.28</v>
      </c>
      <c r="H26" s="584">
        <v>30.98</v>
      </c>
      <c r="I26" s="584">
        <v>53.930000000000007</v>
      </c>
      <c r="J26" s="584">
        <v>43.61</v>
      </c>
      <c r="K26" s="584">
        <v>12.18</v>
      </c>
      <c r="L26" s="584">
        <v>5.5</v>
      </c>
      <c r="M26" s="584">
        <v>71.63</v>
      </c>
      <c r="N26" s="584">
        <v>86.06</v>
      </c>
      <c r="O26" s="584">
        <v>72.760000000000005</v>
      </c>
      <c r="P26" s="584">
        <v>62.68</v>
      </c>
      <c r="Q26" s="584">
        <v>26.43</v>
      </c>
      <c r="R26" s="584">
        <v>11.42</v>
      </c>
      <c r="S26" s="584">
        <v>6.84</v>
      </c>
      <c r="T26" s="584">
        <v>1.75</v>
      </c>
      <c r="U26" s="584">
        <v>0.23</v>
      </c>
      <c r="V26" s="584">
        <v>0.65</v>
      </c>
      <c r="W26" s="584">
        <v>0.02</v>
      </c>
      <c r="X26" s="584">
        <v>0.15</v>
      </c>
      <c r="Y26" s="584">
        <v>0.13</v>
      </c>
      <c r="Z26" s="585">
        <v>503.55</v>
      </c>
      <c r="AA26" s="574"/>
      <c r="AB26" s="574"/>
      <c r="AC26" s="574"/>
      <c r="AD26" s="574"/>
      <c r="AE26" s="574"/>
      <c r="AF26" s="574"/>
      <c r="AG26" s="574"/>
      <c r="AH26" s="574"/>
      <c r="AI26" s="574"/>
      <c r="AJ26" s="574"/>
      <c r="AK26" s="574"/>
      <c r="AL26" s="574"/>
      <c r="AM26" s="574"/>
      <c r="AN26" s="574"/>
      <c r="AO26" s="574"/>
      <c r="AP26" s="574"/>
      <c r="AQ26" s="574"/>
      <c r="AR26" s="574"/>
      <c r="AS26" s="574"/>
      <c r="AT26" s="574"/>
      <c r="AU26" s="574"/>
    </row>
    <row r="27" spans="1:47" ht="16.5" customHeight="1">
      <c r="A27" s="1542"/>
      <c r="B27" s="1543"/>
      <c r="C27" s="1543"/>
      <c r="D27" s="578" t="s">
        <v>28</v>
      </c>
      <c r="E27" s="586">
        <v>0</v>
      </c>
      <c r="F27" s="586">
        <v>21</v>
      </c>
      <c r="G27" s="586">
        <v>282</v>
      </c>
      <c r="H27" s="586">
        <v>1272</v>
      </c>
      <c r="I27" s="586">
        <v>3137</v>
      </c>
      <c r="J27" s="586">
        <v>3130</v>
      </c>
      <c r="K27" s="586">
        <v>1024</v>
      </c>
      <c r="L27" s="586">
        <v>726</v>
      </c>
      <c r="M27" s="586">
        <v>7912</v>
      </c>
      <c r="N27" s="586">
        <v>10036</v>
      </c>
      <c r="O27" s="586">
        <v>8802</v>
      </c>
      <c r="P27" s="586">
        <v>7290</v>
      </c>
      <c r="Q27" s="586">
        <v>3088</v>
      </c>
      <c r="R27" s="586">
        <v>1379</v>
      </c>
      <c r="S27" s="586">
        <v>912</v>
      </c>
      <c r="T27" s="586">
        <v>234</v>
      </c>
      <c r="U27" s="586">
        <v>28</v>
      </c>
      <c r="V27" s="586">
        <v>88</v>
      </c>
      <c r="W27" s="586">
        <v>3</v>
      </c>
      <c r="X27" s="586">
        <v>14</v>
      </c>
      <c r="Y27" s="586">
        <v>17</v>
      </c>
      <c r="Z27" s="587">
        <v>49395</v>
      </c>
      <c r="AA27" s="574"/>
      <c r="AB27" s="574"/>
      <c r="AC27" s="574"/>
      <c r="AD27" s="574"/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4"/>
      <c r="AQ27" s="574"/>
      <c r="AR27" s="574"/>
      <c r="AS27" s="574"/>
      <c r="AT27" s="574"/>
      <c r="AU27" s="574"/>
    </row>
    <row r="28" spans="1:47" ht="16.5" customHeight="1">
      <c r="A28" s="1542"/>
      <c r="B28" s="1543"/>
      <c r="C28" s="1543"/>
      <c r="D28" s="577" t="s">
        <v>26</v>
      </c>
      <c r="E28" s="591">
        <v>0</v>
      </c>
      <c r="F28" s="591">
        <v>4</v>
      </c>
      <c r="G28" s="591">
        <v>33</v>
      </c>
      <c r="H28" s="591">
        <v>101</v>
      </c>
      <c r="I28" s="591">
        <v>219</v>
      </c>
      <c r="J28" s="591">
        <v>159</v>
      </c>
      <c r="K28" s="591">
        <v>34</v>
      </c>
      <c r="L28" s="591">
        <v>19</v>
      </c>
      <c r="M28" s="591">
        <v>129</v>
      </c>
      <c r="N28" s="591">
        <v>115</v>
      </c>
      <c r="O28" s="591">
        <v>103</v>
      </c>
      <c r="P28" s="591">
        <v>79</v>
      </c>
      <c r="Q28" s="591">
        <v>35</v>
      </c>
      <c r="R28" s="591">
        <v>13</v>
      </c>
      <c r="S28" s="591">
        <v>10</v>
      </c>
      <c r="T28" s="591">
        <v>1</v>
      </c>
      <c r="U28" s="591">
        <v>0</v>
      </c>
      <c r="V28" s="591">
        <v>0</v>
      </c>
      <c r="W28" s="591">
        <v>0</v>
      </c>
      <c r="X28" s="591">
        <v>0</v>
      </c>
      <c r="Y28" s="591">
        <v>0</v>
      </c>
      <c r="Z28" s="592">
        <v>1054</v>
      </c>
      <c r="AA28" s="574"/>
      <c r="AB28" s="574"/>
      <c r="AC28" s="574"/>
      <c r="AD28" s="574"/>
      <c r="AE28" s="574"/>
      <c r="AF28" s="574"/>
      <c r="AG28" s="574"/>
      <c r="AH28" s="574"/>
      <c r="AI28" s="574"/>
      <c r="AJ28" s="574"/>
      <c r="AK28" s="574"/>
      <c r="AL28" s="574"/>
      <c r="AM28" s="574"/>
      <c r="AN28" s="574"/>
      <c r="AO28" s="574"/>
      <c r="AP28" s="574"/>
      <c r="AQ28" s="574"/>
      <c r="AR28" s="574"/>
      <c r="AS28" s="574"/>
      <c r="AT28" s="574"/>
      <c r="AU28" s="574"/>
    </row>
    <row r="29" spans="1:47" ht="16.5" customHeight="1">
      <c r="A29" s="1542" t="s">
        <v>24</v>
      </c>
      <c r="B29" s="1543"/>
      <c r="C29" s="1543"/>
      <c r="D29" s="576" t="s">
        <v>27</v>
      </c>
      <c r="E29" s="584">
        <v>21.48</v>
      </c>
      <c r="F29" s="584">
        <v>92.800000000000011</v>
      </c>
      <c r="G29" s="584">
        <v>233.73999999999998</v>
      </c>
      <c r="H29" s="584">
        <v>552.90000000000009</v>
      </c>
      <c r="I29" s="584">
        <v>639.7700000000001</v>
      </c>
      <c r="J29" s="584">
        <v>1410.4600000000003</v>
      </c>
      <c r="K29" s="584">
        <v>1885.2800000000002</v>
      </c>
      <c r="L29" s="584">
        <v>2067.9899999999998</v>
      </c>
      <c r="M29" s="584">
        <v>3516.2400000000002</v>
      </c>
      <c r="N29" s="584">
        <v>4532.5599999999995</v>
      </c>
      <c r="O29" s="584">
        <v>4149.92</v>
      </c>
      <c r="P29" s="584">
        <v>2983.0099999999998</v>
      </c>
      <c r="Q29" s="584">
        <v>1286.18</v>
      </c>
      <c r="R29" s="584">
        <v>637.88</v>
      </c>
      <c r="S29" s="584">
        <v>400.21</v>
      </c>
      <c r="T29" s="584">
        <v>280.75</v>
      </c>
      <c r="U29" s="584">
        <v>216.29</v>
      </c>
      <c r="V29" s="584">
        <v>121.75000000000001</v>
      </c>
      <c r="W29" s="584">
        <v>67.339999999999989</v>
      </c>
      <c r="X29" s="584">
        <v>43.58</v>
      </c>
      <c r="Y29" s="584">
        <v>35.880000000000003</v>
      </c>
      <c r="Z29" s="585">
        <v>25176.01</v>
      </c>
      <c r="AA29" s="574"/>
      <c r="AB29" s="574"/>
      <c r="AC29" s="574"/>
      <c r="AD29" s="574"/>
      <c r="AE29" s="574"/>
      <c r="AF29" s="574"/>
      <c r="AG29" s="574"/>
      <c r="AH29" s="574"/>
      <c r="AI29" s="574"/>
      <c r="AJ29" s="574"/>
      <c r="AK29" s="574"/>
      <c r="AL29" s="574"/>
      <c r="AM29" s="574"/>
      <c r="AN29" s="574"/>
      <c r="AO29" s="574"/>
      <c r="AP29" s="574"/>
      <c r="AQ29" s="574"/>
      <c r="AR29" s="574"/>
      <c r="AS29" s="574"/>
      <c r="AT29" s="574"/>
      <c r="AU29" s="574"/>
    </row>
    <row r="30" spans="1:47" ht="16.5" customHeight="1">
      <c r="A30" s="1542"/>
      <c r="B30" s="1543"/>
      <c r="C30" s="1543"/>
      <c r="D30" s="578" t="s">
        <v>28</v>
      </c>
      <c r="E30" s="586">
        <v>284</v>
      </c>
      <c r="F30" s="586">
        <v>4344</v>
      </c>
      <c r="G30" s="586">
        <v>14332</v>
      </c>
      <c r="H30" s="586">
        <v>54805</v>
      </c>
      <c r="I30" s="586">
        <v>88446</v>
      </c>
      <c r="J30" s="586">
        <v>295308</v>
      </c>
      <c r="K30" s="586">
        <v>526363</v>
      </c>
      <c r="L30" s="586">
        <v>776862</v>
      </c>
      <c r="M30" s="586">
        <v>1428692</v>
      </c>
      <c r="N30" s="586">
        <v>2005363</v>
      </c>
      <c r="O30" s="586">
        <v>1969523</v>
      </c>
      <c r="P30" s="586">
        <v>1369953</v>
      </c>
      <c r="Q30" s="586">
        <v>684779</v>
      </c>
      <c r="R30" s="586">
        <v>353428</v>
      </c>
      <c r="S30" s="586">
        <v>219016</v>
      </c>
      <c r="T30" s="586">
        <v>152947</v>
      </c>
      <c r="U30" s="586">
        <v>118901</v>
      </c>
      <c r="V30" s="586">
        <v>69846</v>
      </c>
      <c r="W30" s="586">
        <v>38051</v>
      </c>
      <c r="X30" s="586">
        <v>23220</v>
      </c>
      <c r="Y30" s="586">
        <v>18797</v>
      </c>
      <c r="Z30" s="587">
        <v>10213260</v>
      </c>
      <c r="AA30" s="574"/>
      <c r="AB30" s="574"/>
      <c r="AC30" s="574"/>
      <c r="AD30" s="574"/>
      <c r="AE30" s="574"/>
      <c r="AF30" s="574"/>
      <c r="AG30" s="574"/>
      <c r="AH30" s="574"/>
      <c r="AI30" s="574"/>
      <c r="AJ30" s="574"/>
      <c r="AK30" s="574"/>
      <c r="AL30" s="574"/>
      <c r="AM30" s="574"/>
      <c r="AN30" s="574"/>
      <c r="AO30" s="574"/>
      <c r="AP30" s="574"/>
      <c r="AQ30" s="574"/>
      <c r="AR30" s="574"/>
      <c r="AS30" s="574"/>
      <c r="AT30" s="574"/>
      <c r="AU30" s="574"/>
    </row>
    <row r="31" spans="1:47" ht="16.5" customHeight="1">
      <c r="A31" s="1542"/>
      <c r="B31" s="1543"/>
      <c r="C31" s="1543"/>
      <c r="D31" s="577" t="s">
        <v>26</v>
      </c>
      <c r="E31" s="591">
        <v>245</v>
      </c>
      <c r="F31" s="591">
        <v>978</v>
      </c>
      <c r="G31" s="591">
        <v>1772</v>
      </c>
      <c r="H31" s="591">
        <v>4288</v>
      </c>
      <c r="I31" s="591">
        <v>4706</v>
      </c>
      <c r="J31" s="591">
        <v>11617</v>
      </c>
      <c r="K31" s="591">
        <v>15629</v>
      </c>
      <c r="L31" s="591">
        <v>17180</v>
      </c>
      <c r="M31" s="591">
        <v>25933</v>
      </c>
      <c r="N31" s="591">
        <v>29077</v>
      </c>
      <c r="O31" s="591">
        <v>23560</v>
      </c>
      <c r="P31" s="591">
        <v>13120</v>
      </c>
      <c r="Q31" s="591">
        <v>5310</v>
      </c>
      <c r="R31" s="591">
        <v>2393</v>
      </c>
      <c r="S31" s="591">
        <v>1235</v>
      </c>
      <c r="T31" s="591">
        <v>717</v>
      </c>
      <c r="U31" s="591">
        <v>470</v>
      </c>
      <c r="V31" s="591">
        <v>248</v>
      </c>
      <c r="W31" s="591">
        <v>111</v>
      </c>
      <c r="X31" s="591">
        <v>67</v>
      </c>
      <c r="Y31" s="591">
        <v>54</v>
      </c>
      <c r="Z31" s="592">
        <v>158710</v>
      </c>
      <c r="AA31" s="574"/>
      <c r="AB31" s="574"/>
      <c r="AC31" s="574"/>
      <c r="AD31" s="574"/>
      <c r="AE31" s="574"/>
      <c r="AF31" s="574"/>
      <c r="AG31" s="574"/>
      <c r="AH31" s="574"/>
      <c r="AI31" s="574"/>
      <c r="AJ31" s="574"/>
      <c r="AK31" s="574"/>
      <c r="AL31" s="574"/>
      <c r="AM31" s="574"/>
      <c r="AN31" s="574"/>
      <c r="AO31" s="574"/>
      <c r="AP31" s="574"/>
      <c r="AQ31" s="574"/>
      <c r="AR31" s="574"/>
      <c r="AS31" s="574"/>
      <c r="AT31" s="574"/>
      <c r="AU31" s="574"/>
    </row>
    <row r="32" spans="1:47" ht="16.5" customHeight="1">
      <c r="A32" s="1542" t="s">
        <v>34</v>
      </c>
      <c r="B32" s="1543" t="s">
        <v>29</v>
      </c>
      <c r="C32" s="1546" t="s">
        <v>53</v>
      </c>
      <c r="D32" s="576" t="s">
        <v>27</v>
      </c>
      <c r="E32" s="584">
        <v>0</v>
      </c>
      <c r="F32" s="584">
        <v>8.17</v>
      </c>
      <c r="G32" s="584">
        <v>0.35</v>
      </c>
      <c r="H32" s="584">
        <v>4.8499999999999996</v>
      </c>
      <c r="I32" s="584">
        <v>0.35</v>
      </c>
      <c r="J32" s="584">
        <v>3.96</v>
      </c>
      <c r="K32" s="584">
        <v>0</v>
      </c>
      <c r="L32" s="584">
        <v>9.5399999999999991</v>
      </c>
      <c r="M32" s="584">
        <v>7.97</v>
      </c>
      <c r="N32" s="584">
        <v>12.9</v>
      </c>
      <c r="O32" s="584">
        <v>12.88</v>
      </c>
      <c r="P32" s="584">
        <v>21.26</v>
      </c>
      <c r="Q32" s="584">
        <v>262.38</v>
      </c>
      <c r="R32" s="584">
        <v>208.25</v>
      </c>
      <c r="S32" s="584">
        <v>282.27</v>
      </c>
      <c r="T32" s="584">
        <v>240.88</v>
      </c>
      <c r="U32" s="584">
        <v>271.63</v>
      </c>
      <c r="V32" s="584">
        <v>132.83000000000001</v>
      </c>
      <c r="W32" s="584">
        <v>126.44</v>
      </c>
      <c r="X32" s="584">
        <v>61.97</v>
      </c>
      <c r="Y32" s="584">
        <v>102.44</v>
      </c>
      <c r="Z32" s="585">
        <v>1771.32</v>
      </c>
      <c r="AA32" s="574"/>
      <c r="AB32" s="574"/>
      <c r="AC32" s="574"/>
      <c r="AD32" s="574"/>
      <c r="AE32" s="574"/>
      <c r="AF32" s="574"/>
      <c r="AG32" s="574"/>
      <c r="AH32" s="574"/>
      <c r="AI32" s="574"/>
      <c r="AJ32" s="574"/>
      <c r="AK32" s="574"/>
      <c r="AL32" s="574"/>
      <c r="AM32" s="574"/>
      <c r="AN32" s="574"/>
      <c r="AO32" s="574"/>
      <c r="AP32" s="574"/>
      <c r="AQ32" s="574"/>
      <c r="AR32" s="574"/>
      <c r="AS32" s="574"/>
      <c r="AT32" s="574"/>
      <c r="AU32" s="574"/>
    </row>
    <row r="33" spans="1:47" ht="16.5" customHeight="1">
      <c r="A33" s="1542"/>
      <c r="B33" s="1543"/>
      <c r="C33" s="1546"/>
      <c r="D33" s="578" t="s">
        <v>28</v>
      </c>
      <c r="E33" s="586">
        <v>0</v>
      </c>
      <c r="F33" s="586">
        <v>0</v>
      </c>
      <c r="G33" s="586">
        <v>12</v>
      </c>
      <c r="H33" s="586">
        <v>351</v>
      </c>
      <c r="I33" s="586">
        <v>37</v>
      </c>
      <c r="J33" s="586">
        <v>505</v>
      </c>
      <c r="K33" s="586">
        <v>0</v>
      </c>
      <c r="L33" s="586">
        <v>1768</v>
      </c>
      <c r="M33" s="586">
        <v>1604</v>
      </c>
      <c r="N33" s="586">
        <v>2870</v>
      </c>
      <c r="O33" s="586">
        <v>2926</v>
      </c>
      <c r="P33" s="586">
        <v>4897</v>
      </c>
      <c r="Q33" s="586">
        <v>61452</v>
      </c>
      <c r="R33" s="586">
        <v>48508</v>
      </c>
      <c r="S33" s="586">
        <v>64983</v>
      </c>
      <c r="T33" s="586">
        <v>53069</v>
      </c>
      <c r="U33" s="586">
        <v>61063</v>
      </c>
      <c r="V33" s="586">
        <v>28725</v>
      </c>
      <c r="W33" s="586">
        <v>28707</v>
      </c>
      <c r="X33" s="586">
        <v>14322</v>
      </c>
      <c r="Y33" s="586">
        <v>23169</v>
      </c>
      <c r="Z33" s="587">
        <v>398968</v>
      </c>
      <c r="AA33" s="574"/>
      <c r="AB33" s="574"/>
      <c r="AC33" s="574"/>
      <c r="AD33" s="574"/>
      <c r="AE33" s="574"/>
      <c r="AF33" s="574"/>
      <c r="AG33" s="574"/>
      <c r="AH33" s="574"/>
      <c r="AI33" s="574"/>
      <c r="AJ33" s="574"/>
      <c r="AK33" s="574"/>
      <c r="AL33" s="574"/>
      <c r="AM33" s="574"/>
      <c r="AN33" s="574"/>
      <c r="AO33" s="574"/>
      <c r="AP33" s="574"/>
      <c r="AQ33" s="574"/>
      <c r="AR33" s="574"/>
      <c r="AS33" s="574"/>
      <c r="AT33" s="574"/>
      <c r="AU33" s="574"/>
    </row>
    <row r="34" spans="1:47" ht="16.5" customHeight="1">
      <c r="A34" s="1542"/>
      <c r="B34" s="1543"/>
      <c r="C34" s="1546"/>
      <c r="D34" s="577" t="s">
        <v>26</v>
      </c>
      <c r="E34" s="588">
        <v>0</v>
      </c>
      <c r="F34" s="588">
        <v>0</v>
      </c>
      <c r="G34" s="588">
        <v>2</v>
      </c>
      <c r="H34" s="588">
        <v>28</v>
      </c>
      <c r="I34" s="588">
        <v>2</v>
      </c>
      <c r="J34" s="588">
        <v>29</v>
      </c>
      <c r="K34" s="588">
        <v>0</v>
      </c>
      <c r="L34" s="588">
        <v>46</v>
      </c>
      <c r="M34" s="588">
        <v>32</v>
      </c>
      <c r="N34" s="588">
        <v>40</v>
      </c>
      <c r="O34" s="588">
        <v>30</v>
      </c>
      <c r="P34" s="588">
        <v>33</v>
      </c>
      <c r="Q34" s="588">
        <v>299</v>
      </c>
      <c r="R34" s="588">
        <v>229</v>
      </c>
      <c r="S34" s="588">
        <v>306</v>
      </c>
      <c r="T34" s="588">
        <v>252</v>
      </c>
      <c r="U34" s="588">
        <v>302</v>
      </c>
      <c r="V34" s="588">
        <v>111</v>
      </c>
      <c r="W34" s="588">
        <v>133</v>
      </c>
      <c r="X34" s="588">
        <v>70</v>
      </c>
      <c r="Y34" s="588">
        <v>95</v>
      </c>
      <c r="Z34" s="589">
        <v>2039</v>
      </c>
      <c r="AA34" s="574"/>
      <c r="AB34" s="574"/>
      <c r="AC34" s="574"/>
      <c r="AD34" s="574"/>
      <c r="AE34" s="574"/>
      <c r="AF34" s="574"/>
      <c r="AG34" s="574"/>
      <c r="AH34" s="574"/>
      <c r="AI34" s="574"/>
      <c r="AJ34" s="574"/>
      <c r="AK34" s="574"/>
      <c r="AL34" s="574"/>
      <c r="AM34" s="574"/>
      <c r="AN34" s="574"/>
      <c r="AO34" s="574"/>
      <c r="AP34" s="574"/>
      <c r="AQ34" s="574"/>
      <c r="AR34" s="574"/>
      <c r="AS34" s="574"/>
      <c r="AT34" s="574"/>
      <c r="AU34" s="574"/>
    </row>
    <row r="35" spans="1:47" ht="16.5" customHeight="1">
      <c r="A35" s="1542"/>
      <c r="B35" s="1543"/>
      <c r="C35" s="1546" t="s">
        <v>54</v>
      </c>
      <c r="D35" s="576" t="s">
        <v>27</v>
      </c>
      <c r="E35" s="584">
        <v>0</v>
      </c>
      <c r="F35" s="584">
        <v>0</v>
      </c>
      <c r="G35" s="584">
        <v>0</v>
      </c>
      <c r="H35" s="584">
        <v>0</v>
      </c>
      <c r="I35" s="584">
        <v>0</v>
      </c>
      <c r="J35" s="584">
        <v>0</v>
      </c>
      <c r="K35" s="584">
        <v>0</v>
      </c>
      <c r="L35" s="584">
        <v>0</v>
      </c>
      <c r="M35" s="584">
        <v>0.85</v>
      </c>
      <c r="N35" s="584">
        <v>0.5</v>
      </c>
      <c r="O35" s="584">
        <v>0</v>
      </c>
      <c r="P35" s="584">
        <v>0.17</v>
      </c>
      <c r="Q35" s="584">
        <v>1.48</v>
      </c>
      <c r="R35" s="584">
        <v>0</v>
      </c>
      <c r="S35" s="584">
        <v>0</v>
      </c>
      <c r="T35" s="584">
        <v>0</v>
      </c>
      <c r="U35" s="584">
        <v>6.61</v>
      </c>
      <c r="V35" s="584">
        <v>0</v>
      </c>
      <c r="W35" s="584">
        <v>7.8</v>
      </c>
      <c r="X35" s="584">
        <v>0</v>
      </c>
      <c r="Y35" s="584">
        <v>75.41</v>
      </c>
      <c r="Z35" s="585">
        <v>92.82</v>
      </c>
      <c r="AA35" s="574"/>
      <c r="AB35" s="574"/>
      <c r="AC35" s="574"/>
      <c r="AD35" s="574"/>
      <c r="AE35" s="574"/>
      <c r="AF35" s="574"/>
      <c r="AG35" s="574"/>
      <c r="AH35" s="574"/>
      <c r="AI35" s="574"/>
      <c r="AJ35" s="574"/>
      <c r="AK35" s="574"/>
      <c r="AL35" s="574"/>
      <c r="AM35" s="574"/>
      <c r="AN35" s="574"/>
      <c r="AO35" s="574"/>
      <c r="AP35" s="574"/>
      <c r="AQ35" s="574"/>
      <c r="AR35" s="574"/>
      <c r="AS35" s="574"/>
      <c r="AT35" s="574"/>
      <c r="AU35" s="574"/>
    </row>
    <row r="36" spans="1:47" ht="16.5" customHeight="1">
      <c r="A36" s="1542"/>
      <c r="B36" s="1543"/>
      <c r="C36" s="1546"/>
      <c r="D36" s="578" t="s">
        <v>28</v>
      </c>
      <c r="E36" s="586">
        <v>0</v>
      </c>
      <c r="F36" s="586">
        <v>0</v>
      </c>
      <c r="G36" s="586">
        <v>0</v>
      </c>
      <c r="H36" s="586">
        <v>0</v>
      </c>
      <c r="I36" s="586">
        <v>0</v>
      </c>
      <c r="J36" s="586">
        <v>0</v>
      </c>
      <c r="K36" s="586">
        <v>0</v>
      </c>
      <c r="L36" s="586">
        <v>0</v>
      </c>
      <c r="M36" s="586">
        <v>175</v>
      </c>
      <c r="N36" s="586">
        <v>111</v>
      </c>
      <c r="O36" s="586">
        <v>0</v>
      </c>
      <c r="P36" s="586">
        <v>42</v>
      </c>
      <c r="Q36" s="586">
        <v>374</v>
      </c>
      <c r="R36" s="586">
        <v>0</v>
      </c>
      <c r="S36" s="586">
        <v>0</v>
      </c>
      <c r="T36" s="586">
        <v>0</v>
      </c>
      <c r="U36" s="586">
        <v>1672</v>
      </c>
      <c r="V36" s="586">
        <v>0</v>
      </c>
      <c r="W36" s="586">
        <v>1973</v>
      </c>
      <c r="X36" s="586">
        <v>0</v>
      </c>
      <c r="Y36" s="586">
        <v>19079</v>
      </c>
      <c r="Z36" s="587">
        <v>23426</v>
      </c>
      <c r="AA36" s="574"/>
      <c r="AB36" s="574"/>
      <c r="AC36" s="574"/>
      <c r="AD36" s="574"/>
      <c r="AE36" s="574"/>
      <c r="AF36" s="574"/>
      <c r="AG36" s="574"/>
      <c r="AH36" s="574"/>
      <c r="AI36" s="574"/>
      <c r="AJ36" s="574"/>
      <c r="AK36" s="574"/>
      <c r="AL36" s="574"/>
      <c r="AM36" s="574"/>
      <c r="AN36" s="574"/>
      <c r="AO36" s="574"/>
      <c r="AP36" s="574"/>
      <c r="AQ36" s="574"/>
      <c r="AR36" s="574"/>
      <c r="AS36" s="574"/>
      <c r="AT36" s="574"/>
      <c r="AU36" s="574"/>
    </row>
    <row r="37" spans="1:47" ht="16.5" customHeight="1">
      <c r="A37" s="1542"/>
      <c r="B37" s="1543"/>
      <c r="C37" s="1546"/>
      <c r="D37" s="577" t="s">
        <v>26</v>
      </c>
      <c r="E37" s="588">
        <v>0</v>
      </c>
      <c r="F37" s="588">
        <v>0</v>
      </c>
      <c r="G37" s="588">
        <v>0</v>
      </c>
      <c r="H37" s="588">
        <v>0</v>
      </c>
      <c r="I37" s="588">
        <v>0</v>
      </c>
      <c r="J37" s="588">
        <v>0</v>
      </c>
      <c r="K37" s="588">
        <v>0</v>
      </c>
      <c r="L37" s="588">
        <v>0</v>
      </c>
      <c r="M37" s="588">
        <v>4</v>
      </c>
      <c r="N37" s="588">
        <v>2</v>
      </c>
      <c r="O37" s="588">
        <v>0</v>
      </c>
      <c r="P37" s="588">
        <v>0</v>
      </c>
      <c r="Q37" s="588">
        <v>2</v>
      </c>
      <c r="R37" s="588">
        <v>0</v>
      </c>
      <c r="S37" s="588">
        <v>0</v>
      </c>
      <c r="T37" s="588">
        <v>0</v>
      </c>
      <c r="U37" s="588">
        <v>10</v>
      </c>
      <c r="V37" s="588">
        <v>0</v>
      </c>
      <c r="W37" s="588">
        <v>12</v>
      </c>
      <c r="X37" s="588">
        <v>0</v>
      </c>
      <c r="Y37" s="588">
        <v>113</v>
      </c>
      <c r="Z37" s="589">
        <v>143</v>
      </c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574"/>
      <c r="AM37" s="574"/>
      <c r="AN37" s="574"/>
      <c r="AO37" s="574"/>
      <c r="AP37" s="574"/>
      <c r="AQ37" s="574"/>
      <c r="AR37" s="574"/>
      <c r="AS37" s="574"/>
      <c r="AT37" s="574"/>
      <c r="AU37" s="574"/>
    </row>
    <row r="38" spans="1:47" ht="16.5" customHeight="1">
      <c r="A38" s="1542"/>
      <c r="B38" s="1543" t="s">
        <v>30</v>
      </c>
      <c r="C38" s="1543"/>
      <c r="D38" s="576" t="s">
        <v>27</v>
      </c>
      <c r="E38" s="584">
        <v>0</v>
      </c>
      <c r="F38" s="584">
        <v>8.17</v>
      </c>
      <c r="G38" s="584">
        <v>0.35</v>
      </c>
      <c r="H38" s="584">
        <v>4.8499999999999996</v>
      </c>
      <c r="I38" s="584">
        <v>0.35</v>
      </c>
      <c r="J38" s="584">
        <v>3.96</v>
      </c>
      <c r="K38" s="584">
        <v>0</v>
      </c>
      <c r="L38" s="584">
        <v>9.5399999999999991</v>
      </c>
      <c r="M38" s="584">
        <v>8.82</v>
      </c>
      <c r="N38" s="584">
        <v>13.4</v>
      </c>
      <c r="O38" s="584">
        <v>12.88</v>
      </c>
      <c r="P38" s="584">
        <v>21.430000000000003</v>
      </c>
      <c r="Q38" s="584">
        <v>263.86</v>
      </c>
      <c r="R38" s="584">
        <v>208.25</v>
      </c>
      <c r="S38" s="584">
        <v>282.27</v>
      </c>
      <c r="T38" s="584">
        <v>240.88</v>
      </c>
      <c r="U38" s="584">
        <v>278.24</v>
      </c>
      <c r="V38" s="584">
        <v>132.83000000000001</v>
      </c>
      <c r="W38" s="584">
        <v>134.24</v>
      </c>
      <c r="X38" s="584">
        <v>61.97</v>
      </c>
      <c r="Y38" s="584">
        <v>177.85</v>
      </c>
      <c r="Z38" s="585">
        <v>1864.1399999999999</v>
      </c>
      <c r="AA38" s="574"/>
      <c r="AB38" s="574"/>
      <c r="AC38" s="574"/>
      <c r="AD38" s="574"/>
      <c r="AE38" s="574"/>
      <c r="AF38" s="574"/>
      <c r="AG38" s="574"/>
      <c r="AH38" s="574"/>
      <c r="AI38" s="574"/>
      <c r="AJ38" s="574"/>
      <c r="AK38" s="574"/>
      <c r="AL38" s="574"/>
      <c r="AM38" s="574"/>
      <c r="AN38" s="574"/>
      <c r="AO38" s="574"/>
      <c r="AP38" s="574"/>
      <c r="AQ38" s="574"/>
      <c r="AR38" s="574"/>
      <c r="AS38" s="574"/>
      <c r="AT38" s="574"/>
      <c r="AU38" s="574"/>
    </row>
    <row r="39" spans="1:47" ht="16.5" customHeight="1">
      <c r="A39" s="1542"/>
      <c r="B39" s="1543"/>
      <c r="C39" s="1543"/>
      <c r="D39" s="578" t="s">
        <v>28</v>
      </c>
      <c r="E39" s="586">
        <v>0</v>
      </c>
      <c r="F39" s="586">
        <v>0</v>
      </c>
      <c r="G39" s="586">
        <v>12</v>
      </c>
      <c r="H39" s="586">
        <v>351</v>
      </c>
      <c r="I39" s="586">
        <v>37</v>
      </c>
      <c r="J39" s="586">
        <v>505</v>
      </c>
      <c r="K39" s="586">
        <v>0</v>
      </c>
      <c r="L39" s="586">
        <v>1768</v>
      </c>
      <c r="M39" s="586">
        <v>1779</v>
      </c>
      <c r="N39" s="586">
        <v>2981</v>
      </c>
      <c r="O39" s="586">
        <v>2926</v>
      </c>
      <c r="P39" s="586">
        <v>4939</v>
      </c>
      <c r="Q39" s="586">
        <v>61826</v>
      </c>
      <c r="R39" s="586">
        <v>48508</v>
      </c>
      <c r="S39" s="586">
        <v>64983</v>
      </c>
      <c r="T39" s="586">
        <v>53069</v>
      </c>
      <c r="U39" s="586">
        <v>62735</v>
      </c>
      <c r="V39" s="586">
        <v>28725</v>
      </c>
      <c r="W39" s="586">
        <v>30680</v>
      </c>
      <c r="X39" s="586">
        <v>14322</v>
      </c>
      <c r="Y39" s="586">
        <v>42248</v>
      </c>
      <c r="Z39" s="587">
        <v>422394</v>
      </c>
      <c r="AA39" s="574"/>
      <c r="AB39" s="574"/>
      <c r="AC39" s="574"/>
      <c r="AD39" s="574"/>
      <c r="AE39" s="574"/>
      <c r="AF39" s="574"/>
      <c r="AG39" s="574"/>
      <c r="AH39" s="574"/>
      <c r="AI39" s="574"/>
      <c r="AJ39" s="574"/>
      <c r="AK39" s="574"/>
      <c r="AL39" s="574"/>
      <c r="AM39" s="574"/>
      <c r="AN39" s="574"/>
      <c r="AO39" s="574"/>
      <c r="AP39" s="574"/>
      <c r="AQ39" s="574"/>
      <c r="AR39" s="574"/>
      <c r="AS39" s="574"/>
      <c r="AT39" s="574"/>
      <c r="AU39" s="574"/>
    </row>
    <row r="40" spans="1:47" ht="16.5" customHeight="1">
      <c r="A40" s="1542"/>
      <c r="B40" s="1543"/>
      <c r="C40" s="1543"/>
      <c r="D40" s="577" t="s">
        <v>26</v>
      </c>
      <c r="E40" s="591">
        <v>0</v>
      </c>
      <c r="F40" s="591">
        <v>0</v>
      </c>
      <c r="G40" s="591">
        <v>2</v>
      </c>
      <c r="H40" s="591">
        <v>28</v>
      </c>
      <c r="I40" s="591">
        <v>2</v>
      </c>
      <c r="J40" s="591">
        <v>29</v>
      </c>
      <c r="K40" s="591">
        <v>0</v>
      </c>
      <c r="L40" s="591">
        <v>46</v>
      </c>
      <c r="M40" s="591">
        <v>36</v>
      </c>
      <c r="N40" s="591">
        <v>42</v>
      </c>
      <c r="O40" s="591">
        <v>30</v>
      </c>
      <c r="P40" s="591">
        <v>33</v>
      </c>
      <c r="Q40" s="591">
        <v>301</v>
      </c>
      <c r="R40" s="591">
        <v>229</v>
      </c>
      <c r="S40" s="591">
        <v>306</v>
      </c>
      <c r="T40" s="591">
        <v>252</v>
      </c>
      <c r="U40" s="591">
        <v>312</v>
      </c>
      <c r="V40" s="591">
        <v>111</v>
      </c>
      <c r="W40" s="591">
        <v>145</v>
      </c>
      <c r="X40" s="591">
        <v>70</v>
      </c>
      <c r="Y40" s="591">
        <v>208</v>
      </c>
      <c r="Z40" s="592">
        <v>2182</v>
      </c>
      <c r="AA40" s="574"/>
      <c r="AB40" s="574"/>
      <c r="AC40" s="574"/>
      <c r="AD40" s="574"/>
      <c r="AE40" s="574"/>
      <c r="AF40" s="574"/>
      <c r="AG40" s="574"/>
      <c r="AH40" s="574"/>
      <c r="AI40" s="574"/>
      <c r="AJ40" s="574"/>
      <c r="AK40" s="574"/>
      <c r="AL40" s="574"/>
      <c r="AM40" s="574"/>
      <c r="AN40" s="574"/>
      <c r="AO40" s="574"/>
      <c r="AP40" s="574"/>
      <c r="AQ40" s="574"/>
      <c r="AR40" s="574"/>
      <c r="AS40" s="574"/>
      <c r="AT40" s="574"/>
      <c r="AU40" s="574"/>
    </row>
    <row r="41" spans="1:47" ht="16.5" customHeight="1">
      <c r="A41" s="1542"/>
      <c r="B41" s="1543" t="s">
        <v>31</v>
      </c>
      <c r="C41" s="1546" t="s">
        <v>55</v>
      </c>
      <c r="D41" s="576" t="s">
        <v>27</v>
      </c>
      <c r="E41" s="584">
        <v>0</v>
      </c>
      <c r="F41" s="584">
        <v>0</v>
      </c>
      <c r="G41" s="584">
        <v>0</v>
      </c>
      <c r="H41" s="584">
        <v>0</v>
      </c>
      <c r="I41" s="584">
        <v>0.25</v>
      </c>
      <c r="J41" s="584">
        <v>0.14000000000000001</v>
      </c>
      <c r="K41" s="584">
        <v>0</v>
      </c>
      <c r="L41" s="584">
        <v>0</v>
      </c>
      <c r="M41" s="584">
        <v>0</v>
      </c>
      <c r="N41" s="584">
        <v>0</v>
      </c>
      <c r="O41" s="584">
        <v>0</v>
      </c>
      <c r="P41" s="584">
        <v>0</v>
      </c>
      <c r="Q41" s="584">
        <v>0</v>
      </c>
      <c r="R41" s="584">
        <v>0</v>
      </c>
      <c r="S41" s="584">
        <v>0</v>
      </c>
      <c r="T41" s="584">
        <v>0</v>
      </c>
      <c r="U41" s="584">
        <v>0</v>
      </c>
      <c r="V41" s="584">
        <v>0</v>
      </c>
      <c r="W41" s="584">
        <v>0</v>
      </c>
      <c r="X41" s="584">
        <v>0</v>
      </c>
      <c r="Y41" s="584">
        <v>0</v>
      </c>
      <c r="Z41" s="585">
        <v>0.39</v>
      </c>
      <c r="AA41" s="574"/>
      <c r="AB41" s="574"/>
      <c r="AC41" s="574"/>
      <c r="AD41" s="574"/>
      <c r="AE41" s="574"/>
      <c r="AF41" s="574"/>
      <c r="AG41" s="574"/>
      <c r="AH41" s="574"/>
      <c r="AI41" s="574"/>
      <c r="AJ41" s="574"/>
      <c r="AK41" s="574"/>
      <c r="AL41" s="574"/>
      <c r="AM41" s="574"/>
      <c r="AN41" s="574"/>
      <c r="AO41" s="574"/>
      <c r="AP41" s="574"/>
      <c r="AQ41" s="574"/>
      <c r="AR41" s="574"/>
      <c r="AS41" s="574"/>
      <c r="AT41" s="574"/>
      <c r="AU41" s="574"/>
    </row>
    <row r="42" spans="1:47" ht="16.5" customHeight="1">
      <c r="A42" s="1542"/>
      <c r="B42" s="1543"/>
      <c r="C42" s="1546"/>
      <c r="D42" s="578" t="s">
        <v>28</v>
      </c>
      <c r="E42" s="586">
        <v>0</v>
      </c>
      <c r="F42" s="586">
        <v>0</v>
      </c>
      <c r="G42" s="586">
        <v>0</v>
      </c>
      <c r="H42" s="586">
        <v>0</v>
      </c>
      <c r="I42" s="586">
        <v>17</v>
      </c>
      <c r="J42" s="586">
        <v>10</v>
      </c>
      <c r="K42" s="586">
        <v>0</v>
      </c>
      <c r="L42" s="586">
        <v>0</v>
      </c>
      <c r="M42" s="586">
        <v>0</v>
      </c>
      <c r="N42" s="586">
        <v>0</v>
      </c>
      <c r="O42" s="586">
        <v>0</v>
      </c>
      <c r="P42" s="586">
        <v>0</v>
      </c>
      <c r="Q42" s="586">
        <v>0</v>
      </c>
      <c r="R42" s="586">
        <v>0</v>
      </c>
      <c r="S42" s="586">
        <v>0</v>
      </c>
      <c r="T42" s="586">
        <v>0</v>
      </c>
      <c r="U42" s="586">
        <v>0</v>
      </c>
      <c r="V42" s="586">
        <v>0</v>
      </c>
      <c r="W42" s="586">
        <v>0</v>
      </c>
      <c r="X42" s="586">
        <v>0</v>
      </c>
      <c r="Y42" s="586">
        <v>0</v>
      </c>
      <c r="Z42" s="587">
        <v>27</v>
      </c>
      <c r="AA42" s="574"/>
      <c r="AB42" s="574"/>
      <c r="AC42" s="574"/>
      <c r="AD42" s="574"/>
      <c r="AE42" s="574"/>
      <c r="AF42" s="574"/>
      <c r="AG42" s="574"/>
      <c r="AH42" s="574"/>
      <c r="AI42" s="574"/>
      <c r="AJ42" s="574"/>
      <c r="AK42" s="574"/>
      <c r="AL42" s="574"/>
      <c r="AM42" s="574"/>
      <c r="AN42" s="574"/>
      <c r="AO42" s="574"/>
      <c r="AP42" s="574"/>
      <c r="AQ42" s="574"/>
      <c r="AR42" s="574"/>
      <c r="AS42" s="574"/>
      <c r="AT42" s="574"/>
      <c r="AU42" s="574"/>
    </row>
    <row r="43" spans="1:47" ht="16.5" customHeight="1">
      <c r="A43" s="1542"/>
      <c r="B43" s="1543"/>
      <c r="C43" s="1546"/>
      <c r="D43" s="577" t="s">
        <v>26</v>
      </c>
      <c r="E43" s="588">
        <v>0</v>
      </c>
      <c r="F43" s="588">
        <v>0</v>
      </c>
      <c r="G43" s="588">
        <v>0</v>
      </c>
      <c r="H43" s="588">
        <v>0</v>
      </c>
      <c r="I43" s="588">
        <v>1</v>
      </c>
      <c r="J43" s="588">
        <v>0</v>
      </c>
      <c r="K43" s="588">
        <v>0</v>
      </c>
      <c r="L43" s="588">
        <v>0</v>
      </c>
      <c r="M43" s="588">
        <v>0</v>
      </c>
      <c r="N43" s="588">
        <v>0</v>
      </c>
      <c r="O43" s="588">
        <v>0</v>
      </c>
      <c r="P43" s="588">
        <v>0</v>
      </c>
      <c r="Q43" s="588">
        <v>0</v>
      </c>
      <c r="R43" s="588">
        <v>0</v>
      </c>
      <c r="S43" s="588">
        <v>0</v>
      </c>
      <c r="T43" s="588">
        <v>0</v>
      </c>
      <c r="U43" s="588">
        <v>0</v>
      </c>
      <c r="V43" s="588">
        <v>0</v>
      </c>
      <c r="W43" s="588">
        <v>0</v>
      </c>
      <c r="X43" s="588">
        <v>0</v>
      </c>
      <c r="Y43" s="588">
        <v>0</v>
      </c>
      <c r="Z43" s="589">
        <v>1</v>
      </c>
      <c r="AA43" s="574"/>
      <c r="AB43" s="574"/>
      <c r="AC43" s="574"/>
      <c r="AD43" s="574"/>
      <c r="AE43" s="574"/>
      <c r="AF43" s="574"/>
      <c r="AG43" s="574"/>
      <c r="AH43" s="574"/>
      <c r="AI43" s="574"/>
      <c r="AJ43" s="574"/>
      <c r="AK43" s="574"/>
      <c r="AL43" s="574"/>
      <c r="AM43" s="574"/>
      <c r="AN43" s="574"/>
      <c r="AO43" s="574"/>
      <c r="AP43" s="574"/>
      <c r="AQ43" s="574"/>
      <c r="AR43" s="574"/>
      <c r="AS43" s="574"/>
      <c r="AT43" s="574"/>
      <c r="AU43" s="574"/>
    </row>
    <row r="44" spans="1:47" ht="16.5" customHeight="1">
      <c r="A44" s="1542"/>
      <c r="B44" s="1543"/>
      <c r="C44" s="1546" t="s">
        <v>56</v>
      </c>
      <c r="D44" s="576" t="s">
        <v>27</v>
      </c>
      <c r="E44" s="584">
        <v>46.46</v>
      </c>
      <c r="F44" s="584">
        <v>221.55</v>
      </c>
      <c r="G44" s="584">
        <v>75.73</v>
      </c>
      <c r="H44" s="584">
        <v>337.8</v>
      </c>
      <c r="I44" s="584">
        <v>150.66</v>
      </c>
      <c r="J44" s="584">
        <v>204.58</v>
      </c>
      <c r="K44" s="584">
        <v>99.64</v>
      </c>
      <c r="L44" s="584">
        <v>423.74</v>
      </c>
      <c r="M44" s="584">
        <v>2461.41</v>
      </c>
      <c r="N44" s="584">
        <v>2888.65</v>
      </c>
      <c r="O44" s="584">
        <v>3402.49</v>
      </c>
      <c r="P44" s="584">
        <v>2307.59</v>
      </c>
      <c r="Q44" s="584">
        <v>1226.97</v>
      </c>
      <c r="R44" s="584">
        <v>375.53</v>
      </c>
      <c r="S44" s="584">
        <v>238.7</v>
      </c>
      <c r="T44" s="584">
        <v>112.85</v>
      </c>
      <c r="U44" s="584">
        <v>132.86000000000001</v>
      </c>
      <c r="V44" s="584">
        <v>60.29</v>
      </c>
      <c r="W44" s="584">
        <v>45.51</v>
      </c>
      <c r="X44" s="584">
        <v>4.25</v>
      </c>
      <c r="Y44" s="584">
        <v>541.03</v>
      </c>
      <c r="Z44" s="585">
        <v>15358.29</v>
      </c>
      <c r="AA44" s="574"/>
      <c r="AB44" s="574"/>
      <c r="AC44" s="574"/>
      <c r="AD44" s="574"/>
      <c r="AE44" s="574"/>
      <c r="AF44" s="574"/>
      <c r="AG44" s="574"/>
      <c r="AH44" s="574"/>
      <c r="AI44" s="574"/>
      <c r="AJ44" s="574"/>
      <c r="AK44" s="574"/>
      <c r="AL44" s="574"/>
      <c r="AM44" s="574"/>
      <c r="AN44" s="574"/>
      <c r="AO44" s="574"/>
      <c r="AP44" s="574"/>
      <c r="AQ44" s="574"/>
      <c r="AR44" s="574"/>
      <c r="AS44" s="574"/>
      <c r="AT44" s="574"/>
      <c r="AU44" s="574"/>
    </row>
    <row r="45" spans="1:47" ht="16.5" customHeight="1">
      <c r="A45" s="1542"/>
      <c r="B45" s="1543"/>
      <c r="C45" s="1546"/>
      <c r="D45" s="578" t="s">
        <v>28</v>
      </c>
      <c r="E45" s="586">
        <v>0</v>
      </c>
      <c r="F45" s="586">
        <v>2638</v>
      </c>
      <c r="G45" s="586">
        <v>1551</v>
      </c>
      <c r="H45" s="586">
        <v>12609</v>
      </c>
      <c r="I45" s="586">
        <v>7846</v>
      </c>
      <c r="J45" s="586">
        <v>14946</v>
      </c>
      <c r="K45" s="586">
        <v>9654</v>
      </c>
      <c r="L45" s="586">
        <v>48079</v>
      </c>
      <c r="M45" s="586">
        <v>299548</v>
      </c>
      <c r="N45" s="586">
        <v>374638</v>
      </c>
      <c r="O45" s="586">
        <v>426525</v>
      </c>
      <c r="P45" s="586">
        <v>288163</v>
      </c>
      <c r="Q45" s="586">
        <v>164026</v>
      </c>
      <c r="R45" s="586">
        <v>50093</v>
      </c>
      <c r="S45" s="586">
        <v>32982</v>
      </c>
      <c r="T45" s="586">
        <v>15581</v>
      </c>
      <c r="U45" s="586">
        <v>20166</v>
      </c>
      <c r="V45" s="586">
        <v>7946</v>
      </c>
      <c r="W45" s="586">
        <v>6846</v>
      </c>
      <c r="X45" s="586">
        <v>529</v>
      </c>
      <c r="Y45" s="586">
        <v>80884</v>
      </c>
      <c r="Z45" s="587">
        <v>1865250</v>
      </c>
      <c r="AA45" s="574"/>
      <c r="AB45" s="574"/>
      <c r="AC45" s="574"/>
      <c r="AD45" s="574"/>
      <c r="AE45" s="574"/>
      <c r="AF45" s="574"/>
      <c r="AG45" s="574"/>
      <c r="AH45" s="574"/>
      <c r="AI45" s="574"/>
      <c r="AJ45" s="574"/>
      <c r="AK45" s="574"/>
      <c r="AL45" s="574"/>
      <c r="AM45" s="574"/>
      <c r="AN45" s="574"/>
      <c r="AO45" s="574"/>
      <c r="AP45" s="574"/>
      <c r="AQ45" s="574"/>
      <c r="AR45" s="574"/>
      <c r="AS45" s="574"/>
      <c r="AT45" s="574"/>
      <c r="AU45" s="574"/>
    </row>
    <row r="46" spans="1:47" ht="16.5" customHeight="1">
      <c r="A46" s="1542"/>
      <c r="B46" s="1543"/>
      <c r="C46" s="1546"/>
      <c r="D46" s="577" t="s">
        <v>26</v>
      </c>
      <c r="E46" s="588">
        <v>0</v>
      </c>
      <c r="F46" s="588">
        <v>446</v>
      </c>
      <c r="G46" s="588">
        <v>181</v>
      </c>
      <c r="H46" s="588">
        <v>1059</v>
      </c>
      <c r="I46" s="588">
        <v>564</v>
      </c>
      <c r="J46" s="588">
        <v>799</v>
      </c>
      <c r="K46" s="588">
        <v>314</v>
      </c>
      <c r="L46" s="588">
        <v>1272</v>
      </c>
      <c r="M46" s="588">
        <v>5103</v>
      </c>
      <c r="N46" s="588">
        <v>4866</v>
      </c>
      <c r="O46" s="588">
        <v>5615</v>
      </c>
      <c r="P46" s="588">
        <v>3797</v>
      </c>
      <c r="Q46" s="588">
        <v>2166</v>
      </c>
      <c r="R46" s="588">
        <v>651</v>
      </c>
      <c r="S46" s="588">
        <v>429</v>
      </c>
      <c r="T46" s="588">
        <v>201</v>
      </c>
      <c r="U46" s="588">
        <v>268</v>
      </c>
      <c r="V46" s="588">
        <v>102</v>
      </c>
      <c r="W46" s="588">
        <v>93</v>
      </c>
      <c r="X46" s="588">
        <v>7</v>
      </c>
      <c r="Y46" s="588">
        <v>1097</v>
      </c>
      <c r="Z46" s="589">
        <v>29030</v>
      </c>
      <c r="AA46" s="574"/>
      <c r="AB46" s="574"/>
      <c r="AC46" s="574"/>
      <c r="AD46" s="574"/>
      <c r="AE46" s="574"/>
      <c r="AF46" s="574"/>
      <c r="AG46" s="574"/>
      <c r="AH46" s="574"/>
      <c r="AI46" s="574"/>
      <c r="AJ46" s="574"/>
      <c r="AK46" s="574"/>
      <c r="AL46" s="574"/>
      <c r="AM46" s="574"/>
      <c r="AN46" s="574"/>
      <c r="AO46" s="574"/>
      <c r="AP46" s="574"/>
      <c r="AQ46" s="574"/>
      <c r="AR46" s="574"/>
      <c r="AS46" s="574"/>
      <c r="AT46" s="574"/>
      <c r="AU46" s="574"/>
    </row>
    <row r="47" spans="1:47" ht="16.5" customHeight="1">
      <c r="A47" s="1542"/>
      <c r="B47" s="1543" t="s">
        <v>30</v>
      </c>
      <c r="C47" s="1543"/>
      <c r="D47" s="576" t="s">
        <v>27</v>
      </c>
      <c r="E47" s="584">
        <v>46.46</v>
      </c>
      <c r="F47" s="584">
        <v>221.55</v>
      </c>
      <c r="G47" s="584">
        <v>75.73</v>
      </c>
      <c r="H47" s="584">
        <v>337.8</v>
      </c>
      <c r="I47" s="584">
        <v>150.91</v>
      </c>
      <c r="J47" s="584">
        <v>204.72</v>
      </c>
      <c r="K47" s="584">
        <v>99.64</v>
      </c>
      <c r="L47" s="584">
        <v>423.74</v>
      </c>
      <c r="M47" s="584">
        <v>2461.41</v>
      </c>
      <c r="N47" s="584">
        <v>2888.65</v>
      </c>
      <c r="O47" s="584">
        <v>3402.49</v>
      </c>
      <c r="P47" s="584">
        <v>2307.59</v>
      </c>
      <c r="Q47" s="584">
        <v>1226.97</v>
      </c>
      <c r="R47" s="584">
        <v>375.53</v>
      </c>
      <c r="S47" s="584">
        <v>238.7</v>
      </c>
      <c r="T47" s="584">
        <v>112.85</v>
      </c>
      <c r="U47" s="584">
        <v>132.86000000000001</v>
      </c>
      <c r="V47" s="584">
        <v>60.29</v>
      </c>
      <c r="W47" s="584">
        <v>45.51</v>
      </c>
      <c r="X47" s="584">
        <v>4.25</v>
      </c>
      <c r="Y47" s="584">
        <v>541.03</v>
      </c>
      <c r="Z47" s="585">
        <v>15358.68</v>
      </c>
      <c r="AA47" s="574"/>
      <c r="AB47" s="574"/>
      <c r="AC47" s="574"/>
      <c r="AD47" s="574"/>
      <c r="AE47" s="574"/>
      <c r="AF47" s="574"/>
      <c r="AG47" s="574"/>
      <c r="AH47" s="574"/>
      <c r="AI47" s="574"/>
      <c r="AJ47" s="574"/>
      <c r="AK47" s="574"/>
      <c r="AL47" s="574"/>
      <c r="AM47" s="574"/>
      <c r="AN47" s="574"/>
      <c r="AO47" s="574"/>
      <c r="AP47" s="574"/>
      <c r="AQ47" s="574"/>
      <c r="AR47" s="574"/>
      <c r="AS47" s="574"/>
      <c r="AT47" s="574"/>
      <c r="AU47" s="574"/>
    </row>
    <row r="48" spans="1:47" ht="16.5" customHeight="1">
      <c r="A48" s="1542"/>
      <c r="B48" s="1543"/>
      <c r="C48" s="1543"/>
      <c r="D48" s="578" t="s">
        <v>28</v>
      </c>
      <c r="E48" s="586">
        <v>0</v>
      </c>
      <c r="F48" s="586">
        <v>2638</v>
      </c>
      <c r="G48" s="586">
        <v>1551</v>
      </c>
      <c r="H48" s="586">
        <v>12609</v>
      </c>
      <c r="I48" s="586">
        <v>7863</v>
      </c>
      <c r="J48" s="586">
        <v>14956</v>
      </c>
      <c r="K48" s="586">
        <v>9654</v>
      </c>
      <c r="L48" s="586">
        <v>48079</v>
      </c>
      <c r="M48" s="586">
        <v>299548</v>
      </c>
      <c r="N48" s="586">
        <v>374638</v>
      </c>
      <c r="O48" s="586">
        <v>426525</v>
      </c>
      <c r="P48" s="586">
        <v>288163</v>
      </c>
      <c r="Q48" s="586">
        <v>164026</v>
      </c>
      <c r="R48" s="586">
        <v>50093</v>
      </c>
      <c r="S48" s="586">
        <v>32982</v>
      </c>
      <c r="T48" s="586">
        <v>15581</v>
      </c>
      <c r="U48" s="586">
        <v>20166</v>
      </c>
      <c r="V48" s="586">
        <v>7946</v>
      </c>
      <c r="W48" s="586">
        <v>6846</v>
      </c>
      <c r="X48" s="586">
        <v>529</v>
      </c>
      <c r="Y48" s="586">
        <v>80884</v>
      </c>
      <c r="Z48" s="587">
        <v>1865277</v>
      </c>
      <c r="AA48" s="574"/>
      <c r="AB48" s="574"/>
      <c r="AC48" s="574"/>
      <c r="AD48" s="574"/>
      <c r="AE48" s="574"/>
      <c r="AF48" s="574"/>
      <c r="AG48" s="574"/>
      <c r="AH48" s="574"/>
      <c r="AI48" s="574"/>
      <c r="AJ48" s="574"/>
      <c r="AK48" s="574"/>
      <c r="AL48" s="574"/>
      <c r="AM48" s="574"/>
      <c r="AN48" s="574"/>
      <c r="AO48" s="574"/>
      <c r="AP48" s="574"/>
      <c r="AQ48" s="574"/>
      <c r="AR48" s="574"/>
      <c r="AS48" s="574"/>
      <c r="AT48" s="574"/>
      <c r="AU48" s="574"/>
    </row>
    <row r="49" spans="1:47" ht="16.5" customHeight="1">
      <c r="A49" s="1542"/>
      <c r="B49" s="1543"/>
      <c r="C49" s="1543"/>
      <c r="D49" s="577" t="s">
        <v>26</v>
      </c>
      <c r="E49" s="591">
        <v>0</v>
      </c>
      <c r="F49" s="591">
        <v>446</v>
      </c>
      <c r="G49" s="591">
        <v>181</v>
      </c>
      <c r="H49" s="591">
        <v>1059</v>
      </c>
      <c r="I49" s="591">
        <v>565</v>
      </c>
      <c r="J49" s="591">
        <v>799</v>
      </c>
      <c r="K49" s="591">
        <v>314</v>
      </c>
      <c r="L49" s="591">
        <v>1272</v>
      </c>
      <c r="M49" s="591">
        <v>5103</v>
      </c>
      <c r="N49" s="591">
        <v>4866</v>
      </c>
      <c r="O49" s="591">
        <v>5615</v>
      </c>
      <c r="P49" s="591">
        <v>3797</v>
      </c>
      <c r="Q49" s="591">
        <v>2166</v>
      </c>
      <c r="R49" s="591">
        <v>651</v>
      </c>
      <c r="S49" s="591">
        <v>429</v>
      </c>
      <c r="T49" s="591">
        <v>201</v>
      </c>
      <c r="U49" s="591">
        <v>268</v>
      </c>
      <c r="V49" s="591">
        <v>102</v>
      </c>
      <c r="W49" s="591">
        <v>93</v>
      </c>
      <c r="X49" s="591">
        <v>7</v>
      </c>
      <c r="Y49" s="591">
        <v>1097</v>
      </c>
      <c r="Z49" s="592">
        <v>29031</v>
      </c>
      <c r="AA49" s="574"/>
      <c r="AB49" s="574"/>
      <c r="AC49" s="574"/>
      <c r="AD49" s="574"/>
      <c r="AE49" s="574"/>
      <c r="AF49" s="574"/>
      <c r="AG49" s="574"/>
      <c r="AH49" s="574"/>
      <c r="AI49" s="574"/>
      <c r="AJ49" s="574"/>
      <c r="AK49" s="574"/>
      <c r="AL49" s="574"/>
      <c r="AM49" s="574"/>
      <c r="AN49" s="574"/>
      <c r="AO49" s="574"/>
      <c r="AP49" s="574"/>
      <c r="AQ49" s="574"/>
      <c r="AR49" s="574"/>
      <c r="AS49" s="574"/>
      <c r="AT49" s="574"/>
      <c r="AU49" s="574"/>
    </row>
    <row r="50" spans="1:47" ht="16.5" customHeight="1">
      <c r="A50" s="1542" t="s">
        <v>24</v>
      </c>
      <c r="B50" s="1543"/>
      <c r="C50" s="1543"/>
      <c r="D50" s="576" t="s">
        <v>27</v>
      </c>
      <c r="E50" s="584">
        <v>46.46</v>
      </c>
      <c r="F50" s="584">
        <v>229.72</v>
      </c>
      <c r="G50" s="584">
        <v>76.08</v>
      </c>
      <c r="H50" s="584">
        <v>342.65000000000003</v>
      </c>
      <c r="I50" s="584">
        <v>151.26</v>
      </c>
      <c r="J50" s="584">
        <v>208.68</v>
      </c>
      <c r="K50" s="584">
        <v>99.64</v>
      </c>
      <c r="L50" s="584">
        <v>433.28000000000003</v>
      </c>
      <c r="M50" s="584">
        <v>2470.23</v>
      </c>
      <c r="N50" s="584">
        <v>2902.05</v>
      </c>
      <c r="O50" s="584">
        <v>3415.37</v>
      </c>
      <c r="P50" s="584">
        <v>2329.02</v>
      </c>
      <c r="Q50" s="584">
        <v>1490.83</v>
      </c>
      <c r="R50" s="584">
        <v>583.78</v>
      </c>
      <c r="S50" s="584">
        <v>520.97</v>
      </c>
      <c r="T50" s="584">
        <v>353.73</v>
      </c>
      <c r="U50" s="584">
        <v>411.1</v>
      </c>
      <c r="V50" s="584">
        <v>193.12</v>
      </c>
      <c r="W50" s="584">
        <v>179.75</v>
      </c>
      <c r="X50" s="584">
        <v>66.22</v>
      </c>
      <c r="Y50" s="584">
        <v>718.88</v>
      </c>
      <c r="Z50" s="585">
        <v>17222.82</v>
      </c>
      <c r="AA50" s="574"/>
      <c r="AB50" s="574"/>
      <c r="AC50" s="574"/>
      <c r="AD50" s="574"/>
      <c r="AE50" s="574"/>
      <c r="AF50" s="574"/>
      <c r="AG50" s="574"/>
      <c r="AH50" s="574"/>
      <c r="AI50" s="574"/>
      <c r="AJ50" s="574"/>
      <c r="AK50" s="574"/>
      <c r="AL50" s="574"/>
      <c r="AM50" s="574"/>
      <c r="AN50" s="574"/>
      <c r="AO50" s="574"/>
      <c r="AP50" s="574"/>
      <c r="AQ50" s="574"/>
      <c r="AR50" s="574"/>
      <c r="AS50" s="574"/>
      <c r="AT50" s="574"/>
      <c r="AU50" s="574"/>
    </row>
    <row r="51" spans="1:47" ht="16.5" customHeight="1">
      <c r="A51" s="1542"/>
      <c r="B51" s="1543"/>
      <c r="C51" s="1543"/>
      <c r="D51" s="578" t="s">
        <v>28</v>
      </c>
      <c r="E51" s="586">
        <v>0</v>
      </c>
      <c r="F51" s="586">
        <v>2638</v>
      </c>
      <c r="G51" s="586">
        <v>1563</v>
      </c>
      <c r="H51" s="586">
        <v>12960</v>
      </c>
      <c r="I51" s="586">
        <v>7900</v>
      </c>
      <c r="J51" s="586">
        <v>15461</v>
      </c>
      <c r="K51" s="586">
        <v>9654</v>
      </c>
      <c r="L51" s="586">
        <v>49847</v>
      </c>
      <c r="M51" s="586">
        <v>301327</v>
      </c>
      <c r="N51" s="586">
        <v>377619</v>
      </c>
      <c r="O51" s="586">
        <v>429451</v>
      </c>
      <c r="P51" s="586">
        <v>293102</v>
      </c>
      <c r="Q51" s="586">
        <v>225852</v>
      </c>
      <c r="R51" s="586">
        <v>98601</v>
      </c>
      <c r="S51" s="586">
        <v>97965</v>
      </c>
      <c r="T51" s="586">
        <v>68650</v>
      </c>
      <c r="U51" s="586">
        <v>82901</v>
      </c>
      <c r="V51" s="586">
        <v>36671</v>
      </c>
      <c r="W51" s="586">
        <v>37526</v>
      </c>
      <c r="X51" s="586">
        <v>14851</v>
      </c>
      <c r="Y51" s="586">
        <v>123132</v>
      </c>
      <c r="Z51" s="587">
        <v>2287671</v>
      </c>
      <c r="AA51" s="574"/>
      <c r="AB51" s="574"/>
      <c r="AC51" s="574"/>
      <c r="AD51" s="574"/>
      <c r="AE51" s="574"/>
      <c r="AF51" s="574"/>
      <c r="AG51" s="574"/>
      <c r="AH51" s="574"/>
      <c r="AI51" s="574"/>
      <c r="AJ51" s="574"/>
      <c r="AK51" s="574"/>
      <c r="AL51" s="574"/>
      <c r="AM51" s="574"/>
      <c r="AN51" s="574"/>
      <c r="AO51" s="574"/>
      <c r="AP51" s="574"/>
      <c r="AQ51" s="574"/>
      <c r="AR51" s="574"/>
      <c r="AS51" s="574"/>
      <c r="AT51" s="574"/>
      <c r="AU51" s="574"/>
    </row>
    <row r="52" spans="1:47" ht="16.5" customHeight="1">
      <c r="A52" s="1542"/>
      <c r="B52" s="1543"/>
      <c r="C52" s="1543"/>
      <c r="D52" s="577" t="s">
        <v>26</v>
      </c>
      <c r="E52" s="591">
        <v>0</v>
      </c>
      <c r="F52" s="591">
        <v>446</v>
      </c>
      <c r="G52" s="591">
        <v>183</v>
      </c>
      <c r="H52" s="591">
        <v>1087</v>
      </c>
      <c r="I52" s="591">
        <v>567</v>
      </c>
      <c r="J52" s="591">
        <v>828</v>
      </c>
      <c r="K52" s="591">
        <v>314</v>
      </c>
      <c r="L52" s="591">
        <v>1318</v>
      </c>
      <c r="M52" s="591">
        <v>5139</v>
      </c>
      <c r="N52" s="591">
        <v>4908</v>
      </c>
      <c r="O52" s="591">
        <v>5645</v>
      </c>
      <c r="P52" s="591">
        <v>3830</v>
      </c>
      <c r="Q52" s="591">
        <v>2467</v>
      </c>
      <c r="R52" s="591">
        <v>880</v>
      </c>
      <c r="S52" s="591">
        <v>735</v>
      </c>
      <c r="T52" s="591">
        <v>453</v>
      </c>
      <c r="U52" s="591">
        <v>580</v>
      </c>
      <c r="V52" s="591">
        <v>213</v>
      </c>
      <c r="W52" s="591">
        <v>238</v>
      </c>
      <c r="X52" s="591">
        <v>77</v>
      </c>
      <c r="Y52" s="591">
        <v>1305</v>
      </c>
      <c r="Z52" s="592">
        <v>31213</v>
      </c>
      <c r="AA52" s="574"/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4"/>
      <c r="AM52" s="574"/>
      <c r="AN52" s="574"/>
      <c r="AO52" s="574"/>
      <c r="AP52" s="574"/>
      <c r="AQ52" s="574"/>
      <c r="AR52" s="574"/>
      <c r="AS52" s="574"/>
      <c r="AT52" s="574"/>
      <c r="AU52" s="574"/>
    </row>
    <row r="53" spans="1:47" ht="16.5" customHeight="1">
      <c r="A53" s="1542" t="s">
        <v>33</v>
      </c>
      <c r="B53" s="1543"/>
      <c r="C53" s="1543"/>
      <c r="D53" s="576" t="s">
        <v>27</v>
      </c>
      <c r="E53" s="584">
        <v>67.94</v>
      </c>
      <c r="F53" s="584">
        <v>322.52000000000004</v>
      </c>
      <c r="G53" s="584">
        <v>309.82</v>
      </c>
      <c r="H53" s="584">
        <v>895.55000000000018</v>
      </c>
      <c r="I53" s="584">
        <v>791.03000000000009</v>
      </c>
      <c r="J53" s="584">
        <v>1619.1400000000003</v>
      </c>
      <c r="K53" s="584">
        <v>1984.9200000000003</v>
      </c>
      <c r="L53" s="584">
        <v>2501.2699999999995</v>
      </c>
      <c r="M53" s="584">
        <v>5986.4699999999993</v>
      </c>
      <c r="N53" s="584">
        <v>7434.6099999999988</v>
      </c>
      <c r="O53" s="584">
        <v>7565.29</v>
      </c>
      <c r="P53" s="584">
        <v>5312.0300000000007</v>
      </c>
      <c r="Q53" s="584">
        <v>2777.01</v>
      </c>
      <c r="R53" s="584">
        <v>1221.6599999999999</v>
      </c>
      <c r="S53" s="584">
        <v>921.18000000000006</v>
      </c>
      <c r="T53" s="584">
        <v>634.48</v>
      </c>
      <c r="U53" s="584">
        <v>627.39</v>
      </c>
      <c r="V53" s="584">
        <v>314.87000000000006</v>
      </c>
      <c r="W53" s="584">
        <v>247.08999999999997</v>
      </c>
      <c r="X53" s="584">
        <v>109.8</v>
      </c>
      <c r="Y53" s="584">
        <v>754.76</v>
      </c>
      <c r="Z53" s="585">
        <v>42398.83</v>
      </c>
      <c r="AA53" s="574"/>
      <c r="AB53" s="574"/>
      <c r="AC53" s="574"/>
      <c r="AD53" s="574"/>
      <c r="AE53" s="574"/>
      <c r="AF53" s="574"/>
      <c r="AG53" s="574"/>
      <c r="AH53" s="574"/>
      <c r="AI53" s="574"/>
      <c r="AJ53" s="574"/>
      <c r="AK53" s="574"/>
      <c r="AL53" s="574"/>
      <c r="AM53" s="574"/>
      <c r="AN53" s="574"/>
      <c r="AO53" s="574"/>
      <c r="AP53" s="574"/>
      <c r="AQ53" s="574"/>
      <c r="AR53" s="574"/>
      <c r="AS53" s="574"/>
      <c r="AT53" s="574"/>
      <c r="AU53" s="574"/>
    </row>
    <row r="54" spans="1:47" ht="16.5" customHeight="1">
      <c r="A54" s="1542"/>
      <c r="B54" s="1543"/>
      <c r="C54" s="1543"/>
      <c r="D54" s="578" t="s">
        <v>28</v>
      </c>
      <c r="E54" s="586">
        <v>284</v>
      </c>
      <c r="F54" s="586">
        <v>6982</v>
      </c>
      <c r="G54" s="586">
        <v>15895</v>
      </c>
      <c r="H54" s="586">
        <v>67765</v>
      </c>
      <c r="I54" s="586">
        <v>96346</v>
      </c>
      <c r="J54" s="586">
        <v>310769</v>
      </c>
      <c r="K54" s="586">
        <v>536017</v>
      </c>
      <c r="L54" s="586">
        <v>826709</v>
      </c>
      <c r="M54" s="586">
        <v>1730019</v>
      </c>
      <c r="N54" s="586">
        <v>2382982</v>
      </c>
      <c r="O54" s="586">
        <v>2398974</v>
      </c>
      <c r="P54" s="586">
        <v>1663055</v>
      </c>
      <c r="Q54" s="586">
        <v>910631</v>
      </c>
      <c r="R54" s="586">
        <v>452029</v>
      </c>
      <c r="S54" s="586">
        <v>316981</v>
      </c>
      <c r="T54" s="586">
        <v>221597</v>
      </c>
      <c r="U54" s="586">
        <v>201802</v>
      </c>
      <c r="V54" s="586">
        <v>106517</v>
      </c>
      <c r="W54" s="586">
        <v>75577</v>
      </c>
      <c r="X54" s="586">
        <v>38071</v>
      </c>
      <c r="Y54" s="586">
        <v>141929</v>
      </c>
      <c r="Z54" s="587">
        <v>12500931</v>
      </c>
      <c r="AA54" s="574"/>
      <c r="AB54" s="574"/>
      <c r="AC54" s="574"/>
      <c r="AD54" s="574"/>
      <c r="AE54" s="574"/>
      <c r="AF54" s="574"/>
      <c r="AG54" s="574"/>
      <c r="AH54" s="574"/>
      <c r="AI54" s="574"/>
      <c r="AJ54" s="574"/>
      <c r="AK54" s="574"/>
      <c r="AL54" s="574"/>
      <c r="AM54" s="574"/>
      <c r="AN54" s="574"/>
      <c r="AO54" s="574"/>
      <c r="AP54" s="574"/>
      <c r="AQ54" s="574"/>
      <c r="AR54" s="574"/>
      <c r="AS54" s="574"/>
      <c r="AT54" s="574"/>
      <c r="AU54" s="574"/>
    </row>
    <row r="55" spans="1:47" ht="16.5" customHeight="1" thickBot="1">
      <c r="A55" s="1544"/>
      <c r="B55" s="1545"/>
      <c r="C55" s="1545"/>
      <c r="D55" s="582" t="s">
        <v>26</v>
      </c>
      <c r="E55" s="593">
        <v>245</v>
      </c>
      <c r="F55" s="593">
        <v>1424</v>
      </c>
      <c r="G55" s="593">
        <v>1955</v>
      </c>
      <c r="H55" s="593">
        <v>5375</v>
      </c>
      <c r="I55" s="593">
        <v>5273</v>
      </c>
      <c r="J55" s="593">
        <v>12445</v>
      </c>
      <c r="K55" s="593">
        <v>15943</v>
      </c>
      <c r="L55" s="593">
        <v>18498</v>
      </c>
      <c r="M55" s="593">
        <v>31072</v>
      </c>
      <c r="N55" s="593">
        <v>33985</v>
      </c>
      <c r="O55" s="593">
        <v>29205</v>
      </c>
      <c r="P55" s="593">
        <v>16950</v>
      </c>
      <c r="Q55" s="593">
        <v>7777</v>
      </c>
      <c r="R55" s="593">
        <v>3273</v>
      </c>
      <c r="S55" s="593">
        <v>1970</v>
      </c>
      <c r="T55" s="593">
        <v>1170</v>
      </c>
      <c r="U55" s="593">
        <v>1050</v>
      </c>
      <c r="V55" s="593">
        <v>461</v>
      </c>
      <c r="W55" s="593">
        <v>349</v>
      </c>
      <c r="X55" s="593">
        <v>144</v>
      </c>
      <c r="Y55" s="593">
        <v>1359</v>
      </c>
      <c r="Z55" s="593">
        <v>189923</v>
      </c>
      <c r="AA55" s="574"/>
      <c r="AB55" s="574"/>
      <c r="AC55" s="574"/>
      <c r="AD55" s="574"/>
      <c r="AE55" s="574"/>
      <c r="AF55" s="574"/>
      <c r="AG55" s="574"/>
      <c r="AH55" s="574"/>
      <c r="AI55" s="574"/>
      <c r="AJ55" s="574"/>
      <c r="AK55" s="574"/>
      <c r="AL55" s="574"/>
      <c r="AM55" s="574"/>
      <c r="AN55" s="574"/>
      <c r="AO55" s="574"/>
      <c r="AP55" s="574"/>
      <c r="AQ55" s="574"/>
      <c r="AR55" s="574"/>
      <c r="AS55" s="574"/>
      <c r="AT55" s="574"/>
      <c r="AU55" s="574"/>
    </row>
    <row r="56" spans="1:47" ht="16.5" customHeight="1" thickBot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  <c r="AO56" s="573"/>
      <c r="AP56" s="573"/>
      <c r="AQ56" s="573"/>
      <c r="AR56" s="573"/>
      <c r="AS56" s="573"/>
      <c r="AT56" s="573"/>
      <c r="AU56" s="573"/>
    </row>
    <row r="57" spans="1:47" ht="16.5" customHeight="1">
      <c r="A57" s="573"/>
      <c r="B57" s="573"/>
      <c r="C57" s="573"/>
      <c r="D57" s="573"/>
      <c r="E57" s="573"/>
      <c r="F57" s="573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  <c r="AO57" s="573"/>
      <c r="AP57" s="573"/>
      <c r="AQ57" s="573"/>
      <c r="AR57" s="573"/>
      <c r="AS57" s="573"/>
      <c r="AT57" s="573"/>
      <c r="AU57" s="573"/>
    </row>
    <row r="58" spans="1:47" ht="16.5" customHeight="1">
      <c r="A58" s="573"/>
      <c r="B58" s="573"/>
      <c r="C58" s="573"/>
      <c r="D58" s="573"/>
      <c r="E58" s="573"/>
      <c r="F58" s="573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  <c r="AO58" s="573"/>
      <c r="AP58" s="573"/>
      <c r="AQ58" s="573"/>
      <c r="AR58" s="573"/>
      <c r="AS58" s="573"/>
      <c r="AT58" s="573"/>
      <c r="AU58" s="573"/>
    </row>
    <row r="59" spans="1:47" ht="16.5" customHeight="1" thickBot="1">
      <c r="A59" s="573"/>
      <c r="B59" s="573"/>
      <c r="C59" s="573"/>
      <c r="D59" s="573"/>
      <c r="E59" s="573"/>
      <c r="F59" s="573"/>
      <c r="G59" s="1529">
        <v>635.67999999999995</v>
      </c>
      <c r="H59" s="1530"/>
      <c r="I59" s="1530">
        <v>63568</v>
      </c>
      <c r="J59" s="1530"/>
      <c r="K59" s="1530">
        <v>64.7</v>
      </c>
      <c r="L59" s="1530"/>
      <c r="M59" s="1530">
        <v>40.380000000000003</v>
      </c>
      <c r="N59" s="1530"/>
      <c r="O59" s="1530">
        <v>18.7</v>
      </c>
      <c r="P59" s="1530"/>
      <c r="Q59" s="1530">
        <v>161.24</v>
      </c>
      <c r="R59" s="1530"/>
      <c r="S59" s="1537">
        <v>220.32</v>
      </c>
      <c r="T59" s="1538"/>
      <c r="U59" s="1530">
        <v>43319.53</v>
      </c>
      <c r="V59" s="1530"/>
      <c r="W59" s="1530">
        <v>12500931</v>
      </c>
      <c r="X59" s="1530"/>
      <c r="Y59" s="1530">
        <v>189923</v>
      </c>
      <c r="Z59" s="1536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  <c r="AO59" s="573"/>
      <c r="AP59" s="573"/>
      <c r="AQ59" s="573"/>
      <c r="AR59" s="573"/>
      <c r="AS59" s="573"/>
      <c r="AT59" s="573"/>
      <c r="AU59" s="573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cols>
    <col min="1" max="16384" width="9" style="463"/>
  </cols>
  <sheetData>
    <row r="1" spans="1:47" ht="18.75">
      <c r="A1" s="1547" t="s">
        <v>82</v>
      </c>
      <c r="B1" s="1548"/>
      <c r="C1" s="1548"/>
      <c r="D1" s="1548"/>
      <c r="E1" s="1548"/>
      <c r="F1" s="1548"/>
      <c r="G1" s="1548"/>
      <c r="H1" s="616"/>
      <c r="I1" s="616"/>
      <c r="J1" s="616"/>
      <c r="K1" s="616"/>
      <c r="L1" s="616"/>
      <c r="M1" s="616"/>
      <c r="N1" s="616"/>
      <c r="O1" s="616"/>
      <c r="P1" s="616"/>
      <c r="Q1" s="616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6"/>
      <c r="AG1" s="616"/>
      <c r="AH1" s="616"/>
      <c r="AI1" s="616"/>
      <c r="AJ1" s="616"/>
      <c r="AK1" s="616"/>
      <c r="AL1" s="616"/>
      <c r="AM1" s="616"/>
      <c r="AN1" s="616"/>
      <c r="AO1" s="616"/>
      <c r="AP1" s="616"/>
      <c r="AQ1" s="616"/>
      <c r="AR1" s="616"/>
      <c r="AS1" s="616"/>
      <c r="AT1" s="616"/>
      <c r="AU1" s="616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595"/>
      <c r="K2" s="595"/>
      <c r="L2" s="595"/>
      <c r="M2" s="595"/>
      <c r="N2" s="595"/>
      <c r="O2" s="595"/>
      <c r="P2" s="595"/>
      <c r="Q2" s="595"/>
      <c r="R2" s="595"/>
      <c r="S2" s="595"/>
      <c r="T2" s="595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5"/>
      <c r="AM2" s="595"/>
      <c r="AN2" s="595"/>
      <c r="AO2" s="595"/>
      <c r="AP2" s="595"/>
      <c r="AQ2" s="595"/>
      <c r="AR2" s="595"/>
      <c r="AS2" s="595"/>
      <c r="AT2" s="595"/>
      <c r="AU2" s="595"/>
    </row>
    <row r="3" spans="1:47" ht="14.25" thickBot="1">
      <c r="A3" s="595"/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595"/>
      <c r="AL3" s="595"/>
      <c r="AM3" s="595"/>
      <c r="AN3" s="595"/>
      <c r="AO3" s="595"/>
      <c r="AP3" s="595"/>
      <c r="AQ3" s="595"/>
      <c r="AR3" s="595"/>
      <c r="AS3" s="595"/>
      <c r="AT3" s="595"/>
      <c r="AU3" s="595"/>
    </row>
    <row r="4" spans="1:47" ht="16.5" customHeight="1">
      <c r="A4" s="601" t="s">
        <v>36</v>
      </c>
      <c r="B4" s="602" t="s">
        <v>35</v>
      </c>
      <c r="C4" s="602" t="s">
        <v>1</v>
      </c>
      <c r="D4" s="602" t="s">
        <v>2</v>
      </c>
      <c r="E4" s="602" t="s">
        <v>3</v>
      </c>
      <c r="F4" s="602" t="s">
        <v>4</v>
      </c>
      <c r="G4" s="602" t="s">
        <v>5</v>
      </c>
      <c r="H4" s="602" t="s">
        <v>6</v>
      </c>
      <c r="I4" s="602" t="s">
        <v>7</v>
      </c>
      <c r="J4" s="602" t="s">
        <v>8</v>
      </c>
      <c r="K4" s="602" t="s">
        <v>9</v>
      </c>
      <c r="L4" s="602" t="s">
        <v>10</v>
      </c>
      <c r="M4" s="602" t="s">
        <v>11</v>
      </c>
      <c r="N4" s="602" t="s">
        <v>12</v>
      </c>
      <c r="O4" s="602" t="s">
        <v>13</v>
      </c>
      <c r="P4" s="602" t="s">
        <v>14</v>
      </c>
      <c r="Q4" s="602" t="s">
        <v>15</v>
      </c>
      <c r="R4" s="602" t="s">
        <v>16</v>
      </c>
      <c r="S4" s="602" t="s">
        <v>17</v>
      </c>
      <c r="T4" s="602" t="s">
        <v>18</v>
      </c>
      <c r="U4" s="602" t="s">
        <v>19</v>
      </c>
      <c r="V4" s="602" t="s">
        <v>20</v>
      </c>
      <c r="W4" s="602" t="s">
        <v>21</v>
      </c>
      <c r="X4" s="602" t="s">
        <v>22</v>
      </c>
      <c r="Y4" s="602" t="s">
        <v>23</v>
      </c>
      <c r="Z4" s="603" t="s">
        <v>25</v>
      </c>
      <c r="AA4" s="597"/>
      <c r="AB4" s="597"/>
      <c r="AC4" s="597"/>
      <c r="AD4" s="597"/>
      <c r="AE4" s="597"/>
      <c r="AF4" s="597"/>
      <c r="AG4" s="597"/>
      <c r="AH4" s="597"/>
      <c r="AI4" s="597"/>
      <c r="AJ4" s="597"/>
      <c r="AK4" s="597"/>
      <c r="AL4" s="597"/>
      <c r="AM4" s="597"/>
      <c r="AN4" s="597"/>
      <c r="AO4" s="597"/>
      <c r="AP4" s="597"/>
      <c r="AQ4" s="597"/>
      <c r="AR4" s="597"/>
      <c r="AS4" s="597"/>
      <c r="AT4" s="597"/>
      <c r="AU4" s="597"/>
    </row>
    <row r="5" spans="1:47" ht="16.5" customHeight="1">
      <c r="A5" s="1542" t="s">
        <v>32</v>
      </c>
      <c r="B5" s="1543" t="s">
        <v>29</v>
      </c>
      <c r="C5" s="1543" t="s">
        <v>51</v>
      </c>
      <c r="D5" s="598" t="s">
        <v>27</v>
      </c>
      <c r="E5" s="605">
        <v>20.47</v>
      </c>
      <c r="F5" s="606">
        <v>74.11</v>
      </c>
      <c r="G5" s="606">
        <v>49.09</v>
      </c>
      <c r="H5" s="606">
        <v>134.53</v>
      </c>
      <c r="I5" s="606">
        <v>187.56</v>
      </c>
      <c r="J5" s="606">
        <v>680.74</v>
      </c>
      <c r="K5" s="606">
        <v>1507.4</v>
      </c>
      <c r="L5" s="606">
        <v>2031.62</v>
      </c>
      <c r="M5" s="606">
        <v>5657.52</v>
      </c>
      <c r="N5" s="606">
        <v>4604.93</v>
      </c>
      <c r="O5" s="606">
        <v>4010.72</v>
      </c>
      <c r="P5" s="606">
        <v>2518.5700000000002</v>
      </c>
      <c r="Q5" s="606">
        <v>927.5</v>
      </c>
      <c r="R5" s="606">
        <v>548.14</v>
      </c>
      <c r="S5" s="606">
        <v>312.23</v>
      </c>
      <c r="T5" s="606">
        <v>264.77</v>
      </c>
      <c r="U5" s="606">
        <v>243.19</v>
      </c>
      <c r="V5" s="606">
        <v>118.95</v>
      </c>
      <c r="W5" s="606">
        <v>79.010000000000005</v>
      </c>
      <c r="X5" s="606">
        <v>50.46</v>
      </c>
      <c r="Y5" s="606">
        <v>46.13</v>
      </c>
      <c r="Z5" s="607">
        <v>24067.64</v>
      </c>
      <c r="AA5" s="596"/>
      <c r="AB5" s="596"/>
      <c r="AC5" s="596"/>
      <c r="AD5" s="596"/>
      <c r="AE5" s="596"/>
      <c r="AF5" s="596"/>
      <c r="AG5" s="596"/>
      <c r="AH5" s="596"/>
      <c r="AI5" s="596"/>
      <c r="AJ5" s="596"/>
      <c r="AK5" s="596"/>
      <c r="AL5" s="596"/>
      <c r="AM5" s="596"/>
      <c r="AN5" s="596"/>
      <c r="AO5" s="596"/>
      <c r="AP5" s="596"/>
      <c r="AQ5" s="596"/>
      <c r="AR5" s="596"/>
      <c r="AS5" s="596"/>
      <c r="AT5" s="596"/>
      <c r="AU5" s="596"/>
    </row>
    <row r="6" spans="1:47" ht="16.5" customHeight="1">
      <c r="A6" s="1542"/>
      <c r="B6" s="1543"/>
      <c r="C6" s="1543"/>
      <c r="D6" s="600" t="s">
        <v>28</v>
      </c>
      <c r="E6" s="608">
        <v>243</v>
      </c>
      <c r="F6" s="608">
        <v>4731</v>
      </c>
      <c r="G6" s="608">
        <v>6266</v>
      </c>
      <c r="H6" s="608">
        <v>26097</v>
      </c>
      <c r="I6" s="608">
        <v>45885</v>
      </c>
      <c r="J6" s="608">
        <v>222499</v>
      </c>
      <c r="K6" s="608">
        <v>562129</v>
      </c>
      <c r="L6" s="608">
        <v>856361</v>
      </c>
      <c r="M6" s="608">
        <v>2655327</v>
      </c>
      <c r="N6" s="608">
        <v>2349877</v>
      </c>
      <c r="O6" s="608">
        <v>2120662</v>
      </c>
      <c r="P6" s="608">
        <v>1429643</v>
      </c>
      <c r="Q6" s="608">
        <v>538522</v>
      </c>
      <c r="R6" s="608">
        <v>334430</v>
      </c>
      <c r="S6" s="608">
        <v>194182</v>
      </c>
      <c r="T6" s="608">
        <v>181248</v>
      </c>
      <c r="U6" s="608">
        <v>156300</v>
      </c>
      <c r="V6" s="608">
        <v>77359</v>
      </c>
      <c r="W6" s="608">
        <v>54567</v>
      </c>
      <c r="X6" s="608">
        <v>37380</v>
      </c>
      <c r="Y6" s="608">
        <v>29612</v>
      </c>
      <c r="Z6" s="609">
        <v>11883320</v>
      </c>
      <c r="AA6" s="596"/>
      <c r="AB6" s="596"/>
      <c r="AC6" s="596"/>
      <c r="AD6" s="596"/>
      <c r="AE6" s="596"/>
      <c r="AF6" s="596"/>
      <c r="AG6" s="596"/>
      <c r="AH6" s="596"/>
      <c r="AI6" s="596"/>
      <c r="AJ6" s="596"/>
      <c r="AK6" s="596"/>
      <c r="AL6" s="596"/>
      <c r="AM6" s="596"/>
      <c r="AN6" s="596"/>
      <c r="AO6" s="596"/>
      <c r="AP6" s="596"/>
      <c r="AQ6" s="596"/>
      <c r="AR6" s="596"/>
      <c r="AS6" s="596"/>
      <c r="AT6" s="596"/>
      <c r="AU6" s="596"/>
    </row>
    <row r="7" spans="1:47" ht="16.5" customHeight="1">
      <c r="A7" s="1542"/>
      <c r="B7" s="1543"/>
      <c r="C7" s="1543"/>
      <c r="D7" s="599" t="s">
        <v>26</v>
      </c>
      <c r="E7" s="610">
        <v>170</v>
      </c>
      <c r="F7" s="610">
        <v>1141</v>
      </c>
      <c r="G7" s="610">
        <v>704</v>
      </c>
      <c r="H7" s="610">
        <v>1861</v>
      </c>
      <c r="I7" s="610">
        <v>2316</v>
      </c>
      <c r="J7" s="610">
        <v>8162</v>
      </c>
      <c r="K7" s="610">
        <v>16181</v>
      </c>
      <c r="L7" s="610">
        <v>18873</v>
      </c>
      <c r="M7" s="610">
        <v>47837</v>
      </c>
      <c r="N7" s="610">
        <v>33652</v>
      </c>
      <c r="O7" s="610">
        <v>25544</v>
      </c>
      <c r="P7" s="610">
        <v>14048</v>
      </c>
      <c r="Q7" s="610">
        <v>4244</v>
      </c>
      <c r="R7" s="610">
        <v>2234</v>
      </c>
      <c r="S7" s="610">
        <v>1072</v>
      </c>
      <c r="T7" s="610">
        <v>805</v>
      </c>
      <c r="U7" s="610">
        <v>617</v>
      </c>
      <c r="V7" s="610">
        <v>267</v>
      </c>
      <c r="W7" s="610">
        <v>143</v>
      </c>
      <c r="X7" s="610">
        <v>84</v>
      </c>
      <c r="Y7" s="610">
        <v>74</v>
      </c>
      <c r="Z7" s="611">
        <v>180029</v>
      </c>
      <c r="AA7" s="596"/>
      <c r="AB7" s="596"/>
      <c r="AC7" s="596"/>
      <c r="AD7" s="596"/>
      <c r="AE7" s="596"/>
      <c r="AF7" s="596"/>
      <c r="AG7" s="596"/>
      <c r="AH7" s="596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596"/>
      <c r="AT7" s="596"/>
      <c r="AU7" s="596"/>
    </row>
    <row r="8" spans="1:47" ht="16.5" customHeight="1">
      <c r="A8" s="1542"/>
      <c r="B8" s="1543"/>
      <c r="C8" s="1543" t="s">
        <v>52</v>
      </c>
      <c r="D8" s="598" t="s">
        <v>27</v>
      </c>
      <c r="E8" s="606">
        <v>9.14</v>
      </c>
      <c r="F8" s="606">
        <v>91.56</v>
      </c>
      <c r="G8" s="606">
        <v>197.92</v>
      </c>
      <c r="H8" s="606">
        <v>629.24</v>
      </c>
      <c r="I8" s="606">
        <v>785.59</v>
      </c>
      <c r="J8" s="606">
        <v>1136.4100000000001</v>
      </c>
      <c r="K8" s="606">
        <v>1616.65</v>
      </c>
      <c r="L8" s="606">
        <v>1327.43</v>
      </c>
      <c r="M8" s="606">
        <v>1468.93</v>
      </c>
      <c r="N8" s="606">
        <v>1049.42</v>
      </c>
      <c r="O8" s="606">
        <v>929.79</v>
      </c>
      <c r="P8" s="606">
        <v>591.57000000000005</v>
      </c>
      <c r="Q8" s="606">
        <v>225.48</v>
      </c>
      <c r="R8" s="606">
        <v>142.81</v>
      </c>
      <c r="S8" s="606">
        <v>131.66</v>
      </c>
      <c r="T8" s="606">
        <v>114.84</v>
      </c>
      <c r="U8" s="606">
        <v>129.32</v>
      </c>
      <c r="V8" s="606">
        <v>62.6</v>
      </c>
      <c r="W8" s="606">
        <v>25.02</v>
      </c>
      <c r="X8" s="606">
        <v>8.5</v>
      </c>
      <c r="Y8" s="606">
        <v>23.71</v>
      </c>
      <c r="Z8" s="607">
        <v>10697.59</v>
      </c>
      <c r="AA8" s="596"/>
      <c r="AB8" s="596"/>
      <c r="AC8" s="596"/>
      <c r="AD8" s="596"/>
      <c r="AE8" s="596"/>
      <c r="AF8" s="596"/>
      <c r="AG8" s="596"/>
      <c r="AH8" s="596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</row>
    <row r="9" spans="1:47" ht="16.5" customHeight="1">
      <c r="A9" s="1542"/>
      <c r="B9" s="1543"/>
      <c r="C9" s="1543"/>
      <c r="D9" s="600" t="s">
        <v>28</v>
      </c>
      <c r="E9" s="608">
        <v>129</v>
      </c>
      <c r="F9" s="608">
        <v>3514</v>
      </c>
      <c r="G9" s="608">
        <v>16472</v>
      </c>
      <c r="H9" s="608">
        <v>73267</v>
      </c>
      <c r="I9" s="608">
        <v>116488</v>
      </c>
      <c r="J9" s="608">
        <v>217286</v>
      </c>
      <c r="K9" s="608">
        <v>368695</v>
      </c>
      <c r="L9" s="608">
        <v>355825</v>
      </c>
      <c r="M9" s="608">
        <v>435724</v>
      </c>
      <c r="N9" s="608">
        <v>340692</v>
      </c>
      <c r="O9" s="608">
        <v>295810</v>
      </c>
      <c r="P9" s="608">
        <v>206232</v>
      </c>
      <c r="Q9" s="608">
        <v>79803</v>
      </c>
      <c r="R9" s="608">
        <v>53163</v>
      </c>
      <c r="S9" s="608">
        <v>51325</v>
      </c>
      <c r="T9" s="608">
        <v>47046</v>
      </c>
      <c r="U9" s="608">
        <v>52007</v>
      </c>
      <c r="V9" s="608">
        <v>25928</v>
      </c>
      <c r="W9" s="608">
        <v>10151</v>
      </c>
      <c r="X9" s="608">
        <v>3609</v>
      </c>
      <c r="Y9" s="608">
        <v>10225</v>
      </c>
      <c r="Z9" s="609">
        <v>2763391</v>
      </c>
      <c r="AA9" s="596"/>
      <c r="AB9" s="596"/>
      <c r="AC9" s="596"/>
      <c r="AD9" s="596"/>
      <c r="AE9" s="596"/>
      <c r="AF9" s="596"/>
      <c r="AG9" s="596"/>
      <c r="AH9" s="596"/>
      <c r="AI9" s="596"/>
      <c r="AJ9" s="596"/>
      <c r="AK9" s="596"/>
      <c r="AL9" s="596"/>
      <c r="AM9" s="596"/>
      <c r="AN9" s="596"/>
      <c r="AO9" s="596"/>
      <c r="AP9" s="596"/>
      <c r="AQ9" s="596"/>
      <c r="AR9" s="596"/>
      <c r="AS9" s="596"/>
      <c r="AT9" s="596"/>
      <c r="AU9" s="596"/>
    </row>
    <row r="10" spans="1:47" ht="16.5" customHeight="1">
      <c r="A10" s="1542"/>
      <c r="B10" s="1543"/>
      <c r="C10" s="1543"/>
      <c r="D10" s="599" t="s">
        <v>26</v>
      </c>
      <c r="E10" s="610">
        <v>60</v>
      </c>
      <c r="F10" s="610">
        <v>801</v>
      </c>
      <c r="G10" s="610">
        <v>1838</v>
      </c>
      <c r="H10" s="610">
        <v>5486</v>
      </c>
      <c r="I10" s="610">
        <v>6074</v>
      </c>
      <c r="J10" s="610">
        <v>8120</v>
      </c>
      <c r="K10" s="610">
        <v>10650</v>
      </c>
      <c r="L10" s="610">
        <v>7845</v>
      </c>
      <c r="M10" s="610">
        <v>7846</v>
      </c>
      <c r="N10" s="610">
        <v>4857</v>
      </c>
      <c r="O10" s="610">
        <v>3515</v>
      </c>
      <c r="P10" s="610">
        <v>2057</v>
      </c>
      <c r="Q10" s="610">
        <v>645</v>
      </c>
      <c r="R10" s="610">
        <v>347</v>
      </c>
      <c r="S10" s="610">
        <v>266</v>
      </c>
      <c r="T10" s="610">
        <v>228</v>
      </c>
      <c r="U10" s="610">
        <v>170</v>
      </c>
      <c r="V10" s="610">
        <v>90</v>
      </c>
      <c r="W10" s="610">
        <v>25</v>
      </c>
      <c r="X10" s="610">
        <v>6</v>
      </c>
      <c r="Y10" s="610">
        <v>28</v>
      </c>
      <c r="Z10" s="611">
        <v>60954</v>
      </c>
      <c r="AA10" s="596"/>
      <c r="AB10" s="596"/>
      <c r="AC10" s="596"/>
      <c r="AD10" s="596"/>
      <c r="AE10" s="596"/>
      <c r="AF10" s="596"/>
      <c r="AG10" s="596"/>
      <c r="AH10" s="596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</row>
    <row r="11" spans="1:47" ht="16.5" customHeight="1">
      <c r="A11" s="1542"/>
      <c r="B11" s="1543"/>
      <c r="C11" s="1543" t="s">
        <v>53</v>
      </c>
      <c r="D11" s="598" t="s">
        <v>27</v>
      </c>
      <c r="E11" s="606">
        <v>0</v>
      </c>
      <c r="F11" s="606">
        <v>0</v>
      </c>
      <c r="G11" s="606">
        <v>0.73</v>
      </c>
      <c r="H11" s="606">
        <v>0.63</v>
      </c>
      <c r="I11" s="606">
        <v>0</v>
      </c>
      <c r="J11" s="606">
        <v>3.35</v>
      </c>
      <c r="K11" s="606">
        <v>7.03</v>
      </c>
      <c r="L11" s="606">
        <v>99.67</v>
      </c>
      <c r="M11" s="606">
        <v>562.27</v>
      </c>
      <c r="N11" s="606">
        <v>736.42</v>
      </c>
      <c r="O11" s="606">
        <v>606.02</v>
      </c>
      <c r="P11" s="606">
        <v>395.97</v>
      </c>
      <c r="Q11" s="606">
        <v>2.81</v>
      </c>
      <c r="R11" s="606">
        <v>3.04</v>
      </c>
      <c r="S11" s="606">
        <v>3.25</v>
      </c>
      <c r="T11" s="606">
        <v>1.66</v>
      </c>
      <c r="U11" s="606">
        <v>1.56</v>
      </c>
      <c r="V11" s="606">
        <v>1.68</v>
      </c>
      <c r="W11" s="606">
        <v>0.89</v>
      </c>
      <c r="X11" s="606">
        <v>0</v>
      </c>
      <c r="Y11" s="606">
        <v>5.35</v>
      </c>
      <c r="Z11" s="607">
        <v>2432.33</v>
      </c>
      <c r="AA11" s="596"/>
      <c r="AB11" s="596"/>
      <c r="AC11" s="596"/>
      <c r="AD11" s="596"/>
      <c r="AE11" s="596"/>
      <c r="AF11" s="596"/>
      <c r="AG11" s="596"/>
      <c r="AH11" s="596"/>
      <c r="AI11" s="596"/>
      <c r="AJ11" s="596"/>
      <c r="AK11" s="596"/>
      <c r="AL11" s="596"/>
      <c r="AM11" s="596"/>
      <c r="AN11" s="596"/>
      <c r="AO11" s="596"/>
      <c r="AP11" s="596"/>
      <c r="AQ11" s="596"/>
      <c r="AR11" s="596"/>
      <c r="AS11" s="596"/>
      <c r="AT11" s="596"/>
      <c r="AU11" s="596"/>
    </row>
    <row r="12" spans="1:47" ht="16.5" customHeight="1">
      <c r="A12" s="1542"/>
      <c r="B12" s="1543"/>
      <c r="C12" s="1543"/>
      <c r="D12" s="600" t="s">
        <v>28</v>
      </c>
      <c r="E12" s="608">
        <v>0</v>
      </c>
      <c r="F12" s="608">
        <v>0</v>
      </c>
      <c r="G12" s="608">
        <v>31</v>
      </c>
      <c r="H12" s="608">
        <v>36</v>
      </c>
      <c r="I12" s="608">
        <v>0</v>
      </c>
      <c r="J12" s="608">
        <v>406</v>
      </c>
      <c r="K12" s="608">
        <v>943</v>
      </c>
      <c r="L12" s="608">
        <v>15929</v>
      </c>
      <c r="M12" s="608">
        <v>101600</v>
      </c>
      <c r="N12" s="608">
        <v>146180</v>
      </c>
      <c r="O12" s="608">
        <v>130094</v>
      </c>
      <c r="P12" s="608">
        <v>87443</v>
      </c>
      <c r="Q12" s="608">
        <v>662</v>
      </c>
      <c r="R12" s="608">
        <v>757</v>
      </c>
      <c r="S12" s="608">
        <v>751</v>
      </c>
      <c r="T12" s="608">
        <v>373</v>
      </c>
      <c r="U12" s="608">
        <v>358</v>
      </c>
      <c r="V12" s="608">
        <v>418</v>
      </c>
      <c r="W12" s="608">
        <v>221</v>
      </c>
      <c r="X12" s="608">
        <v>0</v>
      </c>
      <c r="Y12" s="608">
        <v>1333</v>
      </c>
      <c r="Z12" s="609">
        <v>487535</v>
      </c>
      <c r="AA12" s="596"/>
      <c r="AB12" s="596"/>
      <c r="AC12" s="596"/>
      <c r="AD12" s="596"/>
      <c r="AE12" s="596"/>
      <c r="AF12" s="596"/>
      <c r="AG12" s="596"/>
      <c r="AH12" s="596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</row>
    <row r="13" spans="1:47" ht="16.5" customHeight="1">
      <c r="A13" s="1542"/>
      <c r="B13" s="1543"/>
      <c r="C13" s="1543"/>
      <c r="D13" s="599" t="s">
        <v>26</v>
      </c>
      <c r="E13" s="610">
        <v>0</v>
      </c>
      <c r="F13" s="610">
        <v>0</v>
      </c>
      <c r="G13" s="610">
        <v>3</v>
      </c>
      <c r="H13" s="610">
        <v>3</v>
      </c>
      <c r="I13" s="610">
        <v>0</v>
      </c>
      <c r="J13" s="610">
        <v>21</v>
      </c>
      <c r="K13" s="610">
        <v>39</v>
      </c>
      <c r="L13" s="610">
        <v>503</v>
      </c>
      <c r="M13" s="610">
        <v>2097</v>
      </c>
      <c r="N13" s="610">
        <v>2254</v>
      </c>
      <c r="O13" s="610">
        <v>1450</v>
      </c>
      <c r="P13" s="610">
        <v>654</v>
      </c>
      <c r="Q13" s="610">
        <v>4</v>
      </c>
      <c r="R13" s="610">
        <v>5</v>
      </c>
      <c r="S13" s="610">
        <v>3</v>
      </c>
      <c r="T13" s="610">
        <v>1</v>
      </c>
      <c r="U13" s="610">
        <v>1</v>
      </c>
      <c r="V13" s="610">
        <v>1</v>
      </c>
      <c r="W13" s="610">
        <v>1</v>
      </c>
      <c r="X13" s="610">
        <v>0</v>
      </c>
      <c r="Y13" s="610">
        <v>7</v>
      </c>
      <c r="Z13" s="611">
        <v>7047</v>
      </c>
      <c r="AA13" s="596"/>
      <c r="AB13" s="596"/>
      <c r="AC13" s="596"/>
      <c r="AD13" s="596"/>
      <c r="AE13" s="596"/>
      <c r="AF13" s="596"/>
      <c r="AG13" s="596"/>
      <c r="AH13" s="596"/>
      <c r="AI13" s="596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/>
      <c r="AT13" s="596"/>
      <c r="AU13" s="596"/>
    </row>
    <row r="14" spans="1:47" ht="16.5" customHeight="1">
      <c r="A14" s="1542"/>
      <c r="B14" s="1543"/>
      <c r="C14" s="1546" t="s">
        <v>54</v>
      </c>
      <c r="D14" s="598" t="s">
        <v>27</v>
      </c>
      <c r="E14" s="606">
        <v>0</v>
      </c>
      <c r="F14" s="606">
        <v>0.27</v>
      </c>
      <c r="G14" s="606">
        <v>0</v>
      </c>
      <c r="H14" s="606">
        <v>0</v>
      </c>
      <c r="I14" s="606">
        <v>0</v>
      </c>
      <c r="J14" s="606">
        <v>0</v>
      </c>
      <c r="K14" s="606">
        <v>0</v>
      </c>
      <c r="L14" s="606">
        <v>12.17</v>
      </c>
      <c r="M14" s="606">
        <v>4.6900000000000004</v>
      </c>
      <c r="N14" s="606">
        <v>56.89</v>
      </c>
      <c r="O14" s="606">
        <v>16.739999999999998</v>
      </c>
      <c r="P14" s="606">
        <v>13.13</v>
      </c>
      <c r="Q14" s="606">
        <v>3.3</v>
      </c>
      <c r="R14" s="606">
        <v>0</v>
      </c>
      <c r="S14" s="606">
        <v>0</v>
      </c>
      <c r="T14" s="606">
        <v>0</v>
      </c>
      <c r="U14" s="606">
        <v>0</v>
      </c>
      <c r="V14" s="606">
        <v>0</v>
      </c>
      <c r="W14" s="606">
        <v>0</v>
      </c>
      <c r="X14" s="606">
        <v>0</v>
      </c>
      <c r="Y14" s="606">
        <v>0</v>
      </c>
      <c r="Z14" s="607">
        <v>107.19</v>
      </c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</row>
    <row r="15" spans="1:47" ht="16.5" customHeight="1">
      <c r="A15" s="1542"/>
      <c r="B15" s="1543"/>
      <c r="C15" s="1546"/>
      <c r="D15" s="600" t="s">
        <v>28</v>
      </c>
      <c r="E15" s="608">
        <v>0</v>
      </c>
      <c r="F15" s="608">
        <v>0</v>
      </c>
      <c r="G15" s="608">
        <v>0</v>
      </c>
      <c r="H15" s="608">
        <v>0</v>
      </c>
      <c r="I15" s="608">
        <v>0</v>
      </c>
      <c r="J15" s="608">
        <v>0</v>
      </c>
      <c r="K15" s="608">
        <v>0</v>
      </c>
      <c r="L15" s="608">
        <v>2283</v>
      </c>
      <c r="M15" s="608">
        <v>1088</v>
      </c>
      <c r="N15" s="608">
        <v>12750</v>
      </c>
      <c r="O15" s="608">
        <v>4201</v>
      </c>
      <c r="P15" s="608">
        <v>3618</v>
      </c>
      <c r="Q15" s="608">
        <v>967</v>
      </c>
      <c r="R15" s="608">
        <v>0</v>
      </c>
      <c r="S15" s="608">
        <v>0</v>
      </c>
      <c r="T15" s="608">
        <v>0</v>
      </c>
      <c r="U15" s="608">
        <v>0</v>
      </c>
      <c r="V15" s="608">
        <v>0</v>
      </c>
      <c r="W15" s="608">
        <v>0</v>
      </c>
      <c r="X15" s="608">
        <v>0</v>
      </c>
      <c r="Y15" s="608">
        <v>0</v>
      </c>
      <c r="Z15" s="609">
        <v>24907</v>
      </c>
      <c r="AA15" s="596"/>
      <c r="AB15" s="596"/>
      <c r="AC15" s="596"/>
      <c r="AD15" s="596"/>
      <c r="AE15" s="596"/>
      <c r="AF15" s="596"/>
      <c r="AG15" s="596"/>
      <c r="AH15" s="596"/>
      <c r="AI15" s="596"/>
      <c r="AJ15" s="596"/>
      <c r="AK15" s="596"/>
      <c r="AL15" s="596"/>
      <c r="AM15" s="596"/>
      <c r="AN15" s="596"/>
      <c r="AO15" s="596"/>
      <c r="AP15" s="596"/>
      <c r="AQ15" s="596"/>
      <c r="AR15" s="596"/>
      <c r="AS15" s="596"/>
      <c r="AT15" s="596"/>
      <c r="AU15" s="596"/>
    </row>
    <row r="16" spans="1:47" ht="16.5" customHeight="1">
      <c r="A16" s="1542"/>
      <c r="B16" s="1543"/>
      <c r="C16" s="1546"/>
      <c r="D16" s="599" t="s">
        <v>26</v>
      </c>
      <c r="E16" s="610">
        <v>0</v>
      </c>
      <c r="F16" s="610">
        <v>0</v>
      </c>
      <c r="G16" s="610">
        <v>0</v>
      </c>
      <c r="H16" s="610">
        <v>0</v>
      </c>
      <c r="I16" s="610">
        <v>0</v>
      </c>
      <c r="J16" s="610">
        <v>0</v>
      </c>
      <c r="K16" s="610">
        <v>0</v>
      </c>
      <c r="L16" s="610">
        <v>67</v>
      </c>
      <c r="M16" s="610">
        <v>21</v>
      </c>
      <c r="N16" s="610">
        <v>195</v>
      </c>
      <c r="O16" s="610">
        <v>52</v>
      </c>
      <c r="P16" s="610">
        <v>33</v>
      </c>
      <c r="Q16" s="610">
        <v>7</v>
      </c>
      <c r="R16" s="610">
        <v>0</v>
      </c>
      <c r="S16" s="610">
        <v>0</v>
      </c>
      <c r="T16" s="610">
        <v>0</v>
      </c>
      <c r="U16" s="610">
        <v>0</v>
      </c>
      <c r="V16" s="610">
        <v>0</v>
      </c>
      <c r="W16" s="610">
        <v>0</v>
      </c>
      <c r="X16" s="610">
        <v>0</v>
      </c>
      <c r="Y16" s="610">
        <v>0</v>
      </c>
      <c r="Z16" s="612">
        <v>375</v>
      </c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6"/>
      <c r="AO16" s="596"/>
      <c r="AP16" s="596"/>
      <c r="AQ16" s="596"/>
      <c r="AR16" s="596"/>
      <c r="AS16" s="596"/>
      <c r="AT16" s="596"/>
      <c r="AU16" s="596"/>
    </row>
    <row r="17" spans="1:47" ht="16.5" customHeight="1">
      <c r="A17" s="1542"/>
      <c r="B17" s="1543" t="s">
        <v>30</v>
      </c>
      <c r="C17" s="1543"/>
      <c r="D17" s="598" t="s">
        <v>27</v>
      </c>
      <c r="E17" s="606">
        <v>29.61</v>
      </c>
      <c r="F17" s="606">
        <v>165.94000000000003</v>
      </c>
      <c r="G17" s="606">
        <v>247.73999999999998</v>
      </c>
      <c r="H17" s="606">
        <v>764.4</v>
      </c>
      <c r="I17" s="606">
        <v>973.15000000000009</v>
      </c>
      <c r="J17" s="606">
        <v>1820.5</v>
      </c>
      <c r="K17" s="606">
        <v>3131.0800000000004</v>
      </c>
      <c r="L17" s="606">
        <v>3470.8900000000003</v>
      </c>
      <c r="M17" s="606">
        <v>7693.4100000000008</v>
      </c>
      <c r="N17" s="606">
        <v>6447.6600000000008</v>
      </c>
      <c r="O17" s="606">
        <v>5563.27</v>
      </c>
      <c r="P17" s="606">
        <v>3519.2400000000007</v>
      </c>
      <c r="Q17" s="606">
        <v>1159.0899999999999</v>
      </c>
      <c r="R17" s="606">
        <v>693.99</v>
      </c>
      <c r="S17" s="606">
        <v>447.14</v>
      </c>
      <c r="T17" s="606">
        <v>381.27000000000004</v>
      </c>
      <c r="U17" s="606">
        <v>374.07</v>
      </c>
      <c r="V17" s="606">
        <v>183.23000000000002</v>
      </c>
      <c r="W17" s="606">
        <v>104.92</v>
      </c>
      <c r="X17" s="606">
        <v>58.96</v>
      </c>
      <c r="Y17" s="606">
        <v>75.19</v>
      </c>
      <c r="Z17" s="607">
        <v>37304.75</v>
      </c>
      <c r="AA17" s="596"/>
      <c r="AB17" s="596"/>
      <c r="AC17" s="596"/>
      <c r="AD17" s="596"/>
      <c r="AE17" s="596"/>
      <c r="AF17" s="596"/>
      <c r="AG17" s="596"/>
      <c r="AH17" s="596"/>
      <c r="AI17" s="596"/>
      <c r="AJ17" s="596"/>
      <c r="AK17" s="596"/>
      <c r="AL17" s="596"/>
      <c r="AM17" s="596"/>
      <c r="AN17" s="596"/>
      <c r="AO17" s="596"/>
      <c r="AP17" s="596"/>
      <c r="AQ17" s="596"/>
      <c r="AR17" s="596"/>
      <c r="AS17" s="596"/>
      <c r="AT17" s="596"/>
      <c r="AU17" s="596"/>
    </row>
    <row r="18" spans="1:47" ht="16.5" customHeight="1">
      <c r="A18" s="1542"/>
      <c r="B18" s="1543"/>
      <c r="C18" s="1543"/>
      <c r="D18" s="600" t="s">
        <v>28</v>
      </c>
      <c r="E18" s="608">
        <v>372</v>
      </c>
      <c r="F18" s="608">
        <v>8245</v>
      </c>
      <c r="G18" s="608">
        <v>22769</v>
      </c>
      <c r="H18" s="608">
        <v>99400</v>
      </c>
      <c r="I18" s="608">
        <v>162373</v>
      </c>
      <c r="J18" s="608">
        <v>440191</v>
      </c>
      <c r="K18" s="608">
        <v>931767</v>
      </c>
      <c r="L18" s="608">
        <v>1230398</v>
      </c>
      <c r="M18" s="608">
        <v>3193739</v>
      </c>
      <c r="N18" s="608">
        <v>2849499</v>
      </c>
      <c r="O18" s="608">
        <v>2550767</v>
      </c>
      <c r="P18" s="608">
        <v>1726936</v>
      </c>
      <c r="Q18" s="608">
        <v>619954</v>
      </c>
      <c r="R18" s="608">
        <v>388350</v>
      </c>
      <c r="S18" s="608">
        <v>246258</v>
      </c>
      <c r="T18" s="608">
        <v>228667</v>
      </c>
      <c r="U18" s="608">
        <v>208665</v>
      </c>
      <c r="V18" s="608">
        <v>103705</v>
      </c>
      <c r="W18" s="608">
        <v>64939</v>
      </c>
      <c r="X18" s="608">
        <v>40989</v>
      </c>
      <c r="Y18" s="608">
        <v>41170</v>
      </c>
      <c r="Z18" s="609">
        <v>15159153</v>
      </c>
      <c r="AA18" s="596"/>
      <c r="AB18" s="596"/>
      <c r="AC18" s="596"/>
      <c r="AD18" s="596"/>
      <c r="AE18" s="596"/>
      <c r="AF18" s="596"/>
      <c r="AG18" s="596"/>
      <c r="AH18" s="596"/>
      <c r="AI18" s="596"/>
      <c r="AJ18" s="596"/>
      <c r="AK18" s="596"/>
      <c r="AL18" s="596"/>
      <c r="AM18" s="596"/>
      <c r="AN18" s="596"/>
      <c r="AO18" s="596"/>
      <c r="AP18" s="596"/>
      <c r="AQ18" s="596"/>
      <c r="AR18" s="596"/>
      <c r="AS18" s="596"/>
      <c r="AT18" s="596"/>
      <c r="AU18" s="596"/>
    </row>
    <row r="19" spans="1:47" ht="16.5" customHeight="1">
      <c r="A19" s="1542"/>
      <c r="B19" s="1543"/>
      <c r="C19" s="1543"/>
      <c r="D19" s="599" t="s">
        <v>26</v>
      </c>
      <c r="E19" s="613">
        <v>230</v>
      </c>
      <c r="F19" s="613">
        <v>1942</v>
      </c>
      <c r="G19" s="613">
        <v>2545</v>
      </c>
      <c r="H19" s="613">
        <v>7350</v>
      </c>
      <c r="I19" s="613">
        <v>8390</v>
      </c>
      <c r="J19" s="613">
        <v>16303</v>
      </c>
      <c r="K19" s="613">
        <v>26870</v>
      </c>
      <c r="L19" s="613">
        <v>27288</v>
      </c>
      <c r="M19" s="613">
        <v>57801</v>
      </c>
      <c r="N19" s="613">
        <v>40958</v>
      </c>
      <c r="O19" s="613">
        <v>30561</v>
      </c>
      <c r="P19" s="613">
        <v>16792</v>
      </c>
      <c r="Q19" s="613">
        <v>4900</v>
      </c>
      <c r="R19" s="613">
        <v>2586</v>
      </c>
      <c r="S19" s="613">
        <v>1341</v>
      </c>
      <c r="T19" s="613">
        <v>1034</v>
      </c>
      <c r="U19" s="613">
        <v>788</v>
      </c>
      <c r="V19" s="613">
        <v>358</v>
      </c>
      <c r="W19" s="613">
        <v>169</v>
      </c>
      <c r="X19" s="613">
        <v>90</v>
      </c>
      <c r="Y19" s="613">
        <v>109</v>
      </c>
      <c r="Z19" s="614">
        <v>248405</v>
      </c>
      <c r="AA19" s="596"/>
      <c r="AB19" s="596"/>
      <c r="AC19" s="596"/>
      <c r="AD19" s="596"/>
      <c r="AE19" s="596"/>
      <c r="AF19" s="596"/>
      <c r="AG19" s="596"/>
      <c r="AH19" s="596"/>
      <c r="AI19" s="596"/>
      <c r="AJ19" s="596"/>
      <c r="AK19" s="596"/>
      <c r="AL19" s="596"/>
      <c r="AM19" s="596"/>
      <c r="AN19" s="596"/>
      <c r="AO19" s="596"/>
      <c r="AP19" s="596"/>
      <c r="AQ19" s="596"/>
      <c r="AR19" s="596"/>
      <c r="AS19" s="596"/>
      <c r="AT19" s="596"/>
      <c r="AU19" s="596"/>
    </row>
    <row r="20" spans="1:47" ht="16.5" customHeight="1">
      <c r="A20" s="1542"/>
      <c r="B20" s="1543" t="s">
        <v>31</v>
      </c>
      <c r="C20" s="1546" t="s">
        <v>55</v>
      </c>
      <c r="D20" s="598" t="s">
        <v>27</v>
      </c>
      <c r="E20" s="606">
        <v>1.88</v>
      </c>
      <c r="F20" s="606">
        <v>1.1000000000000001</v>
      </c>
      <c r="G20" s="606">
        <v>5.74</v>
      </c>
      <c r="H20" s="606">
        <v>9.43</v>
      </c>
      <c r="I20" s="606">
        <v>22.73</v>
      </c>
      <c r="J20" s="606">
        <v>37.11</v>
      </c>
      <c r="K20" s="606">
        <v>39.450000000000003</v>
      </c>
      <c r="L20" s="606">
        <v>159.93</v>
      </c>
      <c r="M20" s="606">
        <v>271.85000000000002</v>
      </c>
      <c r="N20" s="606">
        <v>208.08</v>
      </c>
      <c r="O20" s="606">
        <v>480.99</v>
      </c>
      <c r="P20" s="606">
        <v>315.91000000000003</v>
      </c>
      <c r="Q20" s="606">
        <v>12.6</v>
      </c>
      <c r="R20" s="606">
        <v>1</v>
      </c>
      <c r="S20" s="606">
        <v>1.46</v>
      </c>
      <c r="T20" s="606">
        <v>0</v>
      </c>
      <c r="U20" s="606">
        <v>0</v>
      </c>
      <c r="V20" s="606">
        <v>0</v>
      </c>
      <c r="W20" s="606">
        <v>0</v>
      </c>
      <c r="X20" s="606">
        <v>0</v>
      </c>
      <c r="Y20" s="606">
        <v>0</v>
      </c>
      <c r="Z20" s="607">
        <v>1569.26</v>
      </c>
      <c r="AA20" s="596"/>
      <c r="AB20" s="596"/>
      <c r="AC20" s="596"/>
      <c r="AD20" s="596"/>
      <c r="AE20" s="596"/>
      <c r="AF20" s="596"/>
      <c r="AG20" s="596"/>
      <c r="AH20" s="596"/>
      <c r="AI20" s="596"/>
      <c r="AJ20" s="596"/>
      <c r="AK20" s="596"/>
      <c r="AL20" s="596"/>
      <c r="AM20" s="596"/>
      <c r="AN20" s="596"/>
      <c r="AO20" s="596"/>
      <c r="AP20" s="596"/>
      <c r="AQ20" s="596"/>
      <c r="AR20" s="596"/>
      <c r="AS20" s="596"/>
      <c r="AT20" s="596"/>
      <c r="AU20" s="596"/>
    </row>
    <row r="21" spans="1:47" ht="16.5" customHeight="1">
      <c r="A21" s="1542"/>
      <c r="B21" s="1543"/>
      <c r="C21" s="1546"/>
      <c r="D21" s="600" t="s">
        <v>28</v>
      </c>
      <c r="E21" s="608">
        <v>0</v>
      </c>
      <c r="F21" s="608">
        <v>26</v>
      </c>
      <c r="G21" s="608">
        <v>273</v>
      </c>
      <c r="H21" s="608">
        <v>630</v>
      </c>
      <c r="I21" s="608">
        <v>1643</v>
      </c>
      <c r="J21" s="608">
        <v>3469</v>
      </c>
      <c r="K21" s="608">
        <v>4188</v>
      </c>
      <c r="L21" s="608">
        <v>16240</v>
      </c>
      <c r="M21" s="608">
        <v>31532</v>
      </c>
      <c r="N21" s="608">
        <v>24615</v>
      </c>
      <c r="O21" s="608">
        <v>57681</v>
      </c>
      <c r="P21" s="608">
        <v>37031</v>
      </c>
      <c r="Q21" s="608">
        <v>1534</v>
      </c>
      <c r="R21" s="608">
        <v>127</v>
      </c>
      <c r="S21" s="608">
        <v>191</v>
      </c>
      <c r="T21" s="608">
        <v>0</v>
      </c>
      <c r="U21" s="608">
        <v>0</v>
      </c>
      <c r="V21" s="608">
        <v>0</v>
      </c>
      <c r="W21" s="608">
        <v>0</v>
      </c>
      <c r="X21" s="608">
        <v>0</v>
      </c>
      <c r="Y21" s="608">
        <v>0</v>
      </c>
      <c r="Z21" s="609">
        <v>179180</v>
      </c>
      <c r="AA21" s="596"/>
      <c r="AB21" s="596"/>
      <c r="AC21" s="596"/>
      <c r="AD21" s="596"/>
      <c r="AE21" s="596"/>
      <c r="AF21" s="596"/>
      <c r="AG21" s="596"/>
      <c r="AH21" s="596"/>
      <c r="AI21" s="596"/>
      <c r="AJ21" s="596"/>
      <c r="AK21" s="596"/>
      <c r="AL21" s="596"/>
      <c r="AM21" s="596"/>
      <c r="AN21" s="596"/>
      <c r="AO21" s="596"/>
      <c r="AP21" s="596"/>
      <c r="AQ21" s="596"/>
      <c r="AR21" s="596"/>
      <c r="AS21" s="596"/>
      <c r="AT21" s="596"/>
      <c r="AU21" s="596"/>
    </row>
    <row r="22" spans="1:47" ht="16.5" customHeight="1">
      <c r="A22" s="1542"/>
      <c r="B22" s="1543"/>
      <c r="C22" s="1546"/>
      <c r="D22" s="599" t="s">
        <v>26</v>
      </c>
      <c r="E22" s="610">
        <v>0</v>
      </c>
      <c r="F22" s="610">
        <v>5</v>
      </c>
      <c r="G22" s="610">
        <v>30</v>
      </c>
      <c r="H22" s="610">
        <v>35</v>
      </c>
      <c r="I22" s="610">
        <v>78</v>
      </c>
      <c r="J22" s="610">
        <v>114</v>
      </c>
      <c r="K22" s="610">
        <v>69</v>
      </c>
      <c r="L22" s="610">
        <v>157</v>
      </c>
      <c r="M22" s="610">
        <v>194</v>
      </c>
      <c r="N22" s="610">
        <v>160</v>
      </c>
      <c r="O22" s="610">
        <v>375</v>
      </c>
      <c r="P22" s="610">
        <v>245</v>
      </c>
      <c r="Q22" s="610">
        <v>11</v>
      </c>
      <c r="R22" s="610">
        <v>0</v>
      </c>
      <c r="S22" s="610">
        <v>2</v>
      </c>
      <c r="T22" s="610">
        <v>0</v>
      </c>
      <c r="U22" s="610">
        <v>0</v>
      </c>
      <c r="V22" s="610">
        <v>0</v>
      </c>
      <c r="W22" s="610">
        <v>0</v>
      </c>
      <c r="X22" s="610">
        <v>0</v>
      </c>
      <c r="Y22" s="610">
        <v>0</v>
      </c>
      <c r="Z22" s="611">
        <v>1475</v>
      </c>
      <c r="AA22" s="596"/>
      <c r="AB22" s="596"/>
      <c r="AC22" s="596"/>
      <c r="AD22" s="596"/>
      <c r="AE22" s="596"/>
      <c r="AF22" s="596"/>
      <c r="AG22" s="596"/>
      <c r="AH22" s="596"/>
      <c r="AI22" s="596"/>
      <c r="AJ22" s="596"/>
      <c r="AK22" s="596"/>
      <c r="AL22" s="596"/>
      <c r="AM22" s="596"/>
      <c r="AN22" s="596"/>
      <c r="AO22" s="596"/>
      <c r="AP22" s="596"/>
      <c r="AQ22" s="596"/>
      <c r="AR22" s="596"/>
      <c r="AS22" s="596"/>
      <c r="AT22" s="596"/>
      <c r="AU22" s="596"/>
    </row>
    <row r="23" spans="1:47" ht="16.5" customHeight="1">
      <c r="A23" s="1542"/>
      <c r="B23" s="1543"/>
      <c r="C23" s="1546" t="s">
        <v>56</v>
      </c>
      <c r="D23" s="598" t="s">
        <v>27</v>
      </c>
      <c r="E23" s="606">
        <v>1.27</v>
      </c>
      <c r="F23" s="606">
        <v>5.78</v>
      </c>
      <c r="G23" s="606">
        <v>24.32</v>
      </c>
      <c r="H23" s="606">
        <v>11.63</v>
      </c>
      <c r="I23" s="606">
        <v>3.91</v>
      </c>
      <c r="J23" s="606">
        <v>0.34</v>
      </c>
      <c r="K23" s="606">
        <v>0</v>
      </c>
      <c r="L23" s="606">
        <v>1.41</v>
      </c>
      <c r="M23" s="606">
        <v>2.79</v>
      </c>
      <c r="N23" s="606">
        <v>0.33</v>
      </c>
      <c r="O23" s="606">
        <v>2.0499999999999998</v>
      </c>
      <c r="P23" s="606">
        <v>0.21</v>
      </c>
      <c r="Q23" s="606">
        <v>1.1000000000000001</v>
      </c>
      <c r="R23" s="606">
        <v>0</v>
      </c>
      <c r="S23" s="606">
        <v>0</v>
      </c>
      <c r="T23" s="606">
        <v>0</v>
      </c>
      <c r="U23" s="606">
        <v>0</v>
      </c>
      <c r="V23" s="606">
        <v>0</v>
      </c>
      <c r="W23" s="606">
        <v>0</v>
      </c>
      <c r="X23" s="606">
        <v>0</v>
      </c>
      <c r="Y23" s="606">
        <v>0</v>
      </c>
      <c r="Z23" s="607">
        <v>55.14</v>
      </c>
      <c r="AA23" s="596"/>
      <c r="AB23" s="596"/>
      <c r="AC23" s="596"/>
      <c r="AD23" s="596"/>
      <c r="AE23" s="596"/>
      <c r="AF23" s="596"/>
      <c r="AG23" s="596"/>
      <c r="AH23" s="596"/>
      <c r="AI23" s="596"/>
      <c r="AJ23" s="596"/>
      <c r="AK23" s="596"/>
      <c r="AL23" s="596"/>
      <c r="AM23" s="596"/>
      <c r="AN23" s="596"/>
      <c r="AO23" s="596"/>
      <c r="AP23" s="596"/>
      <c r="AQ23" s="596"/>
      <c r="AR23" s="596"/>
      <c r="AS23" s="596"/>
      <c r="AT23" s="596"/>
      <c r="AU23" s="596"/>
    </row>
    <row r="24" spans="1:47" ht="16.5" customHeight="1">
      <c r="A24" s="1542"/>
      <c r="B24" s="1543"/>
      <c r="C24" s="1546"/>
      <c r="D24" s="600" t="s">
        <v>28</v>
      </c>
      <c r="E24" s="608">
        <v>0</v>
      </c>
      <c r="F24" s="608">
        <v>80</v>
      </c>
      <c r="G24" s="608">
        <v>811</v>
      </c>
      <c r="H24" s="608">
        <v>539</v>
      </c>
      <c r="I24" s="608">
        <v>242</v>
      </c>
      <c r="J24" s="608">
        <v>24</v>
      </c>
      <c r="K24" s="608">
        <v>0</v>
      </c>
      <c r="L24" s="608">
        <v>123</v>
      </c>
      <c r="M24" s="608">
        <v>305</v>
      </c>
      <c r="N24" s="608">
        <v>43</v>
      </c>
      <c r="O24" s="608">
        <v>300</v>
      </c>
      <c r="P24" s="608">
        <v>27</v>
      </c>
      <c r="Q24" s="608">
        <v>102</v>
      </c>
      <c r="R24" s="608">
        <v>0</v>
      </c>
      <c r="S24" s="608">
        <v>0</v>
      </c>
      <c r="T24" s="608">
        <v>0</v>
      </c>
      <c r="U24" s="608">
        <v>0</v>
      </c>
      <c r="V24" s="608">
        <v>0</v>
      </c>
      <c r="W24" s="608">
        <v>0</v>
      </c>
      <c r="X24" s="608">
        <v>0</v>
      </c>
      <c r="Y24" s="608">
        <v>0</v>
      </c>
      <c r="Z24" s="609">
        <v>2596</v>
      </c>
      <c r="AA24" s="596"/>
      <c r="AB24" s="596"/>
      <c r="AC24" s="596"/>
      <c r="AD24" s="596"/>
      <c r="AE24" s="596"/>
      <c r="AF24" s="596"/>
      <c r="AG24" s="596"/>
      <c r="AH24" s="596"/>
      <c r="AI24" s="596"/>
      <c r="AJ24" s="596"/>
      <c r="AK24" s="596"/>
      <c r="AL24" s="596"/>
      <c r="AM24" s="596"/>
      <c r="AN24" s="596"/>
      <c r="AO24" s="596"/>
      <c r="AP24" s="596"/>
      <c r="AQ24" s="596"/>
      <c r="AR24" s="596"/>
      <c r="AS24" s="596"/>
      <c r="AT24" s="596"/>
      <c r="AU24" s="596"/>
    </row>
    <row r="25" spans="1:47" ht="16.5" customHeight="1">
      <c r="A25" s="1542"/>
      <c r="B25" s="1543"/>
      <c r="C25" s="1546"/>
      <c r="D25" s="599" t="s">
        <v>26</v>
      </c>
      <c r="E25" s="610">
        <v>0</v>
      </c>
      <c r="F25" s="610">
        <v>12</v>
      </c>
      <c r="G25" s="610">
        <v>85</v>
      </c>
      <c r="H25" s="610">
        <v>44</v>
      </c>
      <c r="I25" s="610">
        <v>16</v>
      </c>
      <c r="J25" s="610">
        <v>1</v>
      </c>
      <c r="K25" s="610">
        <v>0</v>
      </c>
      <c r="L25" s="610">
        <v>3</v>
      </c>
      <c r="M25" s="610">
        <v>4</v>
      </c>
      <c r="N25" s="610">
        <v>0</v>
      </c>
      <c r="O25" s="610">
        <v>2</v>
      </c>
      <c r="P25" s="610">
        <v>0</v>
      </c>
      <c r="Q25" s="610">
        <v>0</v>
      </c>
      <c r="R25" s="610">
        <v>0</v>
      </c>
      <c r="S25" s="610">
        <v>0</v>
      </c>
      <c r="T25" s="610">
        <v>0</v>
      </c>
      <c r="U25" s="610">
        <v>0</v>
      </c>
      <c r="V25" s="610">
        <v>0</v>
      </c>
      <c r="W25" s="610">
        <v>0</v>
      </c>
      <c r="X25" s="610">
        <v>0</v>
      </c>
      <c r="Y25" s="610">
        <v>0</v>
      </c>
      <c r="Z25" s="612">
        <v>167</v>
      </c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</row>
    <row r="26" spans="1:47" ht="16.5" customHeight="1">
      <c r="A26" s="1542"/>
      <c r="B26" s="1543" t="s">
        <v>30</v>
      </c>
      <c r="C26" s="1543"/>
      <c r="D26" s="598" t="s">
        <v>27</v>
      </c>
      <c r="E26" s="606">
        <v>3.15</v>
      </c>
      <c r="F26" s="606">
        <v>6.8800000000000008</v>
      </c>
      <c r="G26" s="606">
        <v>30.060000000000002</v>
      </c>
      <c r="H26" s="606">
        <v>21.060000000000002</v>
      </c>
      <c r="I26" s="606">
        <v>26.64</v>
      </c>
      <c r="J26" s="606">
        <v>37.450000000000003</v>
      </c>
      <c r="K26" s="606">
        <v>39.450000000000003</v>
      </c>
      <c r="L26" s="606">
        <v>161.34</v>
      </c>
      <c r="M26" s="606">
        <v>274.64000000000004</v>
      </c>
      <c r="N26" s="606">
        <v>208.41000000000003</v>
      </c>
      <c r="O26" s="606">
        <v>483.04</v>
      </c>
      <c r="P26" s="606">
        <v>316.12</v>
      </c>
      <c r="Q26" s="606">
        <v>13.7</v>
      </c>
      <c r="R26" s="606">
        <v>1</v>
      </c>
      <c r="S26" s="606">
        <v>1.46</v>
      </c>
      <c r="T26" s="606">
        <v>0</v>
      </c>
      <c r="U26" s="606">
        <v>0</v>
      </c>
      <c r="V26" s="606">
        <v>0</v>
      </c>
      <c r="W26" s="606">
        <v>0</v>
      </c>
      <c r="X26" s="606">
        <v>0</v>
      </c>
      <c r="Y26" s="606">
        <v>0</v>
      </c>
      <c r="Z26" s="607">
        <v>1624.4</v>
      </c>
      <c r="AA26" s="596"/>
      <c r="AB26" s="596"/>
      <c r="AC26" s="596"/>
      <c r="AD26" s="596"/>
      <c r="AE26" s="596"/>
      <c r="AF26" s="596"/>
      <c r="AG26" s="596"/>
      <c r="AH26" s="596"/>
      <c r="AI26" s="596"/>
      <c r="AJ26" s="596"/>
      <c r="AK26" s="596"/>
      <c r="AL26" s="596"/>
      <c r="AM26" s="596"/>
      <c r="AN26" s="596"/>
      <c r="AO26" s="596"/>
      <c r="AP26" s="596"/>
      <c r="AQ26" s="596"/>
      <c r="AR26" s="596"/>
      <c r="AS26" s="596"/>
      <c r="AT26" s="596"/>
      <c r="AU26" s="596"/>
    </row>
    <row r="27" spans="1:47" ht="16.5" customHeight="1">
      <c r="A27" s="1542"/>
      <c r="B27" s="1543"/>
      <c r="C27" s="1543"/>
      <c r="D27" s="600" t="s">
        <v>28</v>
      </c>
      <c r="E27" s="608">
        <v>0</v>
      </c>
      <c r="F27" s="608">
        <v>106</v>
      </c>
      <c r="G27" s="608">
        <v>1084</v>
      </c>
      <c r="H27" s="608">
        <v>1169</v>
      </c>
      <c r="I27" s="608">
        <v>1885</v>
      </c>
      <c r="J27" s="608">
        <v>3493</v>
      </c>
      <c r="K27" s="608">
        <v>4188</v>
      </c>
      <c r="L27" s="608">
        <v>16363</v>
      </c>
      <c r="M27" s="608">
        <v>31837</v>
      </c>
      <c r="N27" s="608">
        <v>24658</v>
      </c>
      <c r="O27" s="608">
        <v>57981</v>
      </c>
      <c r="P27" s="608">
        <v>37058</v>
      </c>
      <c r="Q27" s="608">
        <v>1636</v>
      </c>
      <c r="R27" s="608">
        <v>127</v>
      </c>
      <c r="S27" s="608">
        <v>191</v>
      </c>
      <c r="T27" s="608">
        <v>0</v>
      </c>
      <c r="U27" s="608">
        <v>0</v>
      </c>
      <c r="V27" s="608">
        <v>0</v>
      </c>
      <c r="W27" s="608">
        <v>0</v>
      </c>
      <c r="X27" s="608">
        <v>0</v>
      </c>
      <c r="Y27" s="608">
        <v>0</v>
      </c>
      <c r="Z27" s="609">
        <v>181776</v>
      </c>
      <c r="AA27" s="596"/>
      <c r="AB27" s="596"/>
      <c r="AC27" s="596"/>
      <c r="AD27" s="596"/>
      <c r="AE27" s="596"/>
      <c r="AF27" s="596"/>
      <c r="AG27" s="596"/>
      <c r="AH27" s="596"/>
      <c r="AI27" s="596"/>
      <c r="AJ27" s="596"/>
      <c r="AK27" s="596"/>
      <c r="AL27" s="596"/>
      <c r="AM27" s="596"/>
      <c r="AN27" s="596"/>
      <c r="AO27" s="596"/>
      <c r="AP27" s="596"/>
      <c r="AQ27" s="596"/>
      <c r="AR27" s="596"/>
      <c r="AS27" s="596"/>
      <c r="AT27" s="596"/>
      <c r="AU27" s="596"/>
    </row>
    <row r="28" spans="1:47" ht="16.5" customHeight="1">
      <c r="A28" s="1542"/>
      <c r="B28" s="1543"/>
      <c r="C28" s="1543"/>
      <c r="D28" s="599" t="s">
        <v>26</v>
      </c>
      <c r="E28" s="613">
        <v>0</v>
      </c>
      <c r="F28" s="613">
        <v>17</v>
      </c>
      <c r="G28" s="613">
        <v>115</v>
      </c>
      <c r="H28" s="613">
        <v>79</v>
      </c>
      <c r="I28" s="613">
        <v>94</v>
      </c>
      <c r="J28" s="613">
        <v>115</v>
      </c>
      <c r="K28" s="613">
        <v>69</v>
      </c>
      <c r="L28" s="613">
        <v>160</v>
      </c>
      <c r="M28" s="613">
        <v>198</v>
      </c>
      <c r="N28" s="613">
        <v>160</v>
      </c>
      <c r="O28" s="613">
        <v>377</v>
      </c>
      <c r="P28" s="613">
        <v>245</v>
      </c>
      <c r="Q28" s="613">
        <v>11</v>
      </c>
      <c r="R28" s="613">
        <v>0</v>
      </c>
      <c r="S28" s="613">
        <v>2</v>
      </c>
      <c r="T28" s="613">
        <v>0</v>
      </c>
      <c r="U28" s="613">
        <v>0</v>
      </c>
      <c r="V28" s="613">
        <v>0</v>
      </c>
      <c r="W28" s="613">
        <v>0</v>
      </c>
      <c r="X28" s="613">
        <v>0</v>
      </c>
      <c r="Y28" s="613">
        <v>0</v>
      </c>
      <c r="Z28" s="614">
        <v>1642</v>
      </c>
      <c r="AA28" s="596"/>
      <c r="AB28" s="596"/>
      <c r="AC28" s="596"/>
      <c r="AD28" s="596"/>
      <c r="AE28" s="596"/>
      <c r="AF28" s="596"/>
      <c r="AG28" s="596"/>
      <c r="AH28" s="596"/>
      <c r="AI28" s="596"/>
      <c r="AJ28" s="596"/>
      <c r="AK28" s="596"/>
      <c r="AL28" s="596"/>
      <c r="AM28" s="596"/>
      <c r="AN28" s="596"/>
      <c r="AO28" s="596"/>
      <c r="AP28" s="596"/>
      <c r="AQ28" s="596"/>
      <c r="AR28" s="596"/>
      <c r="AS28" s="596"/>
      <c r="AT28" s="596"/>
      <c r="AU28" s="596"/>
    </row>
    <row r="29" spans="1:47" ht="16.5" customHeight="1">
      <c r="A29" s="1542" t="s">
        <v>24</v>
      </c>
      <c r="B29" s="1543"/>
      <c r="C29" s="1543"/>
      <c r="D29" s="598" t="s">
        <v>27</v>
      </c>
      <c r="E29" s="606">
        <v>32.76</v>
      </c>
      <c r="F29" s="606">
        <v>172.82000000000002</v>
      </c>
      <c r="G29" s="606">
        <v>277.8</v>
      </c>
      <c r="H29" s="606">
        <v>785.45999999999992</v>
      </c>
      <c r="I29" s="606">
        <v>999.79000000000008</v>
      </c>
      <c r="J29" s="606">
        <v>1857.9499999999998</v>
      </c>
      <c r="K29" s="606">
        <v>3170.53</v>
      </c>
      <c r="L29" s="606">
        <v>3632.23</v>
      </c>
      <c r="M29" s="606">
        <v>7968.0500000000011</v>
      </c>
      <c r="N29" s="606">
        <v>6656.0700000000006</v>
      </c>
      <c r="O29" s="606">
        <v>6046.31</v>
      </c>
      <c r="P29" s="606">
        <v>3835.3600000000006</v>
      </c>
      <c r="Q29" s="606">
        <v>1172.7899999999997</v>
      </c>
      <c r="R29" s="606">
        <v>694.99</v>
      </c>
      <c r="S29" s="606">
        <v>448.59999999999997</v>
      </c>
      <c r="T29" s="606">
        <v>381.27000000000004</v>
      </c>
      <c r="U29" s="606">
        <v>374.07</v>
      </c>
      <c r="V29" s="606">
        <v>183.23000000000002</v>
      </c>
      <c r="W29" s="606">
        <v>104.92</v>
      </c>
      <c r="X29" s="606">
        <v>58.96</v>
      </c>
      <c r="Y29" s="606">
        <v>75.19</v>
      </c>
      <c r="Z29" s="607">
        <v>38929.15</v>
      </c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596"/>
      <c r="AL29" s="596"/>
      <c r="AM29" s="596"/>
      <c r="AN29" s="596"/>
      <c r="AO29" s="596"/>
      <c r="AP29" s="596"/>
      <c r="AQ29" s="596"/>
      <c r="AR29" s="596"/>
      <c r="AS29" s="596"/>
      <c r="AT29" s="596"/>
      <c r="AU29" s="596"/>
    </row>
    <row r="30" spans="1:47" ht="16.5" customHeight="1">
      <c r="A30" s="1542"/>
      <c r="B30" s="1543"/>
      <c r="C30" s="1543"/>
      <c r="D30" s="600" t="s">
        <v>28</v>
      </c>
      <c r="E30" s="608">
        <v>372</v>
      </c>
      <c r="F30" s="608">
        <v>8351</v>
      </c>
      <c r="G30" s="608">
        <v>23853</v>
      </c>
      <c r="H30" s="608">
        <v>100569</v>
      </c>
      <c r="I30" s="608">
        <v>164258</v>
      </c>
      <c r="J30" s="608">
        <v>443684</v>
      </c>
      <c r="K30" s="608">
        <v>935955</v>
      </c>
      <c r="L30" s="608">
        <v>1246761</v>
      </c>
      <c r="M30" s="608">
        <v>3225576</v>
      </c>
      <c r="N30" s="608">
        <v>2874157</v>
      </c>
      <c r="O30" s="608">
        <v>2608748</v>
      </c>
      <c r="P30" s="608">
        <v>1763994</v>
      </c>
      <c r="Q30" s="608">
        <v>621590</v>
      </c>
      <c r="R30" s="608">
        <v>388477</v>
      </c>
      <c r="S30" s="608">
        <v>246449</v>
      </c>
      <c r="T30" s="608">
        <v>228667</v>
      </c>
      <c r="U30" s="608">
        <v>208665</v>
      </c>
      <c r="V30" s="608">
        <v>103705</v>
      </c>
      <c r="W30" s="608">
        <v>64939</v>
      </c>
      <c r="X30" s="608">
        <v>40989</v>
      </c>
      <c r="Y30" s="608">
        <v>41170</v>
      </c>
      <c r="Z30" s="609">
        <v>15340929</v>
      </c>
      <c r="AA30" s="596"/>
      <c r="AB30" s="596"/>
      <c r="AC30" s="596"/>
      <c r="AD30" s="596"/>
      <c r="AE30" s="596"/>
      <c r="AF30" s="596"/>
      <c r="AG30" s="596"/>
      <c r="AH30" s="596"/>
      <c r="AI30" s="596"/>
      <c r="AJ30" s="596"/>
      <c r="AK30" s="596"/>
      <c r="AL30" s="596"/>
      <c r="AM30" s="596"/>
      <c r="AN30" s="596"/>
      <c r="AO30" s="596"/>
      <c r="AP30" s="596"/>
      <c r="AQ30" s="596"/>
      <c r="AR30" s="596"/>
      <c r="AS30" s="596"/>
      <c r="AT30" s="596"/>
      <c r="AU30" s="596"/>
    </row>
    <row r="31" spans="1:47" ht="16.5" customHeight="1">
      <c r="A31" s="1542"/>
      <c r="B31" s="1543"/>
      <c r="C31" s="1543"/>
      <c r="D31" s="599" t="s">
        <v>26</v>
      </c>
      <c r="E31" s="613">
        <v>230</v>
      </c>
      <c r="F31" s="613">
        <v>1959</v>
      </c>
      <c r="G31" s="613">
        <v>2660</v>
      </c>
      <c r="H31" s="613">
        <v>7429</v>
      </c>
      <c r="I31" s="613">
        <v>8484</v>
      </c>
      <c r="J31" s="613">
        <v>16418</v>
      </c>
      <c r="K31" s="613">
        <v>26939</v>
      </c>
      <c r="L31" s="613">
        <v>27448</v>
      </c>
      <c r="M31" s="613">
        <v>57999</v>
      </c>
      <c r="N31" s="613">
        <v>41118</v>
      </c>
      <c r="O31" s="613">
        <v>30938</v>
      </c>
      <c r="P31" s="613">
        <v>17037</v>
      </c>
      <c r="Q31" s="613">
        <v>4911</v>
      </c>
      <c r="R31" s="613">
        <v>2586</v>
      </c>
      <c r="S31" s="613">
        <v>1343</v>
      </c>
      <c r="T31" s="613">
        <v>1034</v>
      </c>
      <c r="U31" s="613">
        <v>788</v>
      </c>
      <c r="V31" s="613">
        <v>358</v>
      </c>
      <c r="W31" s="613">
        <v>169</v>
      </c>
      <c r="X31" s="613">
        <v>90</v>
      </c>
      <c r="Y31" s="613">
        <v>109</v>
      </c>
      <c r="Z31" s="614">
        <v>250047</v>
      </c>
      <c r="AA31" s="596"/>
      <c r="AB31" s="596"/>
      <c r="AC31" s="596"/>
      <c r="AD31" s="596"/>
      <c r="AE31" s="596"/>
      <c r="AF31" s="596"/>
      <c r="AG31" s="596"/>
      <c r="AH31" s="596"/>
      <c r="AI31" s="596"/>
      <c r="AJ31" s="596"/>
      <c r="AK31" s="596"/>
      <c r="AL31" s="596"/>
      <c r="AM31" s="596"/>
      <c r="AN31" s="596"/>
      <c r="AO31" s="596"/>
      <c r="AP31" s="596"/>
      <c r="AQ31" s="596"/>
      <c r="AR31" s="596"/>
      <c r="AS31" s="596"/>
      <c r="AT31" s="596"/>
      <c r="AU31" s="596"/>
    </row>
    <row r="32" spans="1:47" ht="16.5" customHeight="1">
      <c r="A32" s="1542" t="s">
        <v>34</v>
      </c>
      <c r="B32" s="1543" t="s">
        <v>29</v>
      </c>
      <c r="C32" s="1546" t="s">
        <v>53</v>
      </c>
      <c r="D32" s="598" t="s">
        <v>27</v>
      </c>
      <c r="E32" s="606">
        <v>0</v>
      </c>
      <c r="F32" s="606">
        <v>0</v>
      </c>
      <c r="G32" s="606">
        <v>0</v>
      </c>
      <c r="H32" s="606">
        <v>0</v>
      </c>
      <c r="I32" s="606">
        <v>0</v>
      </c>
      <c r="J32" s="606">
        <v>0.51</v>
      </c>
      <c r="K32" s="606">
        <v>0.89</v>
      </c>
      <c r="L32" s="606">
        <v>0.51</v>
      </c>
      <c r="M32" s="606">
        <v>3.92</v>
      </c>
      <c r="N32" s="606">
        <v>11.26</v>
      </c>
      <c r="O32" s="606">
        <v>30.88</v>
      </c>
      <c r="P32" s="606">
        <v>15.57</v>
      </c>
      <c r="Q32" s="606">
        <v>274.52</v>
      </c>
      <c r="R32" s="606">
        <v>244.45</v>
      </c>
      <c r="S32" s="606">
        <v>194.86</v>
      </c>
      <c r="T32" s="606">
        <v>171.18</v>
      </c>
      <c r="U32" s="606">
        <v>95.89</v>
      </c>
      <c r="V32" s="606">
        <v>73.78</v>
      </c>
      <c r="W32" s="606">
        <v>31.2</v>
      </c>
      <c r="X32" s="606">
        <v>23.25</v>
      </c>
      <c r="Y32" s="606">
        <v>17.36</v>
      </c>
      <c r="Z32" s="607">
        <v>1190.03</v>
      </c>
      <c r="AA32" s="596"/>
      <c r="AB32" s="596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6"/>
      <c r="AN32" s="596"/>
      <c r="AO32" s="596"/>
      <c r="AP32" s="596"/>
      <c r="AQ32" s="596"/>
      <c r="AR32" s="596"/>
      <c r="AS32" s="596"/>
      <c r="AT32" s="596"/>
      <c r="AU32" s="596"/>
    </row>
    <row r="33" spans="1:47" ht="16.5" customHeight="1">
      <c r="A33" s="1542"/>
      <c r="B33" s="1543"/>
      <c r="C33" s="1546"/>
      <c r="D33" s="600" t="s">
        <v>28</v>
      </c>
      <c r="E33" s="608">
        <v>0</v>
      </c>
      <c r="F33" s="608">
        <v>0</v>
      </c>
      <c r="G33" s="608">
        <v>0</v>
      </c>
      <c r="H33" s="608">
        <v>0</v>
      </c>
      <c r="I33" s="608">
        <v>0</v>
      </c>
      <c r="J33" s="608">
        <v>65</v>
      </c>
      <c r="K33" s="608">
        <v>140</v>
      </c>
      <c r="L33" s="608">
        <v>78</v>
      </c>
      <c r="M33" s="608">
        <v>684</v>
      </c>
      <c r="N33" s="608">
        <v>2219</v>
      </c>
      <c r="O33" s="608">
        <v>6227</v>
      </c>
      <c r="P33" s="608">
        <v>3383</v>
      </c>
      <c r="Q33" s="608">
        <v>63260</v>
      </c>
      <c r="R33" s="608">
        <v>55424</v>
      </c>
      <c r="S33" s="608">
        <v>43827</v>
      </c>
      <c r="T33" s="608">
        <v>38007</v>
      </c>
      <c r="U33" s="608">
        <v>21420</v>
      </c>
      <c r="V33" s="608">
        <v>15754</v>
      </c>
      <c r="W33" s="608">
        <v>6751</v>
      </c>
      <c r="X33" s="608">
        <v>5122</v>
      </c>
      <c r="Y33" s="608">
        <v>3975</v>
      </c>
      <c r="Z33" s="609">
        <v>266336</v>
      </c>
      <c r="AA33" s="596"/>
      <c r="AB33" s="596"/>
      <c r="AC33" s="596"/>
      <c r="AD33" s="596"/>
      <c r="AE33" s="596"/>
      <c r="AF33" s="596"/>
      <c r="AG33" s="596"/>
      <c r="AH33" s="596"/>
      <c r="AI33" s="596"/>
      <c r="AJ33" s="596"/>
      <c r="AK33" s="596"/>
      <c r="AL33" s="596"/>
      <c r="AM33" s="596"/>
      <c r="AN33" s="596"/>
      <c r="AO33" s="596"/>
      <c r="AP33" s="596"/>
      <c r="AQ33" s="596"/>
      <c r="AR33" s="596"/>
      <c r="AS33" s="596"/>
      <c r="AT33" s="596"/>
      <c r="AU33" s="596"/>
    </row>
    <row r="34" spans="1:47" ht="16.5" customHeight="1">
      <c r="A34" s="1542"/>
      <c r="B34" s="1543"/>
      <c r="C34" s="1546"/>
      <c r="D34" s="599" t="s">
        <v>26</v>
      </c>
      <c r="E34" s="610">
        <v>0</v>
      </c>
      <c r="F34" s="610">
        <v>0</v>
      </c>
      <c r="G34" s="610">
        <v>0</v>
      </c>
      <c r="H34" s="610">
        <v>0</v>
      </c>
      <c r="I34" s="610">
        <v>0</v>
      </c>
      <c r="J34" s="610">
        <v>3</v>
      </c>
      <c r="K34" s="610">
        <v>6</v>
      </c>
      <c r="L34" s="610">
        <v>2</v>
      </c>
      <c r="M34" s="610">
        <v>10</v>
      </c>
      <c r="N34" s="610">
        <v>36</v>
      </c>
      <c r="O34" s="610">
        <v>68</v>
      </c>
      <c r="P34" s="610">
        <v>24</v>
      </c>
      <c r="Q34" s="610">
        <v>314</v>
      </c>
      <c r="R34" s="610">
        <v>238</v>
      </c>
      <c r="S34" s="610">
        <v>208</v>
      </c>
      <c r="T34" s="610">
        <v>153</v>
      </c>
      <c r="U34" s="610">
        <v>81</v>
      </c>
      <c r="V34" s="610">
        <v>66</v>
      </c>
      <c r="W34" s="610">
        <v>27</v>
      </c>
      <c r="X34" s="610">
        <v>20</v>
      </c>
      <c r="Y34" s="610">
        <v>16</v>
      </c>
      <c r="Z34" s="611">
        <v>1272</v>
      </c>
      <c r="AA34" s="596"/>
      <c r="AB34" s="596"/>
      <c r="AC34" s="596"/>
      <c r="AD34" s="596"/>
      <c r="AE34" s="596"/>
      <c r="AF34" s="596"/>
      <c r="AG34" s="596"/>
      <c r="AH34" s="596"/>
      <c r="AI34" s="596"/>
      <c r="AJ34" s="596"/>
      <c r="AK34" s="596"/>
      <c r="AL34" s="596"/>
      <c r="AM34" s="596"/>
      <c r="AN34" s="596"/>
      <c r="AO34" s="596"/>
      <c r="AP34" s="596"/>
      <c r="AQ34" s="596"/>
      <c r="AR34" s="596"/>
      <c r="AS34" s="596"/>
      <c r="AT34" s="596"/>
      <c r="AU34" s="596"/>
    </row>
    <row r="35" spans="1:47" ht="16.5" customHeight="1">
      <c r="A35" s="1542"/>
      <c r="B35" s="1543"/>
      <c r="C35" s="1546" t="s">
        <v>54</v>
      </c>
      <c r="D35" s="598" t="s">
        <v>27</v>
      </c>
      <c r="E35" s="606">
        <v>0</v>
      </c>
      <c r="F35" s="606">
        <v>0</v>
      </c>
      <c r="G35" s="606">
        <v>0</v>
      </c>
      <c r="H35" s="606">
        <v>0</v>
      </c>
      <c r="I35" s="606">
        <v>0</v>
      </c>
      <c r="J35" s="606">
        <v>0</v>
      </c>
      <c r="K35" s="606">
        <v>0</v>
      </c>
      <c r="L35" s="606">
        <v>0.23</v>
      </c>
      <c r="M35" s="606">
        <v>0</v>
      </c>
      <c r="N35" s="606">
        <v>0</v>
      </c>
      <c r="O35" s="606">
        <v>5.31</v>
      </c>
      <c r="P35" s="606">
        <v>0</v>
      </c>
      <c r="Q35" s="606">
        <v>9.9</v>
      </c>
      <c r="R35" s="606">
        <v>0</v>
      </c>
      <c r="S35" s="606">
        <v>0</v>
      </c>
      <c r="T35" s="606">
        <v>0.99</v>
      </c>
      <c r="U35" s="606">
        <v>6.46</v>
      </c>
      <c r="V35" s="606">
        <v>0.51</v>
      </c>
      <c r="W35" s="606">
        <v>0</v>
      </c>
      <c r="X35" s="606">
        <v>0</v>
      </c>
      <c r="Y35" s="606">
        <v>5.05</v>
      </c>
      <c r="Z35" s="607">
        <v>28.45</v>
      </c>
      <c r="AA35" s="596"/>
      <c r="AB35" s="596"/>
      <c r="AC35" s="596"/>
      <c r="AD35" s="596"/>
      <c r="AE35" s="596"/>
      <c r="AF35" s="596"/>
      <c r="AG35" s="596"/>
      <c r="AH35" s="596"/>
      <c r="AI35" s="596"/>
      <c r="AJ35" s="596"/>
      <c r="AK35" s="596"/>
      <c r="AL35" s="596"/>
      <c r="AM35" s="596"/>
      <c r="AN35" s="596"/>
      <c r="AO35" s="596"/>
      <c r="AP35" s="596"/>
      <c r="AQ35" s="596"/>
      <c r="AR35" s="596"/>
      <c r="AS35" s="596"/>
      <c r="AT35" s="596"/>
      <c r="AU35" s="596"/>
    </row>
    <row r="36" spans="1:47" ht="16.5" customHeight="1">
      <c r="A36" s="1542"/>
      <c r="B36" s="1543"/>
      <c r="C36" s="1546"/>
      <c r="D36" s="600" t="s">
        <v>28</v>
      </c>
      <c r="E36" s="608">
        <v>0</v>
      </c>
      <c r="F36" s="608">
        <v>0</v>
      </c>
      <c r="G36" s="608">
        <v>0</v>
      </c>
      <c r="H36" s="608">
        <v>0</v>
      </c>
      <c r="I36" s="608">
        <v>0</v>
      </c>
      <c r="J36" s="608">
        <v>0</v>
      </c>
      <c r="K36" s="608">
        <v>0</v>
      </c>
      <c r="L36" s="608">
        <v>51</v>
      </c>
      <c r="M36" s="608">
        <v>0</v>
      </c>
      <c r="N36" s="608">
        <v>0</v>
      </c>
      <c r="O36" s="608">
        <v>1487</v>
      </c>
      <c r="P36" s="608">
        <v>0</v>
      </c>
      <c r="Q36" s="608">
        <v>2960</v>
      </c>
      <c r="R36" s="608">
        <v>0</v>
      </c>
      <c r="S36" s="608">
        <v>0</v>
      </c>
      <c r="T36" s="608">
        <v>188</v>
      </c>
      <c r="U36" s="608">
        <v>1227</v>
      </c>
      <c r="V36" s="608">
        <v>97</v>
      </c>
      <c r="W36" s="608">
        <v>0</v>
      </c>
      <c r="X36" s="608">
        <v>0</v>
      </c>
      <c r="Y36" s="608">
        <v>1159</v>
      </c>
      <c r="Z36" s="609">
        <v>7169</v>
      </c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  <c r="AO36" s="596"/>
      <c r="AP36" s="596"/>
      <c r="AQ36" s="596"/>
      <c r="AR36" s="596"/>
      <c r="AS36" s="596"/>
      <c r="AT36" s="596"/>
      <c r="AU36" s="596"/>
    </row>
    <row r="37" spans="1:47" ht="16.5" customHeight="1">
      <c r="A37" s="1542"/>
      <c r="B37" s="1543"/>
      <c r="C37" s="1546"/>
      <c r="D37" s="599" t="s">
        <v>26</v>
      </c>
      <c r="E37" s="610">
        <v>0</v>
      </c>
      <c r="F37" s="610">
        <v>0</v>
      </c>
      <c r="G37" s="610">
        <v>0</v>
      </c>
      <c r="H37" s="610">
        <v>0</v>
      </c>
      <c r="I37" s="610">
        <v>0</v>
      </c>
      <c r="J37" s="610">
        <v>0</v>
      </c>
      <c r="K37" s="610">
        <v>0</v>
      </c>
      <c r="L37" s="610">
        <v>1</v>
      </c>
      <c r="M37" s="610">
        <v>0</v>
      </c>
      <c r="N37" s="610">
        <v>0</v>
      </c>
      <c r="O37" s="610">
        <v>21</v>
      </c>
      <c r="P37" s="610">
        <v>0</v>
      </c>
      <c r="Q37" s="610">
        <v>20</v>
      </c>
      <c r="R37" s="610">
        <v>0</v>
      </c>
      <c r="S37" s="610">
        <v>0</v>
      </c>
      <c r="T37" s="610">
        <v>1</v>
      </c>
      <c r="U37" s="610">
        <v>7</v>
      </c>
      <c r="V37" s="610">
        <v>1</v>
      </c>
      <c r="W37" s="610">
        <v>0</v>
      </c>
      <c r="X37" s="610">
        <v>0</v>
      </c>
      <c r="Y37" s="610">
        <v>7</v>
      </c>
      <c r="Z37" s="611">
        <v>58</v>
      </c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  <c r="AO37" s="596"/>
      <c r="AP37" s="596"/>
      <c r="AQ37" s="596"/>
      <c r="AR37" s="596"/>
      <c r="AS37" s="596"/>
      <c r="AT37" s="596"/>
      <c r="AU37" s="596"/>
    </row>
    <row r="38" spans="1:47" ht="16.5" customHeight="1">
      <c r="A38" s="1542"/>
      <c r="B38" s="1543" t="s">
        <v>30</v>
      </c>
      <c r="C38" s="1543"/>
      <c r="D38" s="598" t="s">
        <v>27</v>
      </c>
      <c r="E38" s="606">
        <v>0</v>
      </c>
      <c r="F38" s="606">
        <v>0</v>
      </c>
      <c r="G38" s="606">
        <v>0</v>
      </c>
      <c r="H38" s="606">
        <v>0</v>
      </c>
      <c r="I38" s="606">
        <v>0</v>
      </c>
      <c r="J38" s="606">
        <v>0.51</v>
      </c>
      <c r="K38" s="606">
        <v>0.89</v>
      </c>
      <c r="L38" s="606">
        <v>0.74</v>
      </c>
      <c r="M38" s="606">
        <v>3.92</v>
      </c>
      <c r="N38" s="606">
        <v>11.26</v>
      </c>
      <c r="O38" s="606">
        <v>36.19</v>
      </c>
      <c r="P38" s="606">
        <v>15.57</v>
      </c>
      <c r="Q38" s="606">
        <v>284.41999999999996</v>
      </c>
      <c r="R38" s="606">
        <v>244.45</v>
      </c>
      <c r="S38" s="606">
        <v>194.86</v>
      </c>
      <c r="T38" s="606">
        <v>172.17000000000002</v>
      </c>
      <c r="U38" s="606">
        <v>102.35</v>
      </c>
      <c r="V38" s="606">
        <v>74.290000000000006</v>
      </c>
      <c r="W38" s="606">
        <v>31.2</v>
      </c>
      <c r="X38" s="606">
        <v>23.25</v>
      </c>
      <c r="Y38" s="606">
        <v>22.41</v>
      </c>
      <c r="Z38" s="607">
        <v>1218.48</v>
      </c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</row>
    <row r="39" spans="1:47" ht="16.5" customHeight="1">
      <c r="A39" s="1542"/>
      <c r="B39" s="1543"/>
      <c r="C39" s="1543"/>
      <c r="D39" s="600" t="s">
        <v>28</v>
      </c>
      <c r="E39" s="608">
        <v>0</v>
      </c>
      <c r="F39" s="608">
        <v>0</v>
      </c>
      <c r="G39" s="608">
        <v>0</v>
      </c>
      <c r="H39" s="608">
        <v>0</v>
      </c>
      <c r="I39" s="608">
        <v>0</v>
      </c>
      <c r="J39" s="608">
        <v>65</v>
      </c>
      <c r="K39" s="608">
        <v>140</v>
      </c>
      <c r="L39" s="608">
        <v>129</v>
      </c>
      <c r="M39" s="608">
        <v>684</v>
      </c>
      <c r="N39" s="608">
        <v>2219</v>
      </c>
      <c r="O39" s="608">
        <v>7714</v>
      </c>
      <c r="P39" s="608">
        <v>3383</v>
      </c>
      <c r="Q39" s="608">
        <v>66220</v>
      </c>
      <c r="R39" s="608">
        <v>55424</v>
      </c>
      <c r="S39" s="608">
        <v>43827</v>
      </c>
      <c r="T39" s="608">
        <v>38195</v>
      </c>
      <c r="U39" s="608">
        <v>22647</v>
      </c>
      <c r="V39" s="608">
        <v>15851</v>
      </c>
      <c r="W39" s="608">
        <v>6751</v>
      </c>
      <c r="X39" s="608">
        <v>5122</v>
      </c>
      <c r="Y39" s="608">
        <v>5134</v>
      </c>
      <c r="Z39" s="609">
        <v>273505</v>
      </c>
      <c r="AA39" s="596"/>
      <c r="AB39" s="596"/>
      <c r="AC39" s="596"/>
      <c r="AD39" s="596"/>
      <c r="AE39" s="596"/>
      <c r="AF39" s="596"/>
      <c r="AG39" s="596"/>
      <c r="AH39" s="596"/>
      <c r="AI39" s="596"/>
      <c r="AJ39" s="596"/>
      <c r="AK39" s="596"/>
      <c r="AL39" s="596"/>
      <c r="AM39" s="596"/>
      <c r="AN39" s="596"/>
      <c r="AO39" s="596"/>
      <c r="AP39" s="596"/>
      <c r="AQ39" s="596"/>
      <c r="AR39" s="596"/>
      <c r="AS39" s="596"/>
      <c r="AT39" s="596"/>
      <c r="AU39" s="596"/>
    </row>
    <row r="40" spans="1:47" ht="16.5" customHeight="1">
      <c r="A40" s="1542"/>
      <c r="B40" s="1543"/>
      <c r="C40" s="1543"/>
      <c r="D40" s="599" t="s">
        <v>26</v>
      </c>
      <c r="E40" s="613">
        <v>0</v>
      </c>
      <c r="F40" s="613">
        <v>0</v>
      </c>
      <c r="G40" s="613">
        <v>0</v>
      </c>
      <c r="H40" s="613">
        <v>0</v>
      </c>
      <c r="I40" s="613">
        <v>0</v>
      </c>
      <c r="J40" s="613">
        <v>3</v>
      </c>
      <c r="K40" s="613">
        <v>6</v>
      </c>
      <c r="L40" s="613">
        <v>3</v>
      </c>
      <c r="M40" s="613">
        <v>10</v>
      </c>
      <c r="N40" s="613">
        <v>36</v>
      </c>
      <c r="O40" s="613">
        <v>89</v>
      </c>
      <c r="P40" s="613">
        <v>24</v>
      </c>
      <c r="Q40" s="613">
        <v>334</v>
      </c>
      <c r="R40" s="613">
        <v>238</v>
      </c>
      <c r="S40" s="613">
        <v>208</v>
      </c>
      <c r="T40" s="613">
        <v>154</v>
      </c>
      <c r="U40" s="613">
        <v>88</v>
      </c>
      <c r="V40" s="613">
        <v>67</v>
      </c>
      <c r="W40" s="613">
        <v>27</v>
      </c>
      <c r="X40" s="613">
        <v>20</v>
      </c>
      <c r="Y40" s="613">
        <v>23</v>
      </c>
      <c r="Z40" s="614">
        <v>1330</v>
      </c>
      <c r="AA40" s="596"/>
      <c r="AB40" s="596"/>
      <c r="AC40" s="596"/>
      <c r="AD40" s="596"/>
      <c r="AE40" s="596"/>
      <c r="AF40" s="596"/>
      <c r="AG40" s="596"/>
      <c r="AH40" s="596"/>
      <c r="AI40" s="596"/>
      <c r="AJ40" s="596"/>
      <c r="AK40" s="596"/>
      <c r="AL40" s="596"/>
      <c r="AM40" s="596"/>
      <c r="AN40" s="596"/>
      <c r="AO40" s="596"/>
      <c r="AP40" s="596"/>
      <c r="AQ40" s="596"/>
      <c r="AR40" s="596"/>
      <c r="AS40" s="596"/>
      <c r="AT40" s="596"/>
      <c r="AU40" s="596"/>
    </row>
    <row r="41" spans="1:47" ht="16.5" customHeight="1">
      <c r="A41" s="1542"/>
      <c r="B41" s="1543" t="s">
        <v>31</v>
      </c>
      <c r="C41" s="1546" t="s">
        <v>55</v>
      </c>
      <c r="D41" s="598" t="s">
        <v>27</v>
      </c>
      <c r="E41" s="606">
        <v>0</v>
      </c>
      <c r="F41" s="606">
        <v>0</v>
      </c>
      <c r="G41" s="606">
        <v>0</v>
      </c>
      <c r="H41" s="606">
        <v>0</v>
      </c>
      <c r="I41" s="606">
        <v>3.55</v>
      </c>
      <c r="J41" s="606">
        <v>10.49</v>
      </c>
      <c r="K41" s="606">
        <v>0</v>
      </c>
      <c r="L41" s="606">
        <v>3.43</v>
      </c>
      <c r="M41" s="606">
        <v>0.34</v>
      </c>
      <c r="N41" s="606">
        <v>4.5999999999999996</v>
      </c>
      <c r="O41" s="606">
        <v>2.1</v>
      </c>
      <c r="P41" s="606">
        <v>0</v>
      </c>
      <c r="Q41" s="606">
        <v>0</v>
      </c>
      <c r="R41" s="606">
        <v>0</v>
      </c>
      <c r="S41" s="606">
        <v>0</v>
      </c>
      <c r="T41" s="606">
        <v>0</v>
      </c>
      <c r="U41" s="606">
        <v>0</v>
      </c>
      <c r="V41" s="606">
        <v>0</v>
      </c>
      <c r="W41" s="606">
        <v>0</v>
      </c>
      <c r="X41" s="606">
        <v>0</v>
      </c>
      <c r="Y41" s="606">
        <v>0</v>
      </c>
      <c r="Z41" s="607">
        <v>24.51</v>
      </c>
      <c r="AA41" s="596"/>
      <c r="AB41" s="596"/>
      <c r="AC41" s="596"/>
      <c r="AD41" s="596"/>
      <c r="AE41" s="596"/>
      <c r="AF41" s="596"/>
      <c r="AG41" s="596"/>
      <c r="AH41" s="596"/>
      <c r="AI41" s="596"/>
      <c r="AJ41" s="596"/>
      <c r="AK41" s="596"/>
      <c r="AL41" s="596"/>
      <c r="AM41" s="596"/>
      <c r="AN41" s="596"/>
      <c r="AO41" s="596"/>
      <c r="AP41" s="596"/>
      <c r="AQ41" s="596"/>
      <c r="AR41" s="596"/>
      <c r="AS41" s="596"/>
      <c r="AT41" s="596"/>
      <c r="AU41" s="596"/>
    </row>
    <row r="42" spans="1:47" ht="16.5" customHeight="1">
      <c r="A42" s="1542"/>
      <c r="B42" s="1543"/>
      <c r="C42" s="1546"/>
      <c r="D42" s="600" t="s">
        <v>28</v>
      </c>
      <c r="E42" s="608">
        <v>0</v>
      </c>
      <c r="F42" s="608">
        <v>0</v>
      </c>
      <c r="G42" s="608">
        <v>0</v>
      </c>
      <c r="H42" s="608">
        <v>0</v>
      </c>
      <c r="I42" s="608">
        <v>298</v>
      </c>
      <c r="J42" s="608">
        <v>1351</v>
      </c>
      <c r="K42" s="608">
        <v>0</v>
      </c>
      <c r="L42" s="608">
        <v>457</v>
      </c>
      <c r="M42" s="608">
        <v>44</v>
      </c>
      <c r="N42" s="608">
        <v>603</v>
      </c>
      <c r="O42" s="608">
        <v>275</v>
      </c>
      <c r="P42" s="608">
        <v>0</v>
      </c>
      <c r="Q42" s="608">
        <v>0</v>
      </c>
      <c r="R42" s="608">
        <v>0</v>
      </c>
      <c r="S42" s="608">
        <v>0</v>
      </c>
      <c r="T42" s="608">
        <v>0</v>
      </c>
      <c r="U42" s="608">
        <v>0</v>
      </c>
      <c r="V42" s="608">
        <v>0</v>
      </c>
      <c r="W42" s="608">
        <v>0</v>
      </c>
      <c r="X42" s="608">
        <v>0</v>
      </c>
      <c r="Y42" s="608">
        <v>0</v>
      </c>
      <c r="Z42" s="609">
        <v>3028</v>
      </c>
      <c r="AA42" s="596"/>
      <c r="AB42" s="596"/>
      <c r="AC42" s="596"/>
      <c r="AD42" s="596"/>
      <c r="AE42" s="596"/>
      <c r="AF42" s="596"/>
      <c r="AG42" s="596"/>
      <c r="AH42" s="596"/>
      <c r="AI42" s="596"/>
      <c r="AJ42" s="596"/>
      <c r="AK42" s="596"/>
      <c r="AL42" s="596"/>
      <c r="AM42" s="596"/>
      <c r="AN42" s="596"/>
      <c r="AO42" s="596"/>
      <c r="AP42" s="596"/>
      <c r="AQ42" s="596"/>
      <c r="AR42" s="596"/>
      <c r="AS42" s="596"/>
      <c r="AT42" s="596"/>
      <c r="AU42" s="596"/>
    </row>
    <row r="43" spans="1:47" ht="16.5" customHeight="1">
      <c r="A43" s="1542"/>
      <c r="B43" s="1543"/>
      <c r="C43" s="1546"/>
      <c r="D43" s="599" t="s">
        <v>26</v>
      </c>
      <c r="E43" s="610">
        <v>0</v>
      </c>
      <c r="F43" s="610">
        <v>0</v>
      </c>
      <c r="G43" s="610">
        <v>0</v>
      </c>
      <c r="H43" s="610">
        <v>0</v>
      </c>
      <c r="I43" s="610">
        <v>13</v>
      </c>
      <c r="J43" s="610">
        <v>39</v>
      </c>
      <c r="K43" s="610">
        <v>0</v>
      </c>
      <c r="L43" s="610">
        <v>5</v>
      </c>
      <c r="M43" s="610">
        <v>0</v>
      </c>
      <c r="N43" s="610">
        <v>4</v>
      </c>
      <c r="O43" s="610">
        <v>3</v>
      </c>
      <c r="P43" s="610">
        <v>0</v>
      </c>
      <c r="Q43" s="610">
        <v>0</v>
      </c>
      <c r="R43" s="610">
        <v>0</v>
      </c>
      <c r="S43" s="610">
        <v>0</v>
      </c>
      <c r="T43" s="610">
        <v>0</v>
      </c>
      <c r="U43" s="610">
        <v>0</v>
      </c>
      <c r="V43" s="610">
        <v>0</v>
      </c>
      <c r="W43" s="610">
        <v>0</v>
      </c>
      <c r="X43" s="610">
        <v>0</v>
      </c>
      <c r="Y43" s="610">
        <v>0</v>
      </c>
      <c r="Z43" s="611">
        <v>64</v>
      </c>
      <c r="AA43" s="596"/>
      <c r="AB43" s="596"/>
      <c r="AC43" s="596"/>
      <c r="AD43" s="596"/>
      <c r="AE43" s="596"/>
      <c r="AF43" s="596"/>
      <c r="AG43" s="596"/>
      <c r="AH43" s="596"/>
      <c r="AI43" s="596"/>
      <c r="AJ43" s="596"/>
      <c r="AK43" s="596"/>
      <c r="AL43" s="596"/>
      <c r="AM43" s="596"/>
      <c r="AN43" s="596"/>
      <c r="AO43" s="596"/>
      <c r="AP43" s="596"/>
      <c r="AQ43" s="596"/>
      <c r="AR43" s="596"/>
      <c r="AS43" s="596"/>
      <c r="AT43" s="596"/>
      <c r="AU43" s="596"/>
    </row>
    <row r="44" spans="1:47" ht="16.5" customHeight="1">
      <c r="A44" s="1542"/>
      <c r="B44" s="1543"/>
      <c r="C44" s="1546" t="s">
        <v>56</v>
      </c>
      <c r="D44" s="598" t="s">
        <v>27</v>
      </c>
      <c r="E44" s="606">
        <v>6.16</v>
      </c>
      <c r="F44" s="606">
        <v>118.39</v>
      </c>
      <c r="G44" s="606">
        <v>340.19</v>
      </c>
      <c r="H44" s="606">
        <v>325.33</v>
      </c>
      <c r="I44" s="606">
        <v>372.65</v>
      </c>
      <c r="J44" s="606">
        <v>372.83</v>
      </c>
      <c r="K44" s="606">
        <v>474.55</v>
      </c>
      <c r="L44" s="606">
        <v>1048.6199999999999</v>
      </c>
      <c r="M44" s="606">
        <v>3604.69</v>
      </c>
      <c r="N44" s="606">
        <v>4808.33</v>
      </c>
      <c r="O44" s="606">
        <v>5007.95</v>
      </c>
      <c r="P44" s="606">
        <v>2614.92</v>
      </c>
      <c r="Q44" s="606">
        <v>1519.04</v>
      </c>
      <c r="R44" s="606">
        <v>531.44000000000005</v>
      </c>
      <c r="S44" s="606">
        <v>480.25</v>
      </c>
      <c r="T44" s="606">
        <v>280.35000000000002</v>
      </c>
      <c r="U44" s="606">
        <v>271.97000000000003</v>
      </c>
      <c r="V44" s="606">
        <v>99.87</v>
      </c>
      <c r="W44" s="606">
        <v>56.37</v>
      </c>
      <c r="X44" s="606">
        <v>21.81</v>
      </c>
      <c r="Y44" s="606">
        <v>115.98</v>
      </c>
      <c r="Z44" s="607">
        <v>22471.69</v>
      </c>
      <c r="AA44" s="596"/>
      <c r="AB44" s="596"/>
      <c r="AC44" s="596"/>
      <c r="AD44" s="596"/>
      <c r="AE44" s="596"/>
      <c r="AF44" s="596"/>
      <c r="AG44" s="596"/>
      <c r="AH44" s="596"/>
      <c r="AI44" s="596"/>
      <c r="AJ44" s="596"/>
      <c r="AK44" s="596"/>
      <c r="AL44" s="596"/>
      <c r="AM44" s="596"/>
      <c r="AN44" s="596"/>
      <c r="AO44" s="596"/>
      <c r="AP44" s="596"/>
      <c r="AQ44" s="596"/>
      <c r="AR44" s="596"/>
      <c r="AS44" s="596"/>
      <c r="AT44" s="596"/>
      <c r="AU44" s="596"/>
    </row>
    <row r="45" spans="1:47" ht="16.5" customHeight="1">
      <c r="A45" s="1542"/>
      <c r="B45" s="1543"/>
      <c r="C45" s="1546"/>
      <c r="D45" s="600" t="s">
        <v>28</v>
      </c>
      <c r="E45" s="608">
        <v>0</v>
      </c>
      <c r="F45" s="608">
        <v>1729</v>
      </c>
      <c r="G45" s="608">
        <v>9047</v>
      </c>
      <c r="H45" s="608">
        <v>13995</v>
      </c>
      <c r="I45" s="608">
        <v>21327</v>
      </c>
      <c r="J45" s="608">
        <v>31435</v>
      </c>
      <c r="K45" s="608">
        <v>46750</v>
      </c>
      <c r="L45" s="608">
        <v>111820</v>
      </c>
      <c r="M45" s="608">
        <v>424381</v>
      </c>
      <c r="N45" s="608">
        <v>602489</v>
      </c>
      <c r="O45" s="608">
        <v>636217</v>
      </c>
      <c r="P45" s="608">
        <v>344104</v>
      </c>
      <c r="Q45" s="608">
        <v>199976</v>
      </c>
      <c r="R45" s="608">
        <v>70662</v>
      </c>
      <c r="S45" s="608">
        <v>64726</v>
      </c>
      <c r="T45" s="608">
        <v>37582</v>
      </c>
      <c r="U45" s="608">
        <v>35381</v>
      </c>
      <c r="V45" s="608">
        <v>15353</v>
      </c>
      <c r="W45" s="608">
        <v>8954</v>
      </c>
      <c r="X45" s="608">
        <v>3654</v>
      </c>
      <c r="Y45" s="608">
        <v>15865</v>
      </c>
      <c r="Z45" s="609">
        <v>2695447</v>
      </c>
      <c r="AA45" s="596"/>
      <c r="AB45" s="596"/>
      <c r="AC45" s="596"/>
      <c r="AD45" s="596"/>
      <c r="AE45" s="596"/>
      <c r="AF45" s="596"/>
      <c r="AG45" s="596"/>
      <c r="AH45" s="596"/>
      <c r="AI45" s="596"/>
      <c r="AJ45" s="596"/>
      <c r="AK45" s="596"/>
      <c r="AL45" s="596"/>
      <c r="AM45" s="596"/>
      <c r="AN45" s="596"/>
      <c r="AO45" s="596"/>
      <c r="AP45" s="596"/>
      <c r="AQ45" s="596"/>
      <c r="AR45" s="596"/>
      <c r="AS45" s="596"/>
      <c r="AT45" s="596"/>
      <c r="AU45" s="596"/>
    </row>
    <row r="46" spans="1:47" ht="16.5" customHeight="1">
      <c r="A46" s="1542"/>
      <c r="B46" s="1543"/>
      <c r="C46" s="1546"/>
      <c r="D46" s="599" t="s">
        <v>26</v>
      </c>
      <c r="E46" s="610">
        <v>0</v>
      </c>
      <c r="F46" s="610">
        <v>283</v>
      </c>
      <c r="G46" s="610">
        <v>969</v>
      </c>
      <c r="H46" s="610">
        <v>1139</v>
      </c>
      <c r="I46" s="610">
        <v>1369</v>
      </c>
      <c r="J46" s="610">
        <v>1633</v>
      </c>
      <c r="K46" s="610">
        <v>1542</v>
      </c>
      <c r="L46" s="610">
        <v>2493</v>
      </c>
      <c r="M46" s="610">
        <v>6651</v>
      </c>
      <c r="N46" s="610">
        <v>5702</v>
      </c>
      <c r="O46" s="610">
        <v>6160</v>
      </c>
      <c r="P46" s="610">
        <v>3388</v>
      </c>
      <c r="Q46" s="610">
        <v>2023</v>
      </c>
      <c r="R46" s="610">
        <v>712</v>
      </c>
      <c r="S46" s="610">
        <v>667</v>
      </c>
      <c r="T46" s="610">
        <v>390</v>
      </c>
      <c r="U46" s="610">
        <v>375</v>
      </c>
      <c r="V46" s="610">
        <v>169</v>
      </c>
      <c r="W46" s="610">
        <v>97</v>
      </c>
      <c r="X46" s="610">
        <v>39</v>
      </c>
      <c r="Y46" s="610">
        <v>171</v>
      </c>
      <c r="Z46" s="611">
        <v>35972</v>
      </c>
      <c r="AA46" s="596"/>
      <c r="AB46" s="596"/>
      <c r="AC46" s="596"/>
      <c r="AD46" s="596"/>
      <c r="AE46" s="596"/>
      <c r="AF46" s="596"/>
      <c r="AG46" s="596"/>
      <c r="AH46" s="596"/>
      <c r="AI46" s="596"/>
      <c r="AJ46" s="596"/>
      <c r="AK46" s="596"/>
      <c r="AL46" s="596"/>
      <c r="AM46" s="596"/>
      <c r="AN46" s="596"/>
      <c r="AO46" s="596"/>
      <c r="AP46" s="596"/>
      <c r="AQ46" s="596"/>
      <c r="AR46" s="596"/>
      <c r="AS46" s="596"/>
      <c r="AT46" s="596"/>
      <c r="AU46" s="596"/>
    </row>
    <row r="47" spans="1:47" ht="16.5" customHeight="1">
      <c r="A47" s="1542"/>
      <c r="B47" s="1543" t="s">
        <v>30</v>
      </c>
      <c r="C47" s="1543"/>
      <c r="D47" s="598" t="s">
        <v>27</v>
      </c>
      <c r="E47" s="606">
        <v>6.16</v>
      </c>
      <c r="F47" s="606">
        <v>118.39</v>
      </c>
      <c r="G47" s="606">
        <v>340.19</v>
      </c>
      <c r="H47" s="606">
        <v>325.33</v>
      </c>
      <c r="I47" s="606">
        <v>376.2</v>
      </c>
      <c r="J47" s="606">
        <v>383.32</v>
      </c>
      <c r="K47" s="606">
        <v>474.55</v>
      </c>
      <c r="L47" s="606">
        <v>1052.05</v>
      </c>
      <c r="M47" s="606">
        <v>3605.03</v>
      </c>
      <c r="N47" s="606">
        <v>4812.93</v>
      </c>
      <c r="O47" s="606">
        <v>5010.05</v>
      </c>
      <c r="P47" s="606">
        <v>2614.92</v>
      </c>
      <c r="Q47" s="606">
        <v>1519.04</v>
      </c>
      <c r="R47" s="606">
        <v>531.44000000000005</v>
      </c>
      <c r="S47" s="606">
        <v>480.25</v>
      </c>
      <c r="T47" s="606">
        <v>280.35000000000002</v>
      </c>
      <c r="U47" s="606">
        <v>271.97000000000003</v>
      </c>
      <c r="V47" s="606">
        <v>99.87</v>
      </c>
      <c r="W47" s="606">
        <v>56.37</v>
      </c>
      <c r="X47" s="606">
        <v>21.81</v>
      </c>
      <c r="Y47" s="606">
        <v>115.98</v>
      </c>
      <c r="Z47" s="607">
        <v>22496.199999999997</v>
      </c>
      <c r="AA47" s="596"/>
      <c r="AB47" s="596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6"/>
      <c r="AN47" s="596"/>
      <c r="AO47" s="596"/>
      <c r="AP47" s="596"/>
      <c r="AQ47" s="596"/>
      <c r="AR47" s="596"/>
      <c r="AS47" s="596"/>
      <c r="AT47" s="596"/>
      <c r="AU47" s="596"/>
    </row>
    <row r="48" spans="1:47" ht="16.5" customHeight="1">
      <c r="A48" s="1542"/>
      <c r="B48" s="1543"/>
      <c r="C48" s="1543"/>
      <c r="D48" s="600" t="s">
        <v>28</v>
      </c>
      <c r="E48" s="608">
        <v>0</v>
      </c>
      <c r="F48" s="608">
        <v>1729</v>
      </c>
      <c r="G48" s="608">
        <v>9047</v>
      </c>
      <c r="H48" s="608">
        <v>13995</v>
      </c>
      <c r="I48" s="608">
        <v>21625</v>
      </c>
      <c r="J48" s="608">
        <v>32786</v>
      </c>
      <c r="K48" s="608">
        <v>46750</v>
      </c>
      <c r="L48" s="608">
        <v>112277</v>
      </c>
      <c r="M48" s="608">
        <v>424425</v>
      </c>
      <c r="N48" s="608">
        <v>603092</v>
      </c>
      <c r="O48" s="608">
        <v>636492</v>
      </c>
      <c r="P48" s="608">
        <v>344104</v>
      </c>
      <c r="Q48" s="608">
        <v>199976</v>
      </c>
      <c r="R48" s="608">
        <v>70662</v>
      </c>
      <c r="S48" s="608">
        <v>64726</v>
      </c>
      <c r="T48" s="608">
        <v>37582</v>
      </c>
      <c r="U48" s="608">
        <v>35381</v>
      </c>
      <c r="V48" s="608">
        <v>15353</v>
      </c>
      <c r="W48" s="608">
        <v>8954</v>
      </c>
      <c r="X48" s="608">
        <v>3654</v>
      </c>
      <c r="Y48" s="608">
        <v>15865</v>
      </c>
      <c r="Z48" s="609">
        <v>2698475</v>
      </c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</row>
    <row r="49" spans="1:47" ht="16.5" customHeight="1">
      <c r="A49" s="1542"/>
      <c r="B49" s="1543"/>
      <c r="C49" s="1543"/>
      <c r="D49" s="599" t="s">
        <v>26</v>
      </c>
      <c r="E49" s="613">
        <v>0</v>
      </c>
      <c r="F49" s="613">
        <v>283</v>
      </c>
      <c r="G49" s="613">
        <v>969</v>
      </c>
      <c r="H49" s="613">
        <v>1139</v>
      </c>
      <c r="I49" s="613">
        <v>1382</v>
      </c>
      <c r="J49" s="613">
        <v>1672</v>
      </c>
      <c r="K49" s="613">
        <v>1542</v>
      </c>
      <c r="L49" s="613">
        <v>2498</v>
      </c>
      <c r="M49" s="613">
        <v>6651</v>
      </c>
      <c r="N49" s="613">
        <v>5706</v>
      </c>
      <c r="O49" s="613">
        <v>6163</v>
      </c>
      <c r="P49" s="613">
        <v>3388</v>
      </c>
      <c r="Q49" s="613">
        <v>2023</v>
      </c>
      <c r="R49" s="613">
        <v>712</v>
      </c>
      <c r="S49" s="613">
        <v>667</v>
      </c>
      <c r="T49" s="613">
        <v>390</v>
      </c>
      <c r="U49" s="613">
        <v>375</v>
      </c>
      <c r="V49" s="613">
        <v>169</v>
      </c>
      <c r="W49" s="613">
        <v>97</v>
      </c>
      <c r="X49" s="613">
        <v>39</v>
      </c>
      <c r="Y49" s="613">
        <v>171</v>
      </c>
      <c r="Z49" s="614">
        <v>36036</v>
      </c>
      <c r="AA49" s="596"/>
      <c r="AB49" s="596"/>
      <c r="AC49" s="596"/>
      <c r="AD49" s="596"/>
      <c r="AE49" s="596"/>
      <c r="AF49" s="596"/>
      <c r="AG49" s="596"/>
      <c r="AH49" s="596"/>
      <c r="AI49" s="596"/>
      <c r="AJ49" s="596"/>
      <c r="AK49" s="596"/>
      <c r="AL49" s="596"/>
      <c r="AM49" s="596"/>
      <c r="AN49" s="596"/>
      <c r="AO49" s="596"/>
      <c r="AP49" s="596"/>
      <c r="AQ49" s="596"/>
      <c r="AR49" s="596"/>
      <c r="AS49" s="596"/>
      <c r="AT49" s="596"/>
      <c r="AU49" s="596"/>
    </row>
    <row r="50" spans="1:47" ht="16.5" customHeight="1">
      <c r="A50" s="1542" t="s">
        <v>24</v>
      </c>
      <c r="B50" s="1543"/>
      <c r="C50" s="1543"/>
      <c r="D50" s="598" t="s">
        <v>27</v>
      </c>
      <c r="E50" s="606">
        <v>6.16</v>
      </c>
      <c r="F50" s="606">
        <v>118.39</v>
      </c>
      <c r="G50" s="606">
        <v>340.19</v>
      </c>
      <c r="H50" s="606">
        <v>325.33</v>
      </c>
      <c r="I50" s="606">
        <v>376.2</v>
      </c>
      <c r="J50" s="606">
        <v>383.83</v>
      </c>
      <c r="K50" s="606">
        <v>475.44</v>
      </c>
      <c r="L50" s="606">
        <v>1052.79</v>
      </c>
      <c r="M50" s="606">
        <v>3608.9500000000003</v>
      </c>
      <c r="N50" s="606">
        <v>4824.1899999999996</v>
      </c>
      <c r="O50" s="606">
        <v>5046.24</v>
      </c>
      <c r="P50" s="606">
        <v>2630.4900000000002</v>
      </c>
      <c r="Q50" s="606">
        <v>1803.46</v>
      </c>
      <c r="R50" s="606">
        <v>775.8900000000001</v>
      </c>
      <c r="S50" s="606">
        <v>675.11</v>
      </c>
      <c r="T50" s="606">
        <v>452.52000000000004</v>
      </c>
      <c r="U50" s="606">
        <v>374.32000000000005</v>
      </c>
      <c r="V50" s="606">
        <v>174.16000000000003</v>
      </c>
      <c r="W50" s="606">
        <v>87.57</v>
      </c>
      <c r="X50" s="606">
        <v>45.06</v>
      </c>
      <c r="Y50" s="606">
        <v>138.39000000000001</v>
      </c>
      <c r="Z50" s="607">
        <v>23714.68</v>
      </c>
      <c r="AA50" s="596"/>
      <c r="AB50" s="596"/>
      <c r="AC50" s="596"/>
      <c r="AD50" s="596"/>
      <c r="AE50" s="596"/>
      <c r="AF50" s="596"/>
      <c r="AG50" s="596"/>
      <c r="AH50" s="596"/>
      <c r="AI50" s="596"/>
      <c r="AJ50" s="596"/>
      <c r="AK50" s="596"/>
      <c r="AL50" s="596"/>
      <c r="AM50" s="596"/>
      <c r="AN50" s="596"/>
      <c r="AO50" s="596"/>
      <c r="AP50" s="596"/>
      <c r="AQ50" s="596"/>
      <c r="AR50" s="596"/>
      <c r="AS50" s="596"/>
      <c r="AT50" s="596"/>
      <c r="AU50" s="596"/>
    </row>
    <row r="51" spans="1:47" ht="16.5" customHeight="1">
      <c r="A51" s="1542"/>
      <c r="B51" s="1543"/>
      <c r="C51" s="1543"/>
      <c r="D51" s="600" t="s">
        <v>28</v>
      </c>
      <c r="E51" s="608">
        <v>0</v>
      </c>
      <c r="F51" s="608">
        <v>1729</v>
      </c>
      <c r="G51" s="608">
        <v>9047</v>
      </c>
      <c r="H51" s="608">
        <v>13995</v>
      </c>
      <c r="I51" s="608">
        <v>21625</v>
      </c>
      <c r="J51" s="608">
        <v>32851</v>
      </c>
      <c r="K51" s="608">
        <v>46890</v>
      </c>
      <c r="L51" s="608">
        <v>112406</v>
      </c>
      <c r="M51" s="608">
        <v>425109</v>
      </c>
      <c r="N51" s="608">
        <v>605311</v>
      </c>
      <c r="O51" s="608">
        <v>644206</v>
      </c>
      <c r="P51" s="608">
        <v>347487</v>
      </c>
      <c r="Q51" s="608">
        <v>266196</v>
      </c>
      <c r="R51" s="608">
        <v>126086</v>
      </c>
      <c r="S51" s="608">
        <v>108553</v>
      </c>
      <c r="T51" s="608">
        <v>75777</v>
      </c>
      <c r="U51" s="608">
        <v>58028</v>
      </c>
      <c r="V51" s="608">
        <v>31204</v>
      </c>
      <c r="W51" s="608">
        <v>15705</v>
      </c>
      <c r="X51" s="608">
        <v>8776</v>
      </c>
      <c r="Y51" s="608">
        <v>20999</v>
      </c>
      <c r="Z51" s="609">
        <v>2971980</v>
      </c>
      <c r="AA51" s="596"/>
      <c r="AB51" s="596"/>
      <c r="AC51" s="596"/>
      <c r="AD51" s="596"/>
      <c r="AE51" s="596"/>
      <c r="AF51" s="596"/>
      <c r="AG51" s="596"/>
      <c r="AH51" s="596"/>
      <c r="AI51" s="596"/>
      <c r="AJ51" s="596"/>
      <c r="AK51" s="596"/>
      <c r="AL51" s="596"/>
      <c r="AM51" s="596"/>
      <c r="AN51" s="596"/>
      <c r="AO51" s="596"/>
      <c r="AP51" s="596"/>
      <c r="AQ51" s="596"/>
      <c r="AR51" s="596"/>
      <c r="AS51" s="596"/>
      <c r="AT51" s="596"/>
      <c r="AU51" s="596"/>
    </row>
    <row r="52" spans="1:47" ht="16.5" customHeight="1">
      <c r="A52" s="1542"/>
      <c r="B52" s="1543"/>
      <c r="C52" s="1543"/>
      <c r="D52" s="599" t="s">
        <v>26</v>
      </c>
      <c r="E52" s="613">
        <v>0</v>
      </c>
      <c r="F52" s="613">
        <v>283</v>
      </c>
      <c r="G52" s="613">
        <v>969</v>
      </c>
      <c r="H52" s="613">
        <v>1139</v>
      </c>
      <c r="I52" s="613">
        <v>1382</v>
      </c>
      <c r="J52" s="613">
        <v>1675</v>
      </c>
      <c r="K52" s="613">
        <v>1548</v>
      </c>
      <c r="L52" s="613">
        <v>2501</v>
      </c>
      <c r="M52" s="613">
        <v>6661</v>
      </c>
      <c r="N52" s="613">
        <v>5742</v>
      </c>
      <c r="O52" s="613">
        <v>6252</v>
      </c>
      <c r="P52" s="613">
        <v>3412</v>
      </c>
      <c r="Q52" s="613">
        <v>2357</v>
      </c>
      <c r="R52" s="613">
        <v>950</v>
      </c>
      <c r="S52" s="613">
        <v>875</v>
      </c>
      <c r="T52" s="613">
        <v>544</v>
      </c>
      <c r="U52" s="613">
        <v>463</v>
      </c>
      <c r="V52" s="613">
        <v>236</v>
      </c>
      <c r="W52" s="613">
        <v>124</v>
      </c>
      <c r="X52" s="613">
        <v>59</v>
      </c>
      <c r="Y52" s="613">
        <v>194</v>
      </c>
      <c r="Z52" s="614">
        <v>37366</v>
      </c>
      <c r="AA52" s="596"/>
      <c r="AB52" s="596"/>
      <c r="AC52" s="596"/>
      <c r="AD52" s="596"/>
      <c r="AE52" s="596"/>
      <c r="AF52" s="596"/>
      <c r="AG52" s="596"/>
      <c r="AH52" s="596"/>
      <c r="AI52" s="596"/>
      <c r="AJ52" s="596"/>
      <c r="AK52" s="596"/>
      <c r="AL52" s="596"/>
      <c r="AM52" s="596"/>
      <c r="AN52" s="596"/>
      <c r="AO52" s="596"/>
      <c r="AP52" s="596"/>
      <c r="AQ52" s="596"/>
      <c r="AR52" s="596"/>
      <c r="AS52" s="596"/>
      <c r="AT52" s="596"/>
      <c r="AU52" s="596"/>
    </row>
    <row r="53" spans="1:47" ht="16.5" customHeight="1">
      <c r="A53" s="1542" t="s">
        <v>33</v>
      </c>
      <c r="B53" s="1543"/>
      <c r="C53" s="1543"/>
      <c r="D53" s="598" t="s">
        <v>27</v>
      </c>
      <c r="E53" s="606">
        <v>38.92</v>
      </c>
      <c r="F53" s="606">
        <v>291.21000000000004</v>
      </c>
      <c r="G53" s="606">
        <v>617.99</v>
      </c>
      <c r="H53" s="606">
        <v>1110.79</v>
      </c>
      <c r="I53" s="606">
        <v>1375.99</v>
      </c>
      <c r="J53" s="606">
        <v>2241.7799999999997</v>
      </c>
      <c r="K53" s="606">
        <v>3645.9700000000003</v>
      </c>
      <c r="L53" s="606">
        <v>4685.0200000000004</v>
      </c>
      <c r="M53" s="606">
        <v>11577.000000000002</v>
      </c>
      <c r="N53" s="606">
        <v>11480.260000000002</v>
      </c>
      <c r="O53" s="606">
        <v>11092.550000000001</v>
      </c>
      <c r="P53" s="606">
        <v>6465.85</v>
      </c>
      <c r="Q53" s="606">
        <v>2976.25</v>
      </c>
      <c r="R53" s="606">
        <v>1470.88</v>
      </c>
      <c r="S53" s="606">
        <v>1123.71</v>
      </c>
      <c r="T53" s="606">
        <v>833.79000000000008</v>
      </c>
      <c r="U53" s="606">
        <v>748.39</v>
      </c>
      <c r="V53" s="606">
        <v>357.39</v>
      </c>
      <c r="W53" s="606">
        <v>192.49</v>
      </c>
      <c r="X53" s="606">
        <v>104.02000000000001</v>
      </c>
      <c r="Y53" s="606">
        <v>213.57999999999998</v>
      </c>
      <c r="Z53" s="607">
        <v>62643.83</v>
      </c>
      <c r="AA53" s="596"/>
      <c r="AB53" s="596"/>
      <c r="AC53" s="596"/>
      <c r="AD53" s="596"/>
      <c r="AE53" s="596"/>
      <c r="AF53" s="596"/>
      <c r="AG53" s="596"/>
      <c r="AH53" s="596"/>
      <c r="AI53" s="596"/>
      <c r="AJ53" s="596"/>
      <c r="AK53" s="596"/>
      <c r="AL53" s="596"/>
      <c r="AM53" s="596"/>
      <c r="AN53" s="596"/>
      <c r="AO53" s="596"/>
      <c r="AP53" s="596"/>
      <c r="AQ53" s="596"/>
      <c r="AR53" s="596"/>
      <c r="AS53" s="596"/>
      <c r="AT53" s="596"/>
      <c r="AU53" s="596"/>
    </row>
    <row r="54" spans="1:47" ht="16.5" customHeight="1">
      <c r="A54" s="1542"/>
      <c r="B54" s="1543"/>
      <c r="C54" s="1543"/>
      <c r="D54" s="600" t="s">
        <v>28</v>
      </c>
      <c r="E54" s="608">
        <v>372</v>
      </c>
      <c r="F54" s="608">
        <v>10080</v>
      </c>
      <c r="G54" s="608">
        <v>32900</v>
      </c>
      <c r="H54" s="608">
        <v>114564</v>
      </c>
      <c r="I54" s="608">
        <v>185883</v>
      </c>
      <c r="J54" s="608">
        <v>476535</v>
      </c>
      <c r="K54" s="608">
        <v>982845</v>
      </c>
      <c r="L54" s="608">
        <v>1359167</v>
      </c>
      <c r="M54" s="608">
        <v>3650685</v>
      </c>
      <c r="N54" s="608">
        <v>3479468</v>
      </c>
      <c r="O54" s="608">
        <v>3252954</v>
      </c>
      <c r="P54" s="608">
        <v>2111481</v>
      </c>
      <c r="Q54" s="608">
        <v>887786</v>
      </c>
      <c r="R54" s="608">
        <v>514563</v>
      </c>
      <c r="S54" s="608">
        <v>355002</v>
      </c>
      <c r="T54" s="608">
        <v>304444</v>
      </c>
      <c r="U54" s="608">
        <v>266693</v>
      </c>
      <c r="V54" s="608">
        <v>134909</v>
      </c>
      <c r="W54" s="608">
        <v>80644</v>
      </c>
      <c r="X54" s="608">
        <v>49765</v>
      </c>
      <c r="Y54" s="608">
        <v>62169</v>
      </c>
      <c r="Z54" s="609">
        <v>18312909</v>
      </c>
      <c r="AA54" s="596"/>
      <c r="AB54" s="596"/>
      <c r="AC54" s="596"/>
      <c r="AD54" s="596"/>
      <c r="AE54" s="596"/>
      <c r="AF54" s="596"/>
      <c r="AG54" s="596"/>
      <c r="AH54" s="596"/>
      <c r="AI54" s="596"/>
      <c r="AJ54" s="596"/>
      <c r="AK54" s="596"/>
      <c r="AL54" s="596"/>
      <c r="AM54" s="596"/>
      <c r="AN54" s="596"/>
      <c r="AO54" s="596"/>
      <c r="AP54" s="596"/>
      <c r="AQ54" s="596"/>
      <c r="AR54" s="596"/>
      <c r="AS54" s="596"/>
      <c r="AT54" s="596"/>
      <c r="AU54" s="596"/>
    </row>
    <row r="55" spans="1:47" ht="16.5" customHeight="1" thickBot="1">
      <c r="A55" s="1544"/>
      <c r="B55" s="1545"/>
      <c r="C55" s="1545"/>
      <c r="D55" s="604" t="s">
        <v>26</v>
      </c>
      <c r="E55" s="615">
        <v>230</v>
      </c>
      <c r="F55" s="615">
        <v>2242</v>
      </c>
      <c r="G55" s="615">
        <v>3629</v>
      </c>
      <c r="H55" s="615">
        <v>8568</v>
      </c>
      <c r="I55" s="615">
        <v>9866</v>
      </c>
      <c r="J55" s="615">
        <v>18093</v>
      </c>
      <c r="K55" s="615">
        <v>28487</v>
      </c>
      <c r="L55" s="615">
        <v>29949</v>
      </c>
      <c r="M55" s="615">
        <v>64660</v>
      </c>
      <c r="N55" s="615">
        <v>46860</v>
      </c>
      <c r="O55" s="615">
        <v>37190</v>
      </c>
      <c r="P55" s="615">
        <v>20449</v>
      </c>
      <c r="Q55" s="615">
        <v>7268</v>
      </c>
      <c r="R55" s="615">
        <v>3536</v>
      </c>
      <c r="S55" s="615">
        <v>2218</v>
      </c>
      <c r="T55" s="615">
        <v>1578</v>
      </c>
      <c r="U55" s="615">
        <v>1251</v>
      </c>
      <c r="V55" s="615">
        <v>594</v>
      </c>
      <c r="W55" s="615">
        <v>293</v>
      </c>
      <c r="X55" s="615">
        <v>149</v>
      </c>
      <c r="Y55" s="615">
        <v>303</v>
      </c>
      <c r="Z55" s="615">
        <v>287413</v>
      </c>
      <c r="AA55" s="596"/>
      <c r="AB55" s="596"/>
      <c r="AC55" s="596"/>
      <c r="AD55" s="596"/>
      <c r="AE55" s="596"/>
      <c r="AF55" s="596"/>
      <c r="AG55" s="596"/>
      <c r="AH55" s="596"/>
      <c r="AI55" s="596"/>
      <c r="AJ55" s="596"/>
      <c r="AK55" s="596"/>
      <c r="AL55" s="596"/>
      <c r="AM55" s="596"/>
      <c r="AN55" s="596"/>
      <c r="AO55" s="596"/>
      <c r="AP55" s="596"/>
      <c r="AQ55" s="596"/>
      <c r="AR55" s="596"/>
      <c r="AS55" s="596"/>
      <c r="AT55" s="596"/>
      <c r="AU55" s="596"/>
    </row>
    <row r="56" spans="1:47" ht="16.5" customHeight="1" thickBot="1">
      <c r="A56" s="595"/>
      <c r="B56" s="595"/>
      <c r="C56" s="595"/>
      <c r="D56" s="595"/>
      <c r="E56" s="595"/>
      <c r="F56" s="595"/>
      <c r="G56" s="595"/>
      <c r="H56" s="595"/>
      <c r="I56" s="595"/>
      <c r="J56" s="595"/>
      <c r="K56" s="595"/>
      <c r="L56" s="595"/>
      <c r="M56" s="595"/>
      <c r="N56" s="595"/>
      <c r="O56" s="595"/>
      <c r="P56" s="595"/>
      <c r="Q56" s="595"/>
      <c r="R56" s="595"/>
      <c r="S56" s="595"/>
      <c r="T56" s="595"/>
      <c r="U56" s="595"/>
      <c r="V56" s="595"/>
      <c r="W56" s="595"/>
      <c r="X56" s="595"/>
      <c r="Y56" s="595"/>
      <c r="Z56" s="595"/>
      <c r="AA56" s="595"/>
      <c r="AB56" s="595"/>
      <c r="AC56" s="595"/>
      <c r="AD56" s="595"/>
      <c r="AE56" s="595"/>
      <c r="AF56" s="595"/>
      <c r="AG56" s="595"/>
      <c r="AH56" s="595"/>
      <c r="AI56" s="595"/>
      <c r="AJ56" s="595"/>
      <c r="AK56" s="595"/>
      <c r="AL56" s="595"/>
      <c r="AM56" s="595"/>
      <c r="AN56" s="595"/>
      <c r="AO56" s="595"/>
      <c r="AP56" s="595"/>
      <c r="AQ56" s="595"/>
      <c r="AR56" s="595"/>
      <c r="AS56" s="595"/>
      <c r="AT56" s="595"/>
      <c r="AU56" s="595"/>
    </row>
    <row r="57" spans="1:47" ht="16.5" customHeight="1">
      <c r="A57" s="595"/>
      <c r="B57" s="595"/>
      <c r="C57" s="595"/>
      <c r="D57" s="595"/>
      <c r="E57" s="595"/>
      <c r="F57" s="595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595"/>
      <c r="AB57" s="595"/>
      <c r="AC57" s="595"/>
      <c r="AD57" s="595"/>
      <c r="AE57" s="595"/>
      <c r="AF57" s="595"/>
      <c r="AG57" s="595"/>
      <c r="AH57" s="595"/>
      <c r="AI57" s="595"/>
      <c r="AJ57" s="595"/>
      <c r="AK57" s="595"/>
      <c r="AL57" s="595"/>
      <c r="AM57" s="595"/>
      <c r="AN57" s="595"/>
      <c r="AO57" s="595"/>
      <c r="AP57" s="595"/>
      <c r="AQ57" s="595"/>
      <c r="AR57" s="595"/>
      <c r="AS57" s="595"/>
      <c r="AT57" s="595"/>
      <c r="AU57" s="595"/>
    </row>
    <row r="58" spans="1:47" ht="16.5" customHeight="1">
      <c r="A58" s="595"/>
      <c r="B58" s="595"/>
      <c r="C58" s="595"/>
      <c r="D58" s="595"/>
      <c r="E58" s="595"/>
      <c r="F58" s="595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595"/>
      <c r="AB58" s="595"/>
      <c r="AC58" s="595"/>
      <c r="AD58" s="595"/>
      <c r="AE58" s="595"/>
      <c r="AF58" s="595"/>
      <c r="AG58" s="595"/>
      <c r="AH58" s="595"/>
      <c r="AI58" s="595"/>
      <c r="AJ58" s="595"/>
      <c r="AK58" s="595"/>
      <c r="AL58" s="595"/>
      <c r="AM58" s="595"/>
      <c r="AN58" s="595"/>
      <c r="AO58" s="595"/>
      <c r="AP58" s="595"/>
      <c r="AQ58" s="595"/>
      <c r="AR58" s="595"/>
      <c r="AS58" s="595"/>
      <c r="AT58" s="595"/>
      <c r="AU58" s="595"/>
    </row>
    <row r="59" spans="1:47" ht="16.5" customHeight="1" thickBot="1">
      <c r="A59" s="595"/>
      <c r="B59" s="595"/>
      <c r="C59" s="595"/>
      <c r="D59" s="595"/>
      <c r="E59" s="595"/>
      <c r="F59" s="595"/>
      <c r="G59" s="1529">
        <v>488.39</v>
      </c>
      <c r="H59" s="1530"/>
      <c r="I59" s="1530">
        <v>48839</v>
      </c>
      <c r="J59" s="1530"/>
      <c r="K59" s="1530">
        <v>360.83</v>
      </c>
      <c r="L59" s="1530"/>
      <c r="M59" s="1530">
        <v>123.14</v>
      </c>
      <c r="N59" s="1530"/>
      <c r="O59" s="1530">
        <v>14.19</v>
      </c>
      <c r="P59" s="1530"/>
      <c r="Q59" s="1530">
        <v>94.42</v>
      </c>
      <c r="R59" s="1530"/>
      <c r="S59" s="1537">
        <v>231.75</v>
      </c>
      <c r="T59" s="1538"/>
      <c r="U59" s="1530">
        <v>63724.800000000003</v>
      </c>
      <c r="V59" s="1530"/>
      <c r="W59" s="1530">
        <v>18312909</v>
      </c>
      <c r="X59" s="1530"/>
      <c r="Y59" s="1530">
        <v>287413</v>
      </c>
      <c r="Z59" s="1536"/>
      <c r="AA59" s="595"/>
      <c r="AB59" s="595"/>
      <c r="AC59" s="595"/>
      <c r="AD59" s="595"/>
      <c r="AE59" s="595"/>
      <c r="AF59" s="595"/>
      <c r="AG59" s="595"/>
      <c r="AH59" s="595"/>
      <c r="AI59" s="595"/>
      <c r="AJ59" s="595"/>
      <c r="AK59" s="595"/>
      <c r="AL59" s="595"/>
      <c r="AM59" s="595"/>
      <c r="AN59" s="595"/>
      <c r="AO59" s="595"/>
      <c r="AP59" s="595"/>
      <c r="AQ59" s="595"/>
      <c r="AR59" s="595"/>
      <c r="AS59" s="595"/>
      <c r="AT59" s="595"/>
      <c r="AU59" s="595"/>
    </row>
  </sheetData>
  <mergeCells count="4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A25" workbookViewId="0">
      <selection activeCell="G26" sqref="G26"/>
    </sheetView>
  </sheetViews>
  <sheetFormatPr defaultRowHeight="13.5"/>
  <sheetData>
    <row r="1" spans="1:47" ht="18.75">
      <c r="A1" s="1547" t="s">
        <v>49</v>
      </c>
      <c r="B1" s="1548"/>
      <c r="C1" s="1548"/>
      <c r="D1" s="1548"/>
      <c r="E1" s="1548"/>
      <c r="F1" s="1548"/>
      <c r="G1" s="1548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</row>
    <row r="2" spans="1:47" ht="25.5">
      <c r="A2" s="1549" t="s">
        <v>0</v>
      </c>
      <c r="B2" s="1549"/>
      <c r="C2" s="1549"/>
      <c r="D2" s="1549"/>
      <c r="E2" s="1549"/>
      <c r="F2" s="1549"/>
      <c r="G2" s="1549"/>
      <c r="H2" s="1549"/>
      <c r="I2" s="1549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  <c r="AO2" s="463"/>
      <c r="AP2" s="463"/>
      <c r="AQ2" s="463"/>
      <c r="AR2" s="463"/>
      <c r="AS2" s="463"/>
      <c r="AT2" s="463"/>
      <c r="AU2" s="463"/>
    </row>
    <row r="3" spans="1:47" ht="14.25" thickBot="1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3"/>
      <c r="AK3" s="463"/>
      <c r="AL3" s="463"/>
      <c r="AM3" s="463"/>
      <c r="AN3" s="463"/>
      <c r="AO3" s="463"/>
      <c r="AP3" s="463"/>
      <c r="AQ3" s="463"/>
      <c r="AR3" s="463"/>
      <c r="AS3" s="463"/>
      <c r="AT3" s="463"/>
      <c r="AU3" s="463"/>
    </row>
    <row r="4" spans="1:47" ht="16.5" customHeight="1">
      <c r="A4" s="469" t="s">
        <v>36</v>
      </c>
      <c r="B4" s="470" t="s">
        <v>35</v>
      </c>
      <c r="C4" s="470" t="s">
        <v>1</v>
      </c>
      <c r="D4" s="470" t="s">
        <v>2</v>
      </c>
      <c r="E4" s="470" t="s">
        <v>3</v>
      </c>
      <c r="F4" s="470" t="s">
        <v>4</v>
      </c>
      <c r="G4" s="470" t="s">
        <v>5</v>
      </c>
      <c r="H4" s="470" t="s">
        <v>6</v>
      </c>
      <c r="I4" s="470" t="s">
        <v>7</v>
      </c>
      <c r="J4" s="470" t="s">
        <v>8</v>
      </c>
      <c r="K4" s="470" t="s">
        <v>9</v>
      </c>
      <c r="L4" s="470" t="s">
        <v>10</v>
      </c>
      <c r="M4" s="470" t="s">
        <v>11</v>
      </c>
      <c r="N4" s="470" t="s">
        <v>12</v>
      </c>
      <c r="O4" s="470" t="s">
        <v>13</v>
      </c>
      <c r="P4" s="470" t="s">
        <v>14</v>
      </c>
      <c r="Q4" s="470" t="s">
        <v>15</v>
      </c>
      <c r="R4" s="470" t="s">
        <v>16</v>
      </c>
      <c r="S4" s="470" t="s">
        <v>17</v>
      </c>
      <c r="T4" s="470" t="s">
        <v>18</v>
      </c>
      <c r="U4" s="470" t="s">
        <v>19</v>
      </c>
      <c r="V4" s="470" t="s">
        <v>20</v>
      </c>
      <c r="W4" s="470" t="s">
        <v>21</v>
      </c>
      <c r="X4" s="470" t="s">
        <v>22</v>
      </c>
      <c r="Y4" s="470" t="s">
        <v>23</v>
      </c>
      <c r="Z4" s="471" t="s">
        <v>25</v>
      </c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  <c r="AL4" s="465"/>
      <c r="AM4" s="465"/>
      <c r="AN4" s="465"/>
      <c r="AO4" s="465"/>
      <c r="AP4" s="465"/>
      <c r="AQ4" s="465"/>
      <c r="AR4" s="465"/>
      <c r="AS4" s="465"/>
      <c r="AT4" s="465"/>
      <c r="AU4" s="465"/>
    </row>
    <row r="5" spans="1:47" ht="16.5" customHeight="1">
      <c r="A5" s="1542" t="s">
        <v>32</v>
      </c>
      <c r="B5" s="1543" t="s">
        <v>29</v>
      </c>
      <c r="C5" s="1543" t="s">
        <v>51</v>
      </c>
      <c r="D5" s="466" t="s">
        <v>27</v>
      </c>
      <c r="E5" s="473">
        <v>0</v>
      </c>
      <c r="F5" s="474">
        <v>0</v>
      </c>
      <c r="G5" s="474">
        <v>0</v>
      </c>
      <c r="H5" s="474">
        <v>0.42</v>
      </c>
      <c r="I5" s="474">
        <v>9.1300000000000008</v>
      </c>
      <c r="J5" s="474">
        <v>3.74</v>
      </c>
      <c r="K5" s="474">
        <v>12.15</v>
      </c>
      <c r="L5" s="474">
        <v>18.059999999999999</v>
      </c>
      <c r="M5" s="474">
        <v>16.5</v>
      </c>
      <c r="N5" s="474">
        <v>118.97</v>
      </c>
      <c r="O5" s="474">
        <v>106.47</v>
      </c>
      <c r="P5" s="474">
        <v>79.75</v>
      </c>
      <c r="Q5" s="474">
        <v>85.48</v>
      </c>
      <c r="R5" s="474">
        <v>20.69</v>
      </c>
      <c r="S5" s="474">
        <v>27.84</v>
      </c>
      <c r="T5" s="474">
        <v>15.91</v>
      </c>
      <c r="U5" s="474">
        <v>12.44</v>
      </c>
      <c r="V5" s="474">
        <v>20.25</v>
      </c>
      <c r="W5" s="474">
        <v>7.14</v>
      </c>
      <c r="X5" s="474">
        <v>3.38</v>
      </c>
      <c r="Y5" s="474">
        <v>1.69</v>
      </c>
      <c r="Z5" s="475">
        <v>560.01</v>
      </c>
      <c r="AA5" s="464"/>
      <c r="AB5" s="464"/>
      <c r="AC5" s="464"/>
      <c r="AD5" s="464"/>
      <c r="AE5" s="464"/>
      <c r="AF5" s="464"/>
      <c r="AG5" s="464"/>
      <c r="AH5" s="464"/>
      <c r="AI5" s="464"/>
      <c r="AJ5" s="464"/>
      <c r="AK5" s="464"/>
      <c r="AL5" s="464"/>
      <c r="AM5" s="464"/>
      <c r="AN5" s="464"/>
      <c r="AO5" s="464"/>
      <c r="AP5" s="464"/>
      <c r="AQ5" s="464"/>
      <c r="AR5" s="464"/>
      <c r="AS5" s="464"/>
      <c r="AT5" s="464"/>
      <c r="AU5" s="464"/>
    </row>
    <row r="6" spans="1:47" ht="16.5" customHeight="1">
      <c r="A6" s="1542"/>
      <c r="B6" s="1543"/>
      <c r="C6" s="1543"/>
      <c r="D6" s="468" t="s">
        <v>28</v>
      </c>
      <c r="E6" s="476">
        <v>0</v>
      </c>
      <c r="F6" s="476">
        <v>0</v>
      </c>
      <c r="G6" s="476">
        <v>0</v>
      </c>
      <c r="H6" s="476">
        <v>79</v>
      </c>
      <c r="I6" s="476">
        <v>2334</v>
      </c>
      <c r="J6" s="476">
        <v>1200</v>
      </c>
      <c r="K6" s="476">
        <v>4482</v>
      </c>
      <c r="L6" s="476">
        <v>7566</v>
      </c>
      <c r="M6" s="476">
        <v>7970</v>
      </c>
      <c r="N6" s="476">
        <v>67466</v>
      </c>
      <c r="O6" s="476">
        <v>59969</v>
      </c>
      <c r="P6" s="476">
        <v>46626</v>
      </c>
      <c r="Q6" s="476">
        <v>52817</v>
      </c>
      <c r="R6" s="476">
        <v>14159</v>
      </c>
      <c r="S6" s="476">
        <v>19558</v>
      </c>
      <c r="T6" s="476">
        <v>10899</v>
      </c>
      <c r="U6" s="476">
        <v>8230</v>
      </c>
      <c r="V6" s="476">
        <v>14074</v>
      </c>
      <c r="W6" s="476">
        <v>4709</v>
      </c>
      <c r="X6" s="476">
        <v>2012</v>
      </c>
      <c r="Y6" s="476">
        <v>1042</v>
      </c>
      <c r="Z6" s="477">
        <v>325192</v>
      </c>
      <c r="AA6" s="464"/>
      <c r="AB6" s="464"/>
      <c r="AC6" s="464"/>
      <c r="AD6" s="464"/>
      <c r="AE6" s="464"/>
      <c r="AF6" s="464"/>
      <c r="AG6" s="464"/>
      <c r="AH6" s="464"/>
      <c r="AI6" s="464"/>
      <c r="AJ6" s="464"/>
      <c r="AK6" s="464"/>
      <c r="AL6" s="464"/>
      <c r="AM6" s="464"/>
      <c r="AN6" s="464"/>
      <c r="AO6" s="464"/>
      <c r="AP6" s="464"/>
      <c r="AQ6" s="464"/>
      <c r="AR6" s="464"/>
      <c r="AS6" s="464"/>
      <c r="AT6" s="464"/>
      <c r="AU6" s="464"/>
    </row>
    <row r="7" spans="1:47" ht="16.5" customHeight="1">
      <c r="A7" s="1542"/>
      <c r="B7" s="1543"/>
      <c r="C7" s="1543"/>
      <c r="D7" s="467" t="s">
        <v>26</v>
      </c>
      <c r="E7" s="478">
        <v>0</v>
      </c>
      <c r="F7" s="478">
        <v>0</v>
      </c>
      <c r="G7" s="478">
        <v>0</v>
      </c>
      <c r="H7" s="478">
        <v>6</v>
      </c>
      <c r="I7" s="478">
        <v>116</v>
      </c>
      <c r="J7" s="478">
        <v>44</v>
      </c>
      <c r="K7" s="478">
        <v>131</v>
      </c>
      <c r="L7" s="478">
        <v>174</v>
      </c>
      <c r="M7" s="478">
        <v>133</v>
      </c>
      <c r="N7" s="478">
        <v>916</v>
      </c>
      <c r="O7" s="478">
        <v>678</v>
      </c>
      <c r="P7" s="478">
        <v>450</v>
      </c>
      <c r="Q7" s="478">
        <v>434</v>
      </c>
      <c r="R7" s="478">
        <v>90</v>
      </c>
      <c r="S7" s="478">
        <v>104</v>
      </c>
      <c r="T7" s="478">
        <v>48</v>
      </c>
      <c r="U7" s="478">
        <v>28</v>
      </c>
      <c r="V7" s="478">
        <v>55</v>
      </c>
      <c r="W7" s="478">
        <v>14</v>
      </c>
      <c r="X7" s="478">
        <v>4</v>
      </c>
      <c r="Y7" s="478">
        <v>2</v>
      </c>
      <c r="Z7" s="479">
        <v>3427</v>
      </c>
      <c r="AA7" s="464"/>
      <c r="AB7" s="464"/>
      <c r="AC7" s="464"/>
      <c r="AD7" s="464"/>
      <c r="AE7" s="464"/>
      <c r="AF7" s="464"/>
      <c r="AG7" s="464"/>
      <c r="AH7" s="464"/>
      <c r="AI7" s="464"/>
      <c r="AJ7" s="464"/>
      <c r="AK7" s="464"/>
      <c r="AL7" s="464"/>
      <c r="AM7" s="464"/>
      <c r="AN7" s="464"/>
      <c r="AO7" s="464"/>
      <c r="AP7" s="464"/>
      <c r="AQ7" s="464"/>
      <c r="AR7" s="464"/>
      <c r="AS7" s="464"/>
      <c r="AT7" s="464"/>
      <c r="AU7" s="464"/>
    </row>
    <row r="8" spans="1:47" ht="16.5" customHeight="1">
      <c r="A8" s="1542"/>
      <c r="B8" s="1543"/>
      <c r="C8" s="1543" t="s">
        <v>52</v>
      </c>
      <c r="D8" s="466" t="s">
        <v>27</v>
      </c>
      <c r="E8" s="474">
        <v>0</v>
      </c>
      <c r="F8" s="474">
        <v>0</v>
      </c>
      <c r="G8" s="474">
        <v>0</v>
      </c>
      <c r="H8" s="474">
        <v>7.27</v>
      </c>
      <c r="I8" s="474">
        <v>21.05</v>
      </c>
      <c r="J8" s="474">
        <v>13.36</v>
      </c>
      <c r="K8" s="474">
        <v>49.39</v>
      </c>
      <c r="L8" s="474">
        <v>39.770000000000003</v>
      </c>
      <c r="M8" s="474">
        <v>17.29</v>
      </c>
      <c r="N8" s="474">
        <v>29.78</v>
      </c>
      <c r="O8" s="474">
        <v>46.45</v>
      </c>
      <c r="P8" s="474">
        <v>38.36</v>
      </c>
      <c r="Q8" s="474">
        <v>16.649999999999999</v>
      </c>
      <c r="R8" s="474">
        <v>5.34</v>
      </c>
      <c r="S8" s="474">
        <v>7.29</v>
      </c>
      <c r="T8" s="474">
        <v>7.5</v>
      </c>
      <c r="U8" s="474">
        <v>5.15</v>
      </c>
      <c r="V8" s="474">
        <v>4.75</v>
      </c>
      <c r="W8" s="474">
        <v>0.65</v>
      </c>
      <c r="X8" s="474">
        <v>0.98</v>
      </c>
      <c r="Y8" s="474">
        <v>0.55000000000000004</v>
      </c>
      <c r="Z8" s="475">
        <v>311.58</v>
      </c>
      <c r="AA8" s="464"/>
      <c r="AB8" s="464"/>
      <c r="AC8" s="464"/>
      <c r="AD8" s="464"/>
      <c r="AE8" s="464"/>
      <c r="AF8" s="464"/>
      <c r="AG8" s="464"/>
      <c r="AH8" s="464"/>
      <c r="AI8" s="464"/>
      <c r="AJ8" s="464"/>
      <c r="AK8" s="464"/>
      <c r="AL8" s="464"/>
      <c r="AM8" s="464"/>
      <c r="AN8" s="464"/>
      <c r="AO8" s="464"/>
      <c r="AP8" s="464"/>
      <c r="AQ8" s="464"/>
      <c r="AR8" s="464"/>
      <c r="AS8" s="464"/>
      <c r="AT8" s="464"/>
      <c r="AU8" s="464"/>
    </row>
    <row r="9" spans="1:47" ht="16.5" customHeight="1">
      <c r="A9" s="1542"/>
      <c r="B9" s="1543"/>
      <c r="C9" s="1543"/>
      <c r="D9" s="468" t="s">
        <v>28</v>
      </c>
      <c r="E9" s="476">
        <v>0</v>
      </c>
      <c r="F9" s="476">
        <v>0</v>
      </c>
      <c r="G9" s="476">
        <v>0</v>
      </c>
      <c r="H9" s="476">
        <v>1171</v>
      </c>
      <c r="I9" s="476">
        <v>3714</v>
      </c>
      <c r="J9" s="476">
        <v>2826</v>
      </c>
      <c r="K9" s="476">
        <v>10996</v>
      </c>
      <c r="L9" s="476">
        <v>9707</v>
      </c>
      <c r="M9" s="476">
        <v>4931</v>
      </c>
      <c r="N9" s="476">
        <v>9368</v>
      </c>
      <c r="O9" s="476">
        <v>16332</v>
      </c>
      <c r="P9" s="476">
        <v>13439</v>
      </c>
      <c r="Q9" s="476">
        <v>6032</v>
      </c>
      <c r="R9" s="476">
        <v>2006</v>
      </c>
      <c r="S9" s="476">
        <v>3571</v>
      </c>
      <c r="T9" s="476">
        <v>3274</v>
      </c>
      <c r="U9" s="476">
        <v>2187</v>
      </c>
      <c r="V9" s="476">
        <v>1907</v>
      </c>
      <c r="W9" s="476">
        <v>280</v>
      </c>
      <c r="X9" s="476">
        <v>391</v>
      </c>
      <c r="Y9" s="476">
        <v>230</v>
      </c>
      <c r="Z9" s="477">
        <v>92362</v>
      </c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464"/>
      <c r="AO9" s="464"/>
      <c r="AP9" s="464"/>
      <c r="AQ9" s="464"/>
      <c r="AR9" s="464"/>
      <c r="AS9" s="464"/>
      <c r="AT9" s="464"/>
      <c r="AU9" s="464"/>
    </row>
    <row r="10" spans="1:47" ht="16.5" customHeight="1">
      <c r="A10" s="1542"/>
      <c r="B10" s="1543"/>
      <c r="C10" s="1543"/>
      <c r="D10" s="467" t="s">
        <v>26</v>
      </c>
      <c r="E10" s="478">
        <v>0</v>
      </c>
      <c r="F10" s="478">
        <v>0</v>
      </c>
      <c r="G10" s="478">
        <v>0</v>
      </c>
      <c r="H10" s="478">
        <v>76</v>
      </c>
      <c r="I10" s="478">
        <v>186</v>
      </c>
      <c r="J10" s="478">
        <v>108</v>
      </c>
      <c r="K10" s="478">
        <v>319</v>
      </c>
      <c r="L10" s="478">
        <v>223</v>
      </c>
      <c r="M10" s="478">
        <v>87</v>
      </c>
      <c r="N10" s="478">
        <v>134</v>
      </c>
      <c r="O10" s="478">
        <v>181</v>
      </c>
      <c r="P10" s="478">
        <v>132</v>
      </c>
      <c r="Q10" s="478">
        <v>46</v>
      </c>
      <c r="R10" s="478">
        <v>15</v>
      </c>
      <c r="S10" s="478">
        <v>19</v>
      </c>
      <c r="T10" s="478">
        <v>10</v>
      </c>
      <c r="U10" s="478">
        <v>8</v>
      </c>
      <c r="V10" s="478">
        <v>6</v>
      </c>
      <c r="W10" s="478">
        <v>1</v>
      </c>
      <c r="X10" s="478">
        <v>0</v>
      </c>
      <c r="Y10" s="478">
        <v>0</v>
      </c>
      <c r="Z10" s="479">
        <v>1551</v>
      </c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464"/>
      <c r="AO10" s="464"/>
      <c r="AP10" s="464"/>
      <c r="AQ10" s="464"/>
      <c r="AR10" s="464"/>
      <c r="AS10" s="464"/>
      <c r="AT10" s="464"/>
      <c r="AU10" s="464"/>
    </row>
    <row r="11" spans="1:47" ht="16.5" customHeight="1">
      <c r="A11" s="1542"/>
      <c r="B11" s="1543"/>
      <c r="C11" s="1543" t="s">
        <v>53</v>
      </c>
      <c r="D11" s="466" t="s">
        <v>27</v>
      </c>
      <c r="E11" s="474">
        <v>0</v>
      </c>
      <c r="F11" s="474">
        <v>0</v>
      </c>
      <c r="G11" s="474">
        <v>0</v>
      </c>
      <c r="H11" s="474">
        <v>0.08</v>
      </c>
      <c r="I11" s="474">
        <v>0</v>
      </c>
      <c r="J11" s="474">
        <v>0</v>
      </c>
      <c r="K11" s="474">
        <v>0</v>
      </c>
      <c r="L11" s="474">
        <v>0.24</v>
      </c>
      <c r="M11" s="474">
        <v>1.46</v>
      </c>
      <c r="N11" s="474">
        <v>12.35</v>
      </c>
      <c r="O11" s="474">
        <v>34.19</v>
      </c>
      <c r="P11" s="474">
        <v>37.130000000000003</v>
      </c>
      <c r="Q11" s="474">
        <v>2.0499999999999998</v>
      </c>
      <c r="R11" s="474">
        <v>0.97</v>
      </c>
      <c r="S11" s="474">
        <v>0</v>
      </c>
      <c r="T11" s="474">
        <v>2.35</v>
      </c>
      <c r="U11" s="474">
        <v>0.43</v>
      </c>
      <c r="V11" s="474">
        <v>0.44</v>
      </c>
      <c r="W11" s="474">
        <v>7.0000000000000007E-2</v>
      </c>
      <c r="X11" s="474">
        <v>0</v>
      </c>
      <c r="Y11" s="474">
        <v>0</v>
      </c>
      <c r="Z11" s="475">
        <v>91.76</v>
      </c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</row>
    <row r="12" spans="1:47" ht="16.5" customHeight="1">
      <c r="A12" s="1542"/>
      <c r="B12" s="1543"/>
      <c r="C12" s="1543"/>
      <c r="D12" s="468" t="s">
        <v>28</v>
      </c>
      <c r="E12" s="476">
        <v>0</v>
      </c>
      <c r="F12" s="476">
        <v>0</v>
      </c>
      <c r="G12" s="476">
        <v>0</v>
      </c>
      <c r="H12" s="476">
        <v>6</v>
      </c>
      <c r="I12" s="476">
        <v>0</v>
      </c>
      <c r="J12" s="476">
        <v>0</v>
      </c>
      <c r="K12" s="476">
        <v>0</v>
      </c>
      <c r="L12" s="476">
        <v>43</v>
      </c>
      <c r="M12" s="476">
        <v>241</v>
      </c>
      <c r="N12" s="476">
        <v>2779</v>
      </c>
      <c r="O12" s="476">
        <v>7299</v>
      </c>
      <c r="P12" s="476">
        <v>8791</v>
      </c>
      <c r="Q12" s="476">
        <v>440</v>
      </c>
      <c r="R12" s="476">
        <v>262</v>
      </c>
      <c r="S12" s="476">
        <v>0</v>
      </c>
      <c r="T12" s="476">
        <v>637</v>
      </c>
      <c r="U12" s="476">
        <v>121</v>
      </c>
      <c r="V12" s="476">
        <v>94</v>
      </c>
      <c r="W12" s="476">
        <v>20</v>
      </c>
      <c r="X12" s="476">
        <v>0</v>
      </c>
      <c r="Y12" s="476">
        <v>0</v>
      </c>
      <c r="Z12" s="477">
        <v>20733</v>
      </c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4"/>
      <c r="AN12" s="464"/>
      <c r="AO12" s="464"/>
      <c r="AP12" s="464"/>
      <c r="AQ12" s="464"/>
      <c r="AR12" s="464"/>
      <c r="AS12" s="464"/>
      <c r="AT12" s="464"/>
      <c r="AU12" s="464"/>
    </row>
    <row r="13" spans="1:47" ht="16.5" customHeight="1">
      <c r="A13" s="1542"/>
      <c r="B13" s="1543"/>
      <c r="C13" s="1543"/>
      <c r="D13" s="467" t="s">
        <v>26</v>
      </c>
      <c r="E13" s="478">
        <v>0</v>
      </c>
      <c r="F13" s="478">
        <v>0</v>
      </c>
      <c r="G13" s="478">
        <v>0</v>
      </c>
      <c r="H13" s="478">
        <v>1</v>
      </c>
      <c r="I13" s="478">
        <v>0</v>
      </c>
      <c r="J13" s="478">
        <v>0</v>
      </c>
      <c r="K13" s="478">
        <v>0</v>
      </c>
      <c r="L13" s="478">
        <v>1</v>
      </c>
      <c r="M13" s="478">
        <v>5</v>
      </c>
      <c r="N13" s="478">
        <v>37</v>
      </c>
      <c r="O13" s="478">
        <v>75</v>
      </c>
      <c r="P13" s="478">
        <v>72</v>
      </c>
      <c r="Q13" s="478">
        <v>4</v>
      </c>
      <c r="R13" s="478">
        <v>1</v>
      </c>
      <c r="S13" s="478">
        <v>0</v>
      </c>
      <c r="T13" s="478">
        <v>2</v>
      </c>
      <c r="U13" s="478">
        <v>0</v>
      </c>
      <c r="V13" s="478">
        <v>0</v>
      </c>
      <c r="W13" s="478">
        <v>0</v>
      </c>
      <c r="X13" s="478">
        <v>0</v>
      </c>
      <c r="Y13" s="478">
        <v>0</v>
      </c>
      <c r="Z13" s="479">
        <v>198</v>
      </c>
      <c r="AA13" s="464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4"/>
      <c r="AS13" s="464"/>
      <c r="AT13" s="464"/>
      <c r="AU13" s="464"/>
    </row>
    <row r="14" spans="1:47" ht="16.5" customHeight="1">
      <c r="A14" s="1542"/>
      <c r="B14" s="1543"/>
      <c r="C14" s="1546" t="s">
        <v>54</v>
      </c>
      <c r="D14" s="466" t="s">
        <v>27</v>
      </c>
      <c r="E14" s="474">
        <v>0</v>
      </c>
      <c r="F14" s="474">
        <v>0</v>
      </c>
      <c r="G14" s="474">
        <v>0</v>
      </c>
      <c r="H14" s="474">
        <v>0</v>
      </c>
      <c r="I14" s="474">
        <v>0</v>
      </c>
      <c r="J14" s="474">
        <v>0</v>
      </c>
      <c r="K14" s="474">
        <v>0</v>
      </c>
      <c r="L14" s="474">
        <v>0</v>
      </c>
      <c r="M14" s="474">
        <v>0.35</v>
      </c>
      <c r="N14" s="474">
        <v>0.42</v>
      </c>
      <c r="O14" s="474">
        <v>17.98</v>
      </c>
      <c r="P14" s="474">
        <v>1.3</v>
      </c>
      <c r="Q14" s="474">
        <v>0</v>
      </c>
      <c r="R14" s="474">
        <v>0.16</v>
      </c>
      <c r="S14" s="474">
        <v>0</v>
      </c>
      <c r="T14" s="474">
        <v>0</v>
      </c>
      <c r="U14" s="474">
        <v>0</v>
      </c>
      <c r="V14" s="474">
        <v>0</v>
      </c>
      <c r="W14" s="474">
        <v>0</v>
      </c>
      <c r="X14" s="474">
        <v>0</v>
      </c>
      <c r="Y14" s="474">
        <v>0</v>
      </c>
      <c r="Z14" s="475">
        <v>20.21</v>
      </c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4"/>
    </row>
    <row r="15" spans="1:47" ht="16.5" customHeight="1">
      <c r="A15" s="1542"/>
      <c r="B15" s="1543"/>
      <c r="C15" s="1546"/>
      <c r="D15" s="468" t="s">
        <v>28</v>
      </c>
      <c r="E15" s="476">
        <v>0</v>
      </c>
      <c r="F15" s="476">
        <v>0</v>
      </c>
      <c r="G15" s="476">
        <v>0</v>
      </c>
      <c r="H15" s="476">
        <v>0</v>
      </c>
      <c r="I15" s="476">
        <v>0</v>
      </c>
      <c r="J15" s="476">
        <v>0</v>
      </c>
      <c r="K15" s="476">
        <v>0</v>
      </c>
      <c r="L15" s="476">
        <v>0</v>
      </c>
      <c r="M15" s="476">
        <v>47</v>
      </c>
      <c r="N15" s="476">
        <v>73</v>
      </c>
      <c r="O15" s="476">
        <v>3923</v>
      </c>
      <c r="P15" s="476">
        <v>225</v>
      </c>
      <c r="Q15" s="476">
        <v>0</v>
      </c>
      <c r="R15" s="476">
        <v>44</v>
      </c>
      <c r="S15" s="476">
        <v>0</v>
      </c>
      <c r="T15" s="476">
        <v>0</v>
      </c>
      <c r="U15" s="476">
        <v>0</v>
      </c>
      <c r="V15" s="476">
        <v>0</v>
      </c>
      <c r="W15" s="476">
        <v>0</v>
      </c>
      <c r="X15" s="476">
        <v>0</v>
      </c>
      <c r="Y15" s="476">
        <v>0</v>
      </c>
      <c r="Z15" s="477">
        <v>4312</v>
      </c>
      <c r="AA15" s="464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4"/>
      <c r="AN15" s="464"/>
      <c r="AO15" s="464"/>
      <c r="AP15" s="464"/>
      <c r="AQ15" s="464"/>
      <c r="AR15" s="464"/>
      <c r="AS15" s="464"/>
      <c r="AT15" s="464"/>
      <c r="AU15" s="464"/>
    </row>
    <row r="16" spans="1:47" ht="16.5" customHeight="1">
      <c r="A16" s="1542"/>
      <c r="B16" s="1543"/>
      <c r="C16" s="1546"/>
      <c r="D16" s="467" t="s">
        <v>26</v>
      </c>
      <c r="E16" s="478">
        <v>0</v>
      </c>
      <c r="F16" s="478">
        <v>0</v>
      </c>
      <c r="G16" s="478">
        <v>0</v>
      </c>
      <c r="H16" s="478">
        <v>0</v>
      </c>
      <c r="I16" s="478">
        <v>0</v>
      </c>
      <c r="J16" s="478">
        <v>0</v>
      </c>
      <c r="K16" s="478">
        <v>0</v>
      </c>
      <c r="L16" s="478">
        <v>0</v>
      </c>
      <c r="M16" s="478">
        <v>1</v>
      </c>
      <c r="N16" s="478">
        <v>1</v>
      </c>
      <c r="O16" s="478">
        <v>52</v>
      </c>
      <c r="P16" s="478">
        <v>3</v>
      </c>
      <c r="Q16" s="478">
        <v>0</v>
      </c>
      <c r="R16" s="478">
        <v>0</v>
      </c>
      <c r="S16" s="478">
        <v>0</v>
      </c>
      <c r="T16" s="478">
        <v>0</v>
      </c>
      <c r="U16" s="478">
        <v>0</v>
      </c>
      <c r="V16" s="478">
        <v>0</v>
      </c>
      <c r="W16" s="478">
        <v>0</v>
      </c>
      <c r="X16" s="478">
        <v>0</v>
      </c>
      <c r="Y16" s="478">
        <v>0</v>
      </c>
      <c r="Z16" s="480">
        <v>57</v>
      </c>
      <c r="AA16" s="464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4"/>
      <c r="AN16" s="464"/>
      <c r="AO16" s="464"/>
      <c r="AP16" s="464"/>
      <c r="AQ16" s="464"/>
      <c r="AR16" s="464"/>
      <c r="AS16" s="464"/>
      <c r="AT16" s="464"/>
      <c r="AU16" s="464"/>
    </row>
    <row r="17" spans="1:47" ht="16.5" customHeight="1">
      <c r="A17" s="1542"/>
      <c r="B17" s="1543" t="s">
        <v>30</v>
      </c>
      <c r="C17" s="1543"/>
      <c r="D17" s="466" t="s">
        <v>27</v>
      </c>
      <c r="E17" s="474">
        <v>0</v>
      </c>
      <c r="F17" s="474">
        <v>0</v>
      </c>
      <c r="G17" s="474">
        <v>0</v>
      </c>
      <c r="H17" s="474">
        <v>7.77</v>
      </c>
      <c r="I17" s="474">
        <v>30.18</v>
      </c>
      <c r="J17" s="474">
        <v>17.100000000000001</v>
      </c>
      <c r="K17" s="474">
        <v>61.54</v>
      </c>
      <c r="L17" s="474">
        <v>58.07</v>
      </c>
      <c r="M17" s="474">
        <v>35.6</v>
      </c>
      <c r="N17" s="474">
        <v>161.51999999999998</v>
      </c>
      <c r="O17" s="474">
        <v>205.09</v>
      </c>
      <c r="P17" s="474">
        <v>156.54000000000002</v>
      </c>
      <c r="Q17" s="474">
        <v>104.17999999999999</v>
      </c>
      <c r="R17" s="474">
        <v>27.16</v>
      </c>
      <c r="S17" s="474">
        <v>35.130000000000003</v>
      </c>
      <c r="T17" s="474">
        <v>25.76</v>
      </c>
      <c r="U17" s="474">
        <v>18.02</v>
      </c>
      <c r="V17" s="474">
        <v>25.44</v>
      </c>
      <c r="W17" s="474">
        <v>7.86</v>
      </c>
      <c r="X17" s="474">
        <v>4.3599999999999994</v>
      </c>
      <c r="Y17" s="474">
        <v>2.2400000000000002</v>
      </c>
      <c r="Z17" s="475">
        <v>983.56</v>
      </c>
      <c r="AA17" s="464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4"/>
      <c r="AN17" s="464"/>
      <c r="AO17" s="464"/>
      <c r="AP17" s="464"/>
      <c r="AQ17" s="464"/>
      <c r="AR17" s="464"/>
      <c r="AS17" s="464"/>
      <c r="AT17" s="464"/>
      <c r="AU17" s="464"/>
    </row>
    <row r="18" spans="1:47" ht="16.5" customHeight="1">
      <c r="A18" s="1542"/>
      <c r="B18" s="1543"/>
      <c r="C18" s="1543"/>
      <c r="D18" s="468" t="s">
        <v>28</v>
      </c>
      <c r="E18" s="476">
        <v>0</v>
      </c>
      <c r="F18" s="476">
        <v>0</v>
      </c>
      <c r="G18" s="476">
        <v>0</v>
      </c>
      <c r="H18" s="476">
        <v>1256</v>
      </c>
      <c r="I18" s="476">
        <v>6048</v>
      </c>
      <c r="J18" s="476">
        <v>4026</v>
      </c>
      <c r="K18" s="476">
        <v>15478</v>
      </c>
      <c r="L18" s="476">
        <v>17316</v>
      </c>
      <c r="M18" s="476">
        <v>13189</v>
      </c>
      <c r="N18" s="476">
        <v>79686</v>
      </c>
      <c r="O18" s="476">
        <v>87523</v>
      </c>
      <c r="P18" s="476">
        <v>69081</v>
      </c>
      <c r="Q18" s="476">
        <v>59289</v>
      </c>
      <c r="R18" s="476">
        <v>16471</v>
      </c>
      <c r="S18" s="476">
        <v>23129</v>
      </c>
      <c r="T18" s="476">
        <v>14810</v>
      </c>
      <c r="U18" s="476">
        <v>10538</v>
      </c>
      <c r="V18" s="476">
        <v>16075</v>
      </c>
      <c r="W18" s="476">
        <v>5009</v>
      </c>
      <c r="X18" s="476">
        <v>2403</v>
      </c>
      <c r="Y18" s="476">
        <v>1272</v>
      </c>
      <c r="Z18" s="477">
        <v>442599</v>
      </c>
      <c r="AA18" s="464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4"/>
      <c r="AN18" s="464"/>
      <c r="AO18" s="464"/>
      <c r="AP18" s="464"/>
      <c r="AQ18" s="464"/>
      <c r="AR18" s="464"/>
      <c r="AS18" s="464"/>
      <c r="AT18" s="464"/>
      <c r="AU18" s="464"/>
    </row>
    <row r="19" spans="1:47" ht="16.5" customHeight="1">
      <c r="A19" s="1542"/>
      <c r="B19" s="1543"/>
      <c r="C19" s="1543"/>
      <c r="D19" s="467" t="s">
        <v>26</v>
      </c>
      <c r="E19" s="481">
        <v>0</v>
      </c>
      <c r="F19" s="481">
        <v>0</v>
      </c>
      <c r="G19" s="481">
        <v>0</v>
      </c>
      <c r="H19" s="481">
        <v>83</v>
      </c>
      <c r="I19" s="481">
        <v>302</v>
      </c>
      <c r="J19" s="481">
        <v>152</v>
      </c>
      <c r="K19" s="481">
        <v>450</v>
      </c>
      <c r="L19" s="481">
        <v>398</v>
      </c>
      <c r="M19" s="481">
        <v>226</v>
      </c>
      <c r="N19" s="481">
        <v>1088</v>
      </c>
      <c r="O19" s="481">
        <v>986</v>
      </c>
      <c r="P19" s="481">
        <v>657</v>
      </c>
      <c r="Q19" s="481">
        <v>484</v>
      </c>
      <c r="R19" s="481">
        <v>106</v>
      </c>
      <c r="S19" s="481">
        <v>123</v>
      </c>
      <c r="T19" s="481">
        <v>60</v>
      </c>
      <c r="U19" s="481">
        <v>36</v>
      </c>
      <c r="V19" s="481">
        <v>61</v>
      </c>
      <c r="W19" s="481">
        <v>15</v>
      </c>
      <c r="X19" s="481">
        <v>4</v>
      </c>
      <c r="Y19" s="481">
        <v>2</v>
      </c>
      <c r="Z19" s="482">
        <v>5233</v>
      </c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64"/>
      <c r="AQ19" s="464"/>
      <c r="AR19" s="464"/>
      <c r="AS19" s="464"/>
      <c r="AT19" s="464"/>
      <c r="AU19" s="464"/>
    </row>
    <row r="20" spans="1:47" ht="16.5" customHeight="1">
      <c r="A20" s="1542"/>
      <c r="B20" s="1543" t="s">
        <v>31</v>
      </c>
      <c r="C20" s="1546" t="s">
        <v>55</v>
      </c>
      <c r="D20" s="466" t="s">
        <v>27</v>
      </c>
      <c r="E20" s="474">
        <v>0</v>
      </c>
      <c r="F20" s="474">
        <v>0</v>
      </c>
      <c r="G20" s="474">
        <v>0</v>
      </c>
      <c r="H20" s="474">
        <v>0</v>
      </c>
      <c r="I20" s="474">
        <v>6.63</v>
      </c>
      <c r="J20" s="474">
        <v>4.0599999999999996</v>
      </c>
      <c r="K20" s="474">
        <v>4.0999999999999996</v>
      </c>
      <c r="L20" s="474">
        <v>0.77</v>
      </c>
      <c r="M20" s="474">
        <v>0</v>
      </c>
      <c r="N20" s="474">
        <v>0</v>
      </c>
      <c r="O20" s="474">
        <v>0.28999999999999998</v>
      </c>
      <c r="P20" s="474">
        <v>0</v>
      </c>
      <c r="Q20" s="474">
        <v>0</v>
      </c>
      <c r="R20" s="474">
        <v>0</v>
      </c>
      <c r="S20" s="474">
        <v>0</v>
      </c>
      <c r="T20" s="474">
        <v>0</v>
      </c>
      <c r="U20" s="474">
        <v>0</v>
      </c>
      <c r="V20" s="474">
        <v>0</v>
      </c>
      <c r="W20" s="474">
        <v>0</v>
      </c>
      <c r="X20" s="474">
        <v>0</v>
      </c>
      <c r="Y20" s="474">
        <v>0</v>
      </c>
      <c r="Z20" s="475">
        <v>15.85</v>
      </c>
      <c r="AA20" s="464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4"/>
      <c r="AN20" s="464"/>
      <c r="AO20" s="464"/>
      <c r="AP20" s="464"/>
      <c r="AQ20" s="464"/>
      <c r="AR20" s="464"/>
      <c r="AS20" s="464"/>
      <c r="AT20" s="464"/>
      <c r="AU20" s="464"/>
    </row>
    <row r="21" spans="1:47" ht="16.5" customHeight="1">
      <c r="A21" s="1542"/>
      <c r="B21" s="1543"/>
      <c r="C21" s="1546"/>
      <c r="D21" s="468" t="s">
        <v>28</v>
      </c>
      <c r="E21" s="476">
        <v>0</v>
      </c>
      <c r="F21" s="476">
        <v>0</v>
      </c>
      <c r="G21" s="476">
        <v>0</v>
      </c>
      <c r="H21" s="476">
        <v>0</v>
      </c>
      <c r="I21" s="476">
        <v>410</v>
      </c>
      <c r="J21" s="476">
        <v>305</v>
      </c>
      <c r="K21" s="476">
        <v>329</v>
      </c>
      <c r="L21" s="476">
        <v>69</v>
      </c>
      <c r="M21" s="476">
        <v>0</v>
      </c>
      <c r="N21" s="476">
        <v>0</v>
      </c>
      <c r="O21" s="476">
        <v>21</v>
      </c>
      <c r="P21" s="476">
        <v>0</v>
      </c>
      <c r="Q21" s="476">
        <v>0</v>
      </c>
      <c r="R21" s="476">
        <v>0</v>
      </c>
      <c r="S21" s="476">
        <v>0</v>
      </c>
      <c r="T21" s="476">
        <v>0</v>
      </c>
      <c r="U21" s="476">
        <v>0</v>
      </c>
      <c r="V21" s="476">
        <v>0</v>
      </c>
      <c r="W21" s="476">
        <v>0</v>
      </c>
      <c r="X21" s="476">
        <v>0</v>
      </c>
      <c r="Y21" s="476">
        <v>0</v>
      </c>
      <c r="Z21" s="477">
        <v>1134</v>
      </c>
      <c r="AA21" s="464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  <c r="AM21" s="464"/>
      <c r="AN21" s="464"/>
      <c r="AO21" s="464"/>
      <c r="AP21" s="464"/>
      <c r="AQ21" s="464"/>
      <c r="AR21" s="464"/>
      <c r="AS21" s="464"/>
      <c r="AT21" s="464"/>
      <c r="AU21" s="464"/>
    </row>
    <row r="22" spans="1:47" ht="16.5" customHeight="1">
      <c r="A22" s="1542"/>
      <c r="B22" s="1543"/>
      <c r="C22" s="1546"/>
      <c r="D22" s="467" t="s">
        <v>26</v>
      </c>
      <c r="E22" s="478">
        <v>0</v>
      </c>
      <c r="F22" s="478">
        <v>0</v>
      </c>
      <c r="G22" s="478">
        <v>0</v>
      </c>
      <c r="H22" s="478">
        <v>0</v>
      </c>
      <c r="I22" s="478">
        <v>24</v>
      </c>
      <c r="J22" s="478">
        <v>13</v>
      </c>
      <c r="K22" s="478">
        <v>9</v>
      </c>
      <c r="L22" s="478">
        <v>1</v>
      </c>
      <c r="M22" s="478">
        <v>0</v>
      </c>
      <c r="N22" s="478">
        <v>0</v>
      </c>
      <c r="O22" s="478">
        <v>0</v>
      </c>
      <c r="P22" s="478">
        <v>0</v>
      </c>
      <c r="Q22" s="478">
        <v>0</v>
      </c>
      <c r="R22" s="478">
        <v>0</v>
      </c>
      <c r="S22" s="478">
        <v>0</v>
      </c>
      <c r="T22" s="478">
        <v>0</v>
      </c>
      <c r="U22" s="478">
        <v>0</v>
      </c>
      <c r="V22" s="478">
        <v>0</v>
      </c>
      <c r="W22" s="478">
        <v>0</v>
      </c>
      <c r="X22" s="478">
        <v>0</v>
      </c>
      <c r="Y22" s="478">
        <v>0</v>
      </c>
      <c r="Z22" s="479">
        <v>47</v>
      </c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4"/>
      <c r="AQ22" s="464"/>
      <c r="AR22" s="464"/>
      <c r="AS22" s="464"/>
      <c r="AT22" s="464"/>
      <c r="AU22" s="464"/>
    </row>
    <row r="23" spans="1:47" ht="16.5" customHeight="1">
      <c r="A23" s="1542"/>
      <c r="B23" s="1543"/>
      <c r="C23" s="1546" t="s">
        <v>56</v>
      </c>
      <c r="D23" s="466" t="s">
        <v>27</v>
      </c>
      <c r="E23" s="474">
        <v>0</v>
      </c>
      <c r="F23" s="474">
        <v>0</v>
      </c>
      <c r="G23" s="474">
        <v>0</v>
      </c>
      <c r="H23" s="474">
        <v>0</v>
      </c>
      <c r="I23" s="474">
        <v>0</v>
      </c>
      <c r="J23" s="474">
        <v>0</v>
      </c>
      <c r="K23" s="474">
        <v>0</v>
      </c>
      <c r="L23" s="474">
        <v>0</v>
      </c>
      <c r="M23" s="474">
        <v>0</v>
      </c>
      <c r="N23" s="474">
        <v>0.04</v>
      </c>
      <c r="O23" s="474">
        <v>0</v>
      </c>
      <c r="P23" s="474">
        <v>0</v>
      </c>
      <c r="Q23" s="474">
        <v>0</v>
      </c>
      <c r="R23" s="474">
        <v>0</v>
      </c>
      <c r="S23" s="474">
        <v>0</v>
      </c>
      <c r="T23" s="474">
        <v>0</v>
      </c>
      <c r="U23" s="474">
        <v>0</v>
      </c>
      <c r="V23" s="474">
        <v>0</v>
      </c>
      <c r="W23" s="474">
        <v>0</v>
      </c>
      <c r="X23" s="474">
        <v>0</v>
      </c>
      <c r="Y23" s="474">
        <v>0</v>
      </c>
      <c r="Z23" s="475">
        <v>0.04</v>
      </c>
      <c r="AA23" s="464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4"/>
      <c r="AN23" s="464"/>
      <c r="AO23" s="464"/>
      <c r="AP23" s="464"/>
      <c r="AQ23" s="464"/>
      <c r="AR23" s="464"/>
      <c r="AS23" s="464"/>
      <c r="AT23" s="464"/>
      <c r="AU23" s="464"/>
    </row>
    <row r="24" spans="1:47" ht="16.5" customHeight="1">
      <c r="A24" s="1542"/>
      <c r="B24" s="1543"/>
      <c r="C24" s="1546"/>
      <c r="D24" s="468" t="s">
        <v>28</v>
      </c>
      <c r="E24" s="476">
        <v>0</v>
      </c>
      <c r="F24" s="476">
        <v>0</v>
      </c>
      <c r="G24" s="476">
        <v>0</v>
      </c>
      <c r="H24" s="476">
        <v>0</v>
      </c>
      <c r="I24" s="476">
        <v>0</v>
      </c>
      <c r="J24" s="476">
        <v>0</v>
      </c>
      <c r="K24" s="476">
        <v>0</v>
      </c>
      <c r="L24" s="476">
        <v>0</v>
      </c>
      <c r="M24" s="476">
        <v>0</v>
      </c>
      <c r="N24" s="476">
        <v>4</v>
      </c>
      <c r="O24" s="476">
        <v>0</v>
      </c>
      <c r="P24" s="476">
        <v>0</v>
      </c>
      <c r="Q24" s="476">
        <v>0</v>
      </c>
      <c r="R24" s="476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7">
        <v>4</v>
      </c>
      <c r="AA24" s="464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4"/>
      <c r="AS24" s="464"/>
      <c r="AT24" s="464"/>
      <c r="AU24" s="464"/>
    </row>
    <row r="25" spans="1:47" ht="16.5" customHeight="1">
      <c r="A25" s="1542"/>
      <c r="B25" s="1543"/>
      <c r="C25" s="1546"/>
      <c r="D25" s="467" t="s">
        <v>26</v>
      </c>
      <c r="E25" s="478">
        <v>0</v>
      </c>
      <c r="F25" s="478">
        <v>0</v>
      </c>
      <c r="G25" s="478">
        <v>0</v>
      </c>
      <c r="H25" s="478">
        <v>0</v>
      </c>
      <c r="I25" s="478">
        <v>0</v>
      </c>
      <c r="J25" s="478">
        <v>0</v>
      </c>
      <c r="K25" s="478">
        <v>0</v>
      </c>
      <c r="L25" s="478">
        <v>0</v>
      </c>
      <c r="M25" s="478">
        <v>0</v>
      </c>
      <c r="N25" s="478">
        <v>0</v>
      </c>
      <c r="O25" s="478">
        <v>0</v>
      </c>
      <c r="P25" s="478">
        <v>0</v>
      </c>
      <c r="Q25" s="478">
        <v>0</v>
      </c>
      <c r="R25" s="478">
        <v>0</v>
      </c>
      <c r="S25" s="478">
        <v>0</v>
      </c>
      <c r="T25" s="478">
        <v>0</v>
      </c>
      <c r="U25" s="478">
        <v>0</v>
      </c>
      <c r="V25" s="478">
        <v>0</v>
      </c>
      <c r="W25" s="478">
        <v>0</v>
      </c>
      <c r="X25" s="478">
        <v>0</v>
      </c>
      <c r="Y25" s="478">
        <v>0</v>
      </c>
      <c r="Z25" s="480">
        <v>0</v>
      </c>
      <c r="AA25" s="464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4"/>
      <c r="AS25" s="464"/>
      <c r="AT25" s="464"/>
      <c r="AU25" s="464"/>
    </row>
    <row r="26" spans="1:47" ht="16.5" customHeight="1">
      <c r="A26" s="1542"/>
      <c r="B26" s="1543" t="s">
        <v>30</v>
      </c>
      <c r="C26" s="1543"/>
      <c r="D26" s="466" t="s">
        <v>27</v>
      </c>
      <c r="E26" s="474">
        <v>0</v>
      </c>
      <c r="F26" s="474">
        <v>0</v>
      </c>
      <c r="G26" s="474">
        <v>0</v>
      </c>
      <c r="H26" s="474">
        <v>0</v>
      </c>
      <c r="I26" s="474">
        <v>6.63</v>
      </c>
      <c r="J26" s="474">
        <v>4.0599999999999996</v>
      </c>
      <c r="K26" s="474">
        <v>4.0999999999999996</v>
      </c>
      <c r="L26" s="474">
        <v>0.77</v>
      </c>
      <c r="M26" s="474">
        <v>0</v>
      </c>
      <c r="N26" s="474">
        <v>0.04</v>
      </c>
      <c r="O26" s="474">
        <v>0.28999999999999998</v>
      </c>
      <c r="P26" s="474">
        <v>0</v>
      </c>
      <c r="Q26" s="474">
        <v>0</v>
      </c>
      <c r="R26" s="474">
        <v>0</v>
      </c>
      <c r="S26" s="474">
        <v>0</v>
      </c>
      <c r="T26" s="474">
        <v>0</v>
      </c>
      <c r="U26" s="474">
        <v>0</v>
      </c>
      <c r="V26" s="474">
        <v>0</v>
      </c>
      <c r="W26" s="474">
        <v>0</v>
      </c>
      <c r="X26" s="474">
        <v>0</v>
      </c>
      <c r="Y26" s="474">
        <v>0</v>
      </c>
      <c r="Z26" s="475">
        <v>15.889999999999999</v>
      </c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4"/>
      <c r="AS26" s="464"/>
      <c r="AT26" s="464"/>
      <c r="AU26" s="464"/>
    </row>
    <row r="27" spans="1:47" ht="16.5" customHeight="1">
      <c r="A27" s="1542"/>
      <c r="B27" s="1543"/>
      <c r="C27" s="1543"/>
      <c r="D27" s="468" t="s">
        <v>28</v>
      </c>
      <c r="E27" s="476">
        <v>0</v>
      </c>
      <c r="F27" s="476">
        <v>0</v>
      </c>
      <c r="G27" s="476">
        <v>0</v>
      </c>
      <c r="H27" s="476">
        <v>0</v>
      </c>
      <c r="I27" s="476">
        <v>410</v>
      </c>
      <c r="J27" s="476">
        <v>305</v>
      </c>
      <c r="K27" s="476">
        <v>329</v>
      </c>
      <c r="L27" s="476">
        <v>69</v>
      </c>
      <c r="M27" s="476">
        <v>0</v>
      </c>
      <c r="N27" s="476">
        <v>4</v>
      </c>
      <c r="O27" s="476">
        <v>21</v>
      </c>
      <c r="P27" s="476">
        <v>0</v>
      </c>
      <c r="Q27" s="476">
        <v>0</v>
      </c>
      <c r="R27" s="476">
        <v>0</v>
      </c>
      <c r="S27" s="476">
        <v>0</v>
      </c>
      <c r="T27" s="476">
        <v>0</v>
      </c>
      <c r="U27" s="476">
        <v>0</v>
      </c>
      <c r="V27" s="476">
        <v>0</v>
      </c>
      <c r="W27" s="476">
        <v>0</v>
      </c>
      <c r="X27" s="476">
        <v>0</v>
      </c>
      <c r="Y27" s="476">
        <v>0</v>
      </c>
      <c r="Z27" s="477">
        <v>1138</v>
      </c>
      <c r="AA27" s="464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4"/>
      <c r="AN27" s="464"/>
      <c r="AO27" s="464"/>
      <c r="AP27" s="464"/>
      <c r="AQ27" s="464"/>
      <c r="AR27" s="464"/>
      <c r="AS27" s="464"/>
      <c r="AT27" s="464"/>
      <c r="AU27" s="464"/>
    </row>
    <row r="28" spans="1:47" ht="16.5" customHeight="1">
      <c r="A28" s="1542"/>
      <c r="B28" s="1543"/>
      <c r="C28" s="1543"/>
      <c r="D28" s="467" t="s">
        <v>26</v>
      </c>
      <c r="E28" s="481">
        <v>0</v>
      </c>
      <c r="F28" s="481">
        <v>0</v>
      </c>
      <c r="G28" s="481">
        <v>0</v>
      </c>
      <c r="H28" s="481">
        <v>0</v>
      </c>
      <c r="I28" s="481">
        <v>24</v>
      </c>
      <c r="J28" s="481">
        <v>13</v>
      </c>
      <c r="K28" s="481">
        <v>9</v>
      </c>
      <c r="L28" s="481">
        <v>1</v>
      </c>
      <c r="M28" s="481">
        <v>0</v>
      </c>
      <c r="N28" s="481">
        <v>0</v>
      </c>
      <c r="O28" s="481">
        <v>0</v>
      </c>
      <c r="P28" s="481">
        <v>0</v>
      </c>
      <c r="Q28" s="481">
        <v>0</v>
      </c>
      <c r="R28" s="481">
        <v>0</v>
      </c>
      <c r="S28" s="481">
        <v>0</v>
      </c>
      <c r="T28" s="481">
        <v>0</v>
      </c>
      <c r="U28" s="481">
        <v>0</v>
      </c>
      <c r="V28" s="481">
        <v>0</v>
      </c>
      <c r="W28" s="481">
        <v>0</v>
      </c>
      <c r="X28" s="481">
        <v>0</v>
      </c>
      <c r="Y28" s="481">
        <v>0</v>
      </c>
      <c r="Z28" s="482">
        <v>47</v>
      </c>
      <c r="AA28" s="464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4"/>
      <c r="AN28" s="464"/>
      <c r="AO28" s="464"/>
      <c r="AP28" s="464"/>
      <c r="AQ28" s="464"/>
      <c r="AR28" s="464"/>
      <c r="AS28" s="464"/>
      <c r="AT28" s="464"/>
      <c r="AU28" s="464"/>
    </row>
    <row r="29" spans="1:47" ht="16.5" customHeight="1">
      <c r="A29" s="1542" t="s">
        <v>24</v>
      </c>
      <c r="B29" s="1543"/>
      <c r="C29" s="1543"/>
      <c r="D29" s="466" t="s">
        <v>27</v>
      </c>
      <c r="E29" s="474">
        <v>0</v>
      </c>
      <c r="F29" s="474">
        <v>0</v>
      </c>
      <c r="G29" s="474">
        <v>0</v>
      </c>
      <c r="H29" s="474">
        <v>7.77</v>
      </c>
      <c r="I29" s="474">
        <v>36.81</v>
      </c>
      <c r="J29" s="474">
        <v>21.16</v>
      </c>
      <c r="K29" s="474">
        <v>65.64</v>
      </c>
      <c r="L29" s="474">
        <v>58.84</v>
      </c>
      <c r="M29" s="474">
        <v>35.6</v>
      </c>
      <c r="N29" s="474">
        <v>161.55999999999997</v>
      </c>
      <c r="O29" s="474">
        <v>205.38</v>
      </c>
      <c r="P29" s="474">
        <v>156.54000000000002</v>
      </c>
      <c r="Q29" s="474">
        <v>104.17999999999999</v>
      </c>
      <c r="R29" s="474">
        <v>27.16</v>
      </c>
      <c r="S29" s="474">
        <v>35.130000000000003</v>
      </c>
      <c r="T29" s="474">
        <v>25.76</v>
      </c>
      <c r="U29" s="474">
        <v>18.02</v>
      </c>
      <c r="V29" s="474">
        <v>25.44</v>
      </c>
      <c r="W29" s="474">
        <v>7.86</v>
      </c>
      <c r="X29" s="474">
        <v>4.3599999999999994</v>
      </c>
      <c r="Y29" s="474">
        <v>2.2400000000000002</v>
      </c>
      <c r="Z29" s="475">
        <v>999.44999999999993</v>
      </c>
      <c r="AA29" s="464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4"/>
      <c r="AN29" s="464"/>
      <c r="AO29" s="464"/>
      <c r="AP29" s="464"/>
      <c r="AQ29" s="464"/>
      <c r="AR29" s="464"/>
      <c r="AS29" s="464"/>
      <c r="AT29" s="464"/>
      <c r="AU29" s="464"/>
    </row>
    <row r="30" spans="1:47" ht="16.5" customHeight="1">
      <c r="A30" s="1542"/>
      <c r="B30" s="1543"/>
      <c r="C30" s="1543"/>
      <c r="D30" s="468" t="s">
        <v>28</v>
      </c>
      <c r="E30" s="476">
        <v>0</v>
      </c>
      <c r="F30" s="476">
        <v>0</v>
      </c>
      <c r="G30" s="476">
        <v>0</v>
      </c>
      <c r="H30" s="476">
        <v>1256</v>
      </c>
      <c r="I30" s="476">
        <v>6458</v>
      </c>
      <c r="J30" s="476">
        <v>4331</v>
      </c>
      <c r="K30" s="476">
        <v>15807</v>
      </c>
      <c r="L30" s="476">
        <v>17385</v>
      </c>
      <c r="M30" s="476">
        <v>13189</v>
      </c>
      <c r="N30" s="476">
        <v>79690</v>
      </c>
      <c r="O30" s="476">
        <v>87544</v>
      </c>
      <c r="P30" s="476">
        <v>69081</v>
      </c>
      <c r="Q30" s="476">
        <v>59289</v>
      </c>
      <c r="R30" s="476">
        <v>16471</v>
      </c>
      <c r="S30" s="476">
        <v>23129</v>
      </c>
      <c r="T30" s="476">
        <v>14810</v>
      </c>
      <c r="U30" s="476">
        <v>10538</v>
      </c>
      <c r="V30" s="476">
        <v>16075</v>
      </c>
      <c r="W30" s="476">
        <v>5009</v>
      </c>
      <c r="X30" s="476">
        <v>2403</v>
      </c>
      <c r="Y30" s="476">
        <v>1272</v>
      </c>
      <c r="Z30" s="477">
        <v>443737</v>
      </c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</row>
    <row r="31" spans="1:47" ht="16.5" customHeight="1">
      <c r="A31" s="1542"/>
      <c r="B31" s="1543"/>
      <c r="C31" s="1543"/>
      <c r="D31" s="467" t="s">
        <v>26</v>
      </c>
      <c r="E31" s="481">
        <v>0</v>
      </c>
      <c r="F31" s="481">
        <v>0</v>
      </c>
      <c r="G31" s="481">
        <v>0</v>
      </c>
      <c r="H31" s="481">
        <v>83</v>
      </c>
      <c r="I31" s="481">
        <v>326</v>
      </c>
      <c r="J31" s="481">
        <v>165</v>
      </c>
      <c r="K31" s="481">
        <v>459</v>
      </c>
      <c r="L31" s="481">
        <v>399</v>
      </c>
      <c r="M31" s="481">
        <v>226</v>
      </c>
      <c r="N31" s="481">
        <v>1088</v>
      </c>
      <c r="O31" s="481">
        <v>986</v>
      </c>
      <c r="P31" s="481">
        <v>657</v>
      </c>
      <c r="Q31" s="481">
        <v>484</v>
      </c>
      <c r="R31" s="481">
        <v>106</v>
      </c>
      <c r="S31" s="481">
        <v>123</v>
      </c>
      <c r="T31" s="481">
        <v>60</v>
      </c>
      <c r="U31" s="481">
        <v>36</v>
      </c>
      <c r="V31" s="481">
        <v>61</v>
      </c>
      <c r="W31" s="481">
        <v>15</v>
      </c>
      <c r="X31" s="481">
        <v>4</v>
      </c>
      <c r="Y31" s="481">
        <v>2</v>
      </c>
      <c r="Z31" s="482">
        <v>5280</v>
      </c>
      <c r="AA31" s="464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4"/>
      <c r="AN31" s="464"/>
      <c r="AO31" s="464"/>
      <c r="AP31" s="464"/>
      <c r="AQ31" s="464"/>
      <c r="AR31" s="464"/>
      <c r="AS31" s="464"/>
      <c r="AT31" s="464"/>
      <c r="AU31" s="464"/>
    </row>
    <row r="32" spans="1:47" ht="16.5" customHeight="1">
      <c r="A32" s="1542" t="s">
        <v>34</v>
      </c>
      <c r="B32" s="1543" t="s">
        <v>29</v>
      </c>
      <c r="C32" s="1546" t="s">
        <v>53</v>
      </c>
      <c r="D32" s="466" t="s">
        <v>27</v>
      </c>
      <c r="E32" s="474">
        <v>0</v>
      </c>
      <c r="F32" s="474">
        <v>0</v>
      </c>
      <c r="G32" s="474">
        <v>0</v>
      </c>
      <c r="H32" s="474">
        <v>0.1</v>
      </c>
      <c r="I32" s="474">
        <v>0</v>
      </c>
      <c r="J32" s="474">
        <v>0</v>
      </c>
      <c r="K32" s="474">
        <v>0</v>
      </c>
      <c r="L32" s="474">
        <v>0</v>
      </c>
      <c r="M32" s="474">
        <v>0.33</v>
      </c>
      <c r="N32" s="474">
        <v>14.52</v>
      </c>
      <c r="O32" s="474">
        <v>14.02</v>
      </c>
      <c r="P32" s="474">
        <v>24.72</v>
      </c>
      <c r="Q32" s="474">
        <v>81.98</v>
      </c>
      <c r="R32" s="474">
        <v>100.55</v>
      </c>
      <c r="S32" s="474">
        <v>86.51</v>
      </c>
      <c r="T32" s="474">
        <v>92.32</v>
      </c>
      <c r="U32" s="474">
        <v>46.02</v>
      </c>
      <c r="V32" s="474">
        <v>23.17</v>
      </c>
      <c r="W32" s="474">
        <v>10.88</v>
      </c>
      <c r="X32" s="474">
        <v>10.16</v>
      </c>
      <c r="Y32" s="474">
        <v>14.52</v>
      </c>
      <c r="Z32" s="475">
        <v>519.79999999999995</v>
      </c>
      <c r="AA32" s="464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4"/>
      <c r="AN32" s="464"/>
      <c r="AO32" s="464"/>
      <c r="AP32" s="464"/>
      <c r="AQ32" s="464"/>
      <c r="AR32" s="464"/>
      <c r="AS32" s="464"/>
      <c r="AT32" s="464"/>
      <c r="AU32" s="464"/>
    </row>
    <row r="33" spans="1:47" ht="16.5" customHeight="1">
      <c r="A33" s="1542"/>
      <c r="B33" s="1543"/>
      <c r="C33" s="1546"/>
      <c r="D33" s="468" t="s">
        <v>28</v>
      </c>
      <c r="E33" s="476">
        <v>0</v>
      </c>
      <c r="F33" s="476">
        <v>0</v>
      </c>
      <c r="G33" s="476">
        <v>0</v>
      </c>
      <c r="H33" s="476">
        <v>3</v>
      </c>
      <c r="I33" s="476">
        <v>0</v>
      </c>
      <c r="J33" s="476">
        <v>0</v>
      </c>
      <c r="K33" s="476">
        <v>0</v>
      </c>
      <c r="L33" s="476">
        <v>0</v>
      </c>
      <c r="M33" s="476">
        <v>45</v>
      </c>
      <c r="N33" s="476">
        <v>2742</v>
      </c>
      <c r="O33" s="476">
        <v>2905</v>
      </c>
      <c r="P33" s="476">
        <v>5322</v>
      </c>
      <c r="Q33" s="476">
        <v>19926</v>
      </c>
      <c r="R33" s="476">
        <v>24588</v>
      </c>
      <c r="S33" s="476">
        <v>22262</v>
      </c>
      <c r="T33" s="476">
        <v>23268</v>
      </c>
      <c r="U33" s="476">
        <v>11762</v>
      </c>
      <c r="V33" s="476">
        <v>6191</v>
      </c>
      <c r="W33" s="476">
        <v>2689</v>
      </c>
      <c r="X33" s="476">
        <v>2633</v>
      </c>
      <c r="Y33" s="476">
        <v>3580</v>
      </c>
      <c r="Z33" s="477">
        <v>127916</v>
      </c>
      <c r="AA33" s="464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  <c r="AM33" s="464"/>
      <c r="AN33" s="464"/>
      <c r="AO33" s="464"/>
      <c r="AP33" s="464"/>
      <c r="AQ33" s="464"/>
      <c r="AR33" s="464"/>
      <c r="AS33" s="464"/>
      <c r="AT33" s="464"/>
      <c r="AU33" s="464"/>
    </row>
    <row r="34" spans="1:47" ht="16.5" customHeight="1">
      <c r="A34" s="1542"/>
      <c r="B34" s="1543"/>
      <c r="C34" s="1546"/>
      <c r="D34" s="467" t="s">
        <v>26</v>
      </c>
      <c r="E34" s="478">
        <v>0</v>
      </c>
      <c r="F34" s="478">
        <v>0</v>
      </c>
      <c r="G34" s="478">
        <v>0</v>
      </c>
      <c r="H34" s="478">
        <v>0</v>
      </c>
      <c r="I34" s="478">
        <v>0</v>
      </c>
      <c r="J34" s="478">
        <v>0</v>
      </c>
      <c r="K34" s="478">
        <v>0</v>
      </c>
      <c r="L34" s="478">
        <v>0</v>
      </c>
      <c r="M34" s="478">
        <v>1</v>
      </c>
      <c r="N34" s="478">
        <v>44</v>
      </c>
      <c r="O34" s="478">
        <v>36</v>
      </c>
      <c r="P34" s="478">
        <v>44</v>
      </c>
      <c r="Q34" s="478">
        <v>138</v>
      </c>
      <c r="R34" s="478">
        <v>120</v>
      </c>
      <c r="S34" s="478">
        <v>72</v>
      </c>
      <c r="T34" s="478">
        <v>71</v>
      </c>
      <c r="U34" s="478">
        <v>32</v>
      </c>
      <c r="V34" s="478">
        <v>22</v>
      </c>
      <c r="W34" s="478">
        <v>9</v>
      </c>
      <c r="X34" s="478">
        <v>9</v>
      </c>
      <c r="Y34" s="478">
        <v>12</v>
      </c>
      <c r="Z34" s="479">
        <v>610</v>
      </c>
      <c r="AA34" s="464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4"/>
      <c r="AN34" s="464"/>
      <c r="AO34" s="464"/>
      <c r="AP34" s="464"/>
      <c r="AQ34" s="464"/>
      <c r="AR34" s="464"/>
      <c r="AS34" s="464"/>
      <c r="AT34" s="464"/>
      <c r="AU34" s="464"/>
    </row>
    <row r="35" spans="1:47" ht="16.5" customHeight="1">
      <c r="A35" s="1542"/>
      <c r="B35" s="1543"/>
      <c r="C35" s="1546" t="s">
        <v>54</v>
      </c>
      <c r="D35" s="466" t="s">
        <v>27</v>
      </c>
      <c r="E35" s="474">
        <v>0</v>
      </c>
      <c r="F35" s="474">
        <v>0</v>
      </c>
      <c r="G35" s="474">
        <v>0</v>
      </c>
      <c r="H35" s="474">
        <v>0</v>
      </c>
      <c r="I35" s="474">
        <v>0</v>
      </c>
      <c r="J35" s="474">
        <v>0</v>
      </c>
      <c r="K35" s="474">
        <v>0</v>
      </c>
      <c r="L35" s="474">
        <v>0</v>
      </c>
      <c r="M35" s="474">
        <v>0</v>
      </c>
      <c r="N35" s="474">
        <v>0</v>
      </c>
      <c r="O35" s="474">
        <v>0</v>
      </c>
      <c r="P35" s="474">
        <v>0</v>
      </c>
      <c r="Q35" s="474">
        <v>0</v>
      </c>
      <c r="R35" s="474">
        <v>0</v>
      </c>
      <c r="S35" s="474">
        <v>0</v>
      </c>
      <c r="T35" s="474">
        <v>0</v>
      </c>
      <c r="U35" s="474">
        <v>0</v>
      </c>
      <c r="V35" s="474">
        <v>0</v>
      </c>
      <c r="W35" s="474">
        <v>0</v>
      </c>
      <c r="X35" s="474">
        <v>0</v>
      </c>
      <c r="Y35" s="474">
        <v>0</v>
      </c>
      <c r="Z35" s="475">
        <v>0</v>
      </c>
      <c r="AA35" s="464"/>
      <c r="AB35" s="464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4"/>
      <c r="AN35" s="464"/>
      <c r="AO35" s="464"/>
      <c r="AP35" s="464"/>
      <c r="AQ35" s="464"/>
      <c r="AR35" s="464"/>
      <c r="AS35" s="464"/>
      <c r="AT35" s="464"/>
      <c r="AU35" s="464"/>
    </row>
    <row r="36" spans="1:47" ht="16.5" customHeight="1">
      <c r="A36" s="1542"/>
      <c r="B36" s="1543"/>
      <c r="C36" s="1546"/>
      <c r="D36" s="468" t="s">
        <v>28</v>
      </c>
      <c r="E36" s="476">
        <v>0</v>
      </c>
      <c r="F36" s="476">
        <v>0</v>
      </c>
      <c r="G36" s="476">
        <v>0</v>
      </c>
      <c r="H36" s="476">
        <v>0</v>
      </c>
      <c r="I36" s="476">
        <v>0</v>
      </c>
      <c r="J36" s="476">
        <v>0</v>
      </c>
      <c r="K36" s="476">
        <v>0</v>
      </c>
      <c r="L36" s="476">
        <v>0</v>
      </c>
      <c r="M36" s="476">
        <v>0</v>
      </c>
      <c r="N36" s="476">
        <v>0</v>
      </c>
      <c r="O36" s="476">
        <v>0</v>
      </c>
      <c r="P36" s="476">
        <v>0</v>
      </c>
      <c r="Q36" s="476">
        <v>0</v>
      </c>
      <c r="R36" s="476">
        <v>0</v>
      </c>
      <c r="S36" s="476">
        <v>0</v>
      </c>
      <c r="T36" s="476">
        <v>0</v>
      </c>
      <c r="U36" s="476">
        <v>0</v>
      </c>
      <c r="V36" s="476">
        <v>0</v>
      </c>
      <c r="W36" s="476">
        <v>0</v>
      </c>
      <c r="X36" s="476">
        <v>0</v>
      </c>
      <c r="Y36" s="476">
        <v>0</v>
      </c>
      <c r="Z36" s="477">
        <v>0</v>
      </c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4"/>
      <c r="AN36" s="464"/>
      <c r="AO36" s="464"/>
      <c r="AP36" s="464"/>
      <c r="AQ36" s="464"/>
      <c r="AR36" s="464"/>
      <c r="AS36" s="464"/>
      <c r="AT36" s="464"/>
      <c r="AU36" s="464"/>
    </row>
    <row r="37" spans="1:47" ht="16.5" customHeight="1">
      <c r="A37" s="1542"/>
      <c r="B37" s="1543"/>
      <c r="C37" s="1546"/>
      <c r="D37" s="467" t="s">
        <v>26</v>
      </c>
      <c r="E37" s="478">
        <v>0</v>
      </c>
      <c r="F37" s="478">
        <v>0</v>
      </c>
      <c r="G37" s="478">
        <v>0</v>
      </c>
      <c r="H37" s="478">
        <v>0</v>
      </c>
      <c r="I37" s="478">
        <v>0</v>
      </c>
      <c r="J37" s="478">
        <v>0</v>
      </c>
      <c r="K37" s="478">
        <v>0</v>
      </c>
      <c r="L37" s="478">
        <v>0</v>
      </c>
      <c r="M37" s="478">
        <v>0</v>
      </c>
      <c r="N37" s="478">
        <v>0</v>
      </c>
      <c r="O37" s="478">
        <v>0</v>
      </c>
      <c r="P37" s="478">
        <v>0</v>
      </c>
      <c r="Q37" s="478">
        <v>0</v>
      </c>
      <c r="R37" s="478">
        <v>0</v>
      </c>
      <c r="S37" s="478">
        <v>0</v>
      </c>
      <c r="T37" s="478">
        <v>0</v>
      </c>
      <c r="U37" s="478">
        <v>0</v>
      </c>
      <c r="V37" s="478">
        <v>0</v>
      </c>
      <c r="W37" s="478">
        <v>0</v>
      </c>
      <c r="X37" s="478">
        <v>0</v>
      </c>
      <c r="Y37" s="478">
        <v>0</v>
      </c>
      <c r="Z37" s="479">
        <v>0</v>
      </c>
      <c r="AA37" s="464"/>
      <c r="AB37" s="464"/>
      <c r="AC37" s="464"/>
      <c r="AD37" s="464"/>
      <c r="AE37" s="464"/>
      <c r="AF37" s="464"/>
      <c r="AG37" s="464"/>
      <c r="AH37" s="464"/>
      <c r="AI37" s="464"/>
      <c r="AJ37" s="464"/>
      <c r="AK37" s="464"/>
      <c r="AL37" s="464"/>
      <c r="AM37" s="464"/>
      <c r="AN37" s="464"/>
      <c r="AO37" s="464"/>
      <c r="AP37" s="464"/>
      <c r="AQ37" s="464"/>
      <c r="AR37" s="464"/>
      <c r="AS37" s="464"/>
      <c r="AT37" s="464"/>
      <c r="AU37" s="464"/>
    </row>
    <row r="38" spans="1:47" ht="16.5" customHeight="1">
      <c r="A38" s="1542"/>
      <c r="B38" s="1543" t="s">
        <v>30</v>
      </c>
      <c r="C38" s="1543"/>
      <c r="D38" s="466" t="s">
        <v>27</v>
      </c>
      <c r="E38" s="474">
        <v>0</v>
      </c>
      <c r="F38" s="474">
        <v>0</v>
      </c>
      <c r="G38" s="474">
        <v>0</v>
      </c>
      <c r="H38" s="474">
        <v>0.1</v>
      </c>
      <c r="I38" s="474">
        <v>0</v>
      </c>
      <c r="J38" s="474">
        <v>0</v>
      </c>
      <c r="K38" s="474">
        <v>0</v>
      </c>
      <c r="L38" s="474">
        <v>0</v>
      </c>
      <c r="M38" s="474">
        <v>0.33</v>
      </c>
      <c r="N38" s="474">
        <v>14.52</v>
      </c>
      <c r="O38" s="474">
        <v>14.02</v>
      </c>
      <c r="P38" s="474">
        <v>24.72</v>
      </c>
      <c r="Q38" s="474">
        <v>81.98</v>
      </c>
      <c r="R38" s="474">
        <v>100.55</v>
      </c>
      <c r="S38" s="474">
        <v>86.51</v>
      </c>
      <c r="T38" s="474">
        <v>92.32</v>
      </c>
      <c r="U38" s="474">
        <v>46.02</v>
      </c>
      <c r="V38" s="474">
        <v>23.17</v>
      </c>
      <c r="W38" s="474">
        <v>10.88</v>
      </c>
      <c r="X38" s="474">
        <v>10.16</v>
      </c>
      <c r="Y38" s="474">
        <v>14.52</v>
      </c>
      <c r="Z38" s="475">
        <v>519.79999999999995</v>
      </c>
      <c r="AA38" s="464"/>
      <c r="AB38" s="464"/>
      <c r="AC38" s="464"/>
      <c r="AD38" s="464"/>
      <c r="AE38" s="464"/>
      <c r="AF38" s="464"/>
      <c r="AG38" s="464"/>
      <c r="AH38" s="464"/>
      <c r="AI38" s="464"/>
      <c r="AJ38" s="464"/>
      <c r="AK38" s="464"/>
      <c r="AL38" s="464"/>
      <c r="AM38" s="464"/>
      <c r="AN38" s="464"/>
      <c r="AO38" s="464"/>
      <c r="AP38" s="464"/>
      <c r="AQ38" s="464"/>
      <c r="AR38" s="464"/>
      <c r="AS38" s="464"/>
      <c r="AT38" s="464"/>
      <c r="AU38" s="464"/>
    </row>
    <row r="39" spans="1:47" ht="16.5" customHeight="1">
      <c r="A39" s="1542"/>
      <c r="B39" s="1543"/>
      <c r="C39" s="1543"/>
      <c r="D39" s="468" t="s">
        <v>28</v>
      </c>
      <c r="E39" s="476">
        <v>0</v>
      </c>
      <c r="F39" s="476">
        <v>0</v>
      </c>
      <c r="G39" s="476">
        <v>0</v>
      </c>
      <c r="H39" s="476">
        <v>3</v>
      </c>
      <c r="I39" s="476">
        <v>0</v>
      </c>
      <c r="J39" s="476">
        <v>0</v>
      </c>
      <c r="K39" s="476">
        <v>0</v>
      </c>
      <c r="L39" s="476">
        <v>0</v>
      </c>
      <c r="M39" s="476">
        <v>45</v>
      </c>
      <c r="N39" s="476">
        <v>2742</v>
      </c>
      <c r="O39" s="476">
        <v>2905</v>
      </c>
      <c r="P39" s="476">
        <v>5322</v>
      </c>
      <c r="Q39" s="476">
        <v>19926</v>
      </c>
      <c r="R39" s="476">
        <v>24588</v>
      </c>
      <c r="S39" s="476">
        <v>22262</v>
      </c>
      <c r="T39" s="476">
        <v>23268</v>
      </c>
      <c r="U39" s="476">
        <v>11762</v>
      </c>
      <c r="V39" s="476">
        <v>6191</v>
      </c>
      <c r="W39" s="476">
        <v>2689</v>
      </c>
      <c r="X39" s="476">
        <v>2633</v>
      </c>
      <c r="Y39" s="476">
        <v>3580</v>
      </c>
      <c r="Z39" s="477">
        <v>127916</v>
      </c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4"/>
      <c r="AR39" s="464"/>
      <c r="AS39" s="464"/>
      <c r="AT39" s="464"/>
      <c r="AU39" s="464"/>
    </row>
    <row r="40" spans="1:47" ht="16.5" customHeight="1">
      <c r="A40" s="1542"/>
      <c r="B40" s="1543"/>
      <c r="C40" s="1543"/>
      <c r="D40" s="467" t="s">
        <v>26</v>
      </c>
      <c r="E40" s="481">
        <v>0</v>
      </c>
      <c r="F40" s="481">
        <v>0</v>
      </c>
      <c r="G40" s="481">
        <v>0</v>
      </c>
      <c r="H40" s="481">
        <v>0</v>
      </c>
      <c r="I40" s="481">
        <v>0</v>
      </c>
      <c r="J40" s="481">
        <v>0</v>
      </c>
      <c r="K40" s="481">
        <v>0</v>
      </c>
      <c r="L40" s="481">
        <v>0</v>
      </c>
      <c r="M40" s="481">
        <v>1</v>
      </c>
      <c r="N40" s="481">
        <v>44</v>
      </c>
      <c r="O40" s="481">
        <v>36</v>
      </c>
      <c r="P40" s="481">
        <v>44</v>
      </c>
      <c r="Q40" s="481">
        <v>138</v>
      </c>
      <c r="R40" s="481">
        <v>120</v>
      </c>
      <c r="S40" s="481">
        <v>72</v>
      </c>
      <c r="T40" s="481">
        <v>71</v>
      </c>
      <c r="U40" s="481">
        <v>32</v>
      </c>
      <c r="V40" s="481">
        <v>22</v>
      </c>
      <c r="W40" s="481">
        <v>9</v>
      </c>
      <c r="X40" s="481">
        <v>9</v>
      </c>
      <c r="Y40" s="481">
        <v>12</v>
      </c>
      <c r="Z40" s="482">
        <v>610</v>
      </c>
      <c r="AA40" s="464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4"/>
      <c r="AN40" s="464"/>
      <c r="AO40" s="464"/>
      <c r="AP40" s="464"/>
      <c r="AQ40" s="464"/>
      <c r="AR40" s="464"/>
      <c r="AS40" s="464"/>
      <c r="AT40" s="464"/>
      <c r="AU40" s="464"/>
    </row>
    <row r="41" spans="1:47" ht="16.5" customHeight="1">
      <c r="A41" s="1542"/>
      <c r="B41" s="1543" t="s">
        <v>31</v>
      </c>
      <c r="C41" s="1546" t="s">
        <v>55</v>
      </c>
      <c r="D41" s="466" t="s">
        <v>27</v>
      </c>
      <c r="E41" s="474">
        <v>0</v>
      </c>
      <c r="F41" s="474">
        <v>0</v>
      </c>
      <c r="G41" s="474">
        <v>0</v>
      </c>
      <c r="H41" s="474">
        <v>0</v>
      </c>
      <c r="I41" s="474">
        <v>0</v>
      </c>
      <c r="J41" s="474">
        <v>0</v>
      </c>
      <c r="K41" s="474">
        <v>0</v>
      </c>
      <c r="L41" s="474">
        <v>0.64</v>
      </c>
      <c r="M41" s="474">
        <v>0</v>
      </c>
      <c r="N41" s="474">
        <v>2.57</v>
      </c>
      <c r="O41" s="474">
        <v>4.12</v>
      </c>
      <c r="P41" s="474">
        <v>17.04</v>
      </c>
      <c r="Q41" s="474">
        <v>3.52</v>
      </c>
      <c r="R41" s="474">
        <v>3.27</v>
      </c>
      <c r="S41" s="474">
        <v>0</v>
      </c>
      <c r="T41" s="474">
        <v>0</v>
      </c>
      <c r="U41" s="474">
        <v>0</v>
      </c>
      <c r="V41" s="474">
        <v>0</v>
      </c>
      <c r="W41" s="474">
        <v>0</v>
      </c>
      <c r="X41" s="474">
        <v>0</v>
      </c>
      <c r="Y41" s="474">
        <v>0</v>
      </c>
      <c r="Z41" s="475">
        <v>31.16</v>
      </c>
      <c r="AA41" s="464"/>
      <c r="AB41" s="464"/>
      <c r="AC41" s="464"/>
      <c r="AD41" s="464"/>
      <c r="AE41" s="464"/>
      <c r="AF41" s="464"/>
      <c r="AG41" s="464"/>
      <c r="AH41" s="464"/>
      <c r="AI41" s="464"/>
      <c r="AJ41" s="464"/>
      <c r="AK41" s="464"/>
      <c r="AL41" s="464"/>
      <c r="AM41" s="464"/>
      <c r="AN41" s="464"/>
      <c r="AO41" s="464"/>
      <c r="AP41" s="464"/>
      <c r="AQ41" s="464"/>
      <c r="AR41" s="464"/>
      <c r="AS41" s="464"/>
      <c r="AT41" s="464"/>
      <c r="AU41" s="464"/>
    </row>
    <row r="42" spans="1:47" ht="16.5" customHeight="1">
      <c r="A42" s="1542"/>
      <c r="B42" s="1543"/>
      <c r="C42" s="1546"/>
      <c r="D42" s="468" t="s">
        <v>28</v>
      </c>
      <c r="E42" s="476">
        <v>0</v>
      </c>
      <c r="F42" s="476">
        <v>0</v>
      </c>
      <c r="G42" s="476">
        <v>0</v>
      </c>
      <c r="H42" s="476">
        <v>0</v>
      </c>
      <c r="I42" s="476">
        <v>0</v>
      </c>
      <c r="J42" s="476">
        <v>0</v>
      </c>
      <c r="K42" s="476">
        <v>0</v>
      </c>
      <c r="L42" s="476">
        <v>80</v>
      </c>
      <c r="M42" s="476">
        <v>0</v>
      </c>
      <c r="N42" s="476">
        <v>278</v>
      </c>
      <c r="O42" s="476">
        <v>447</v>
      </c>
      <c r="P42" s="476">
        <v>1530</v>
      </c>
      <c r="Q42" s="476">
        <v>364</v>
      </c>
      <c r="R42" s="476">
        <v>349</v>
      </c>
      <c r="S42" s="476">
        <v>0</v>
      </c>
      <c r="T42" s="476">
        <v>0</v>
      </c>
      <c r="U42" s="476">
        <v>0</v>
      </c>
      <c r="V42" s="476">
        <v>0</v>
      </c>
      <c r="W42" s="476">
        <v>0</v>
      </c>
      <c r="X42" s="476">
        <v>0</v>
      </c>
      <c r="Y42" s="476">
        <v>0</v>
      </c>
      <c r="Z42" s="477">
        <v>3048</v>
      </c>
      <c r="AA42" s="464"/>
      <c r="AB42" s="464"/>
      <c r="AC42" s="464"/>
      <c r="AD42" s="464"/>
      <c r="AE42" s="464"/>
      <c r="AF42" s="464"/>
      <c r="AG42" s="464"/>
      <c r="AH42" s="464"/>
      <c r="AI42" s="464"/>
      <c r="AJ42" s="464"/>
      <c r="AK42" s="464"/>
      <c r="AL42" s="464"/>
      <c r="AM42" s="464"/>
      <c r="AN42" s="464"/>
      <c r="AO42" s="464"/>
      <c r="AP42" s="464"/>
      <c r="AQ42" s="464"/>
      <c r="AR42" s="464"/>
      <c r="AS42" s="464"/>
      <c r="AT42" s="464"/>
      <c r="AU42" s="464"/>
    </row>
    <row r="43" spans="1:47" ht="16.5" customHeight="1">
      <c r="A43" s="1542"/>
      <c r="B43" s="1543"/>
      <c r="C43" s="1546"/>
      <c r="D43" s="467" t="s">
        <v>26</v>
      </c>
      <c r="E43" s="478">
        <v>0</v>
      </c>
      <c r="F43" s="478">
        <v>0</v>
      </c>
      <c r="G43" s="478">
        <v>0</v>
      </c>
      <c r="H43" s="478">
        <v>0</v>
      </c>
      <c r="I43" s="478">
        <v>0</v>
      </c>
      <c r="J43" s="478">
        <v>0</v>
      </c>
      <c r="K43" s="478">
        <v>0</v>
      </c>
      <c r="L43" s="478">
        <v>1</v>
      </c>
      <c r="M43" s="478">
        <v>0</v>
      </c>
      <c r="N43" s="478">
        <v>2</v>
      </c>
      <c r="O43" s="478">
        <v>8</v>
      </c>
      <c r="P43" s="478">
        <v>16</v>
      </c>
      <c r="Q43" s="478">
        <v>5</v>
      </c>
      <c r="R43" s="478">
        <v>4</v>
      </c>
      <c r="S43" s="478">
        <v>0</v>
      </c>
      <c r="T43" s="478">
        <v>0</v>
      </c>
      <c r="U43" s="478">
        <v>0</v>
      </c>
      <c r="V43" s="478">
        <v>0</v>
      </c>
      <c r="W43" s="478">
        <v>0</v>
      </c>
      <c r="X43" s="478">
        <v>0</v>
      </c>
      <c r="Y43" s="478">
        <v>0</v>
      </c>
      <c r="Z43" s="479">
        <v>36</v>
      </c>
      <c r="AA43" s="464"/>
      <c r="AB43" s="464"/>
      <c r="AC43" s="464"/>
      <c r="AD43" s="464"/>
      <c r="AE43" s="464"/>
      <c r="AF43" s="464"/>
      <c r="AG43" s="464"/>
      <c r="AH43" s="464"/>
      <c r="AI43" s="464"/>
      <c r="AJ43" s="464"/>
      <c r="AK43" s="464"/>
      <c r="AL43" s="464"/>
      <c r="AM43" s="464"/>
      <c r="AN43" s="464"/>
      <c r="AO43" s="464"/>
      <c r="AP43" s="464"/>
      <c r="AQ43" s="464"/>
      <c r="AR43" s="464"/>
      <c r="AS43" s="464"/>
      <c r="AT43" s="464"/>
      <c r="AU43" s="464"/>
    </row>
    <row r="44" spans="1:47" ht="16.5" customHeight="1">
      <c r="A44" s="1542"/>
      <c r="B44" s="1543"/>
      <c r="C44" s="1546" t="s">
        <v>56</v>
      </c>
      <c r="D44" s="466" t="s">
        <v>27</v>
      </c>
      <c r="E44" s="474">
        <v>0</v>
      </c>
      <c r="F44" s="474">
        <v>5.43</v>
      </c>
      <c r="G44" s="474">
        <v>5.62</v>
      </c>
      <c r="H44" s="474">
        <v>9.48</v>
      </c>
      <c r="I44" s="474">
        <v>40.770000000000003</v>
      </c>
      <c r="J44" s="474">
        <v>34.58</v>
      </c>
      <c r="K44" s="474">
        <v>90.67</v>
      </c>
      <c r="L44" s="474">
        <v>174.77</v>
      </c>
      <c r="M44" s="474">
        <v>304.55</v>
      </c>
      <c r="N44" s="474">
        <v>517.54999999999995</v>
      </c>
      <c r="O44" s="474">
        <v>724.32</v>
      </c>
      <c r="P44" s="474">
        <v>672.43</v>
      </c>
      <c r="Q44" s="474">
        <v>352.72</v>
      </c>
      <c r="R44" s="474">
        <v>109.78</v>
      </c>
      <c r="S44" s="474">
        <v>37.590000000000003</v>
      </c>
      <c r="T44" s="474">
        <v>26.31</v>
      </c>
      <c r="U44" s="474">
        <v>75.349999999999994</v>
      </c>
      <c r="V44" s="474">
        <v>17.21</v>
      </c>
      <c r="W44" s="474">
        <v>2.5499999999999998</v>
      </c>
      <c r="X44" s="474">
        <v>2.5099999999999998</v>
      </c>
      <c r="Y44" s="474">
        <v>9.76</v>
      </c>
      <c r="Z44" s="475">
        <v>3213.95</v>
      </c>
      <c r="AA44" s="464"/>
      <c r="AB44" s="464"/>
      <c r="AC44" s="464"/>
      <c r="AD44" s="464"/>
      <c r="AE44" s="464"/>
      <c r="AF44" s="464"/>
      <c r="AG44" s="464"/>
      <c r="AH44" s="464"/>
      <c r="AI44" s="464"/>
      <c r="AJ44" s="464"/>
      <c r="AK44" s="464"/>
      <c r="AL44" s="464"/>
      <c r="AM44" s="464"/>
      <c r="AN44" s="464"/>
      <c r="AO44" s="464"/>
      <c r="AP44" s="464"/>
      <c r="AQ44" s="464"/>
      <c r="AR44" s="464"/>
      <c r="AS44" s="464"/>
      <c r="AT44" s="464"/>
      <c r="AU44" s="464"/>
    </row>
    <row r="45" spans="1:47" ht="16.5" customHeight="1">
      <c r="A45" s="1542"/>
      <c r="B45" s="1543"/>
      <c r="C45" s="1546"/>
      <c r="D45" s="468" t="s">
        <v>28</v>
      </c>
      <c r="E45" s="476">
        <v>0</v>
      </c>
      <c r="F45" s="476">
        <v>101</v>
      </c>
      <c r="G45" s="476">
        <v>170</v>
      </c>
      <c r="H45" s="476">
        <v>448</v>
      </c>
      <c r="I45" s="476">
        <v>2819</v>
      </c>
      <c r="J45" s="476">
        <v>3023</v>
      </c>
      <c r="K45" s="476">
        <v>7397</v>
      </c>
      <c r="L45" s="476">
        <v>15023</v>
      </c>
      <c r="M45" s="476">
        <v>27385</v>
      </c>
      <c r="N45" s="476">
        <v>51428</v>
      </c>
      <c r="O45" s="476">
        <v>73097</v>
      </c>
      <c r="P45" s="476">
        <v>66375</v>
      </c>
      <c r="Q45" s="476">
        <v>35663</v>
      </c>
      <c r="R45" s="476">
        <v>10843</v>
      </c>
      <c r="S45" s="476">
        <v>4069</v>
      </c>
      <c r="T45" s="476">
        <v>2780</v>
      </c>
      <c r="U45" s="476">
        <v>7914</v>
      </c>
      <c r="V45" s="476">
        <v>1387</v>
      </c>
      <c r="W45" s="476">
        <v>272</v>
      </c>
      <c r="X45" s="476">
        <v>227</v>
      </c>
      <c r="Y45" s="476">
        <v>818</v>
      </c>
      <c r="Z45" s="477">
        <v>311239</v>
      </c>
      <c r="AA45" s="464"/>
      <c r="AB45" s="464"/>
      <c r="AC45" s="464"/>
      <c r="AD45" s="464"/>
      <c r="AE45" s="464"/>
      <c r="AF45" s="464"/>
      <c r="AG45" s="464"/>
      <c r="AH45" s="464"/>
      <c r="AI45" s="464"/>
      <c r="AJ45" s="464"/>
      <c r="AK45" s="464"/>
      <c r="AL45" s="464"/>
      <c r="AM45" s="464"/>
      <c r="AN45" s="464"/>
      <c r="AO45" s="464"/>
      <c r="AP45" s="464"/>
      <c r="AQ45" s="464"/>
      <c r="AR45" s="464"/>
      <c r="AS45" s="464"/>
      <c r="AT45" s="464"/>
      <c r="AU45" s="464"/>
    </row>
    <row r="46" spans="1:47" ht="16.5" customHeight="1">
      <c r="A46" s="1542"/>
      <c r="B46" s="1543"/>
      <c r="C46" s="1546"/>
      <c r="D46" s="467" t="s">
        <v>26</v>
      </c>
      <c r="E46" s="478">
        <v>0</v>
      </c>
      <c r="F46" s="478">
        <v>17</v>
      </c>
      <c r="G46" s="478">
        <v>20</v>
      </c>
      <c r="H46" s="478">
        <v>42</v>
      </c>
      <c r="I46" s="478">
        <v>158</v>
      </c>
      <c r="J46" s="478">
        <v>121</v>
      </c>
      <c r="K46" s="478">
        <v>196</v>
      </c>
      <c r="L46" s="478">
        <v>235</v>
      </c>
      <c r="M46" s="478">
        <v>337</v>
      </c>
      <c r="N46" s="478">
        <v>608</v>
      </c>
      <c r="O46" s="478">
        <v>882</v>
      </c>
      <c r="P46" s="478">
        <v>852</v>
      </c>
      <c r="Q46" s="478">
        <v>439</v>
      </c>
      <c r="R46" s="478">
        <v>136</v>
      </c>
      <c r="S46" s="478">
        <v>52</v>
      </c>
      <c r="T46" s="478">
        <v>33</v>
      </c>
      <c r="U46" s="478">
        <v>105</v>
      </c>
      <c r="V46" s="478">
        <v>21</v>
      </c>
      <c r="W46" s="478">
        <v>3</v>
      </c>
      <c r="X46" s="478">
        <v>4</v>
      </c>
      <c r="Y46" s="478">
        <v>12</v>
      </c>
      <c r="Z46" s="479">
        <v>4273</v>
      </c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</row>
    <row r="47" spans="1:47" ht="16.5" customHeight="1">
      <c r="A47" s="1542"/>
      <c r="B47" s="1543" t="s">
        <v>30</v>
      </c>
      <c r="C47" s="1543"/>
      <c r="D47" s="466" t="s">
        <v>27</v>
      </c>
      <c r="E47" s="474">
        <v>0</v>
      </c>
      <c r="F47" s="474">
        <v>5.43</v>
      </c>
      <c r="G47" s="474">
        <v>5.62</v>
      </c>
      <c r="H47" s="474">
        <v>9.48</v>
      </c>
      <c r="I47" s="474">
        <v>40.770000000000003</v>
      </c>
      <c r="J47" s="474">
        <v>34.58</v>
      </c>
      <c r="K47" s="474">
        <v>90.67</v>
      </c>
      <c r="L47" s="474">
        <v>175.41</v>
      </c>
      <c r="M47" s="474">
        <v>304.55</v>
      </c>
      <c r="N47" s="474">
        <v>520.12</v>
      </c>
      <c r="O47" s="474">
        <v>728.44</v>
      </c>
      <c r="P47" s="474">
        <v>689.46999999999991</v>
      </c>
      <c r="Q47" s="474">
        <v>356.24</v>
      </c>
      <c r="R47" s="474">
        <v>113.05</v>
      </c>
      <c r="S47" s="474">
        <v>37.590000000000003</v>
      </c>
      <c r="T47" s="474">
        <v>26.31</v>
      </c>
      <c r="U47" s="474">
        <v>75.349999999999994</v>
      </c>
      <c r="V47" s="474">
        <v>17.21</v>
      </c>
      <c r="W47" s="474">
        <v>2.5499999999999998</v>
      </c>
      <c r="X47" s="474">
        <v>2.5099999999999998</v>
      </c>
      <c r="Y47" s="474">
        <v>9.76</v>
      </c>
      <c r="Z47" s="475">
        <v>3245.1099999999997</v>
      </c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</row>
    <row r="48" spans="1:47" ht="16.5" customHeight="1">
      <c r="A48" s="1542"/>
      <c r="B48" s="1543"/>
      <c r="C48" s="1543"/>
      <c r="D48" s="468" t="s">
        <v>28</v>
      </c>
      <c r="E48" s="476">
        <v>0</v>
      </c>
      <c r="F48" s="476">
        <v>101</v>
      </c>
      <c r="G48" s="476">
        <v>170</v>
      </c>
      <c r="H48" s="476">
        <v>448</v>
      </c>
      <c r="I48" s="476">
        <v>2819</v>
      </c>
      <c r="J48" s="476">
        <v>3023</v>
      </c>
      <c r="K48" s="476">
        <v>7397</v>
      </c>
      <c r="L48" s="476">
        <v>15103</v>
      </c>
      <c r="M48" s="476">
        <v>27385</v>
      </c>
      <c r="N48" s="476">
        <v>51706</v>
      </c>
      <c r="O48" s="476">
        <v>73544</v>
      </c>
      <c r="P48" s="476">
        <v>67905</v>
      </c>
      <c r="Q48" s="476">
        <v>36027</v>
      </c>
      <c r="R48" s="476">
        <v>11192</v>
      </c>
      <c r="S48" s="476">
        <v>4069</v>
      </c>
      <c r="T48" s="476">
        <v>2780</v>
      </c>
      <c r="U48" s="476">
        <v>7914</v>
      </c>
      <c r="V48" s="476">
        <v>1387</v>
      </c>
      <c r="W48" s="476">
        <v>272</v>
      </c>
      <c r="X48" s="476">
        <v>227</v>
      </c>
      <c r="Y48" s="476">
        <v>818</v>
      </c>
      <c r="Z48" s="477">
        <v>314287</v>
      </c>
      <c r="AA48" s="464"/>
      <c r="AB48" s="464"/>
      <c r="AC48" s="464"/>
      <c r="AD48" s="464"/>
      <c r="AE48" s="464"/>
      <c r="AF48" s="464"/>
      <c r="AG48" s="464"/>
      <c r="AH48" s="464"/>
      <c r="AI48" s="464"/>
      <c r="AJ48" s="464"/>
      <c r="AK48" s="464"/>
      <c r="AL48" s="464"/>
      <c r="AM48" s="464"/>
      <c r="AN48" s="464"/>
      <c r="AO48" s="464"/>
      <c r="AP48" s="464"/>
      <c r="AQ48" s="464"/>
      <c r="AR48" s="464"/>
      <c r="AS48" s="464"/>
      <c r="AT48" s="464"/>
      <c r="AU48" s="464"/>
    </row>
    <row r="49" spans="1:47" ht="16.5" customHeight="1">
      <c r="A49" s="1542"/>
      <c r="B49" s="1543"/>
      <c r="C49" s="1543"/>
      <c r="D49" s="467" t="s">
        <v>26</v>
      </c>
      <c r="E49" s="481">
        <v>0</v>
      </c>
      <c r="F49" s="481">
        <v>17</v>
      </c>
      <c r="G49" s="481">
        <v>20</v>
      </c>
      <c r="H49" s="481">
        <v>42</v>
      </c>
      <c r="I49" s="481">
        <v>158</v>
      </c>
      <c r="J49" s="481">
        <v>121</v>
      </c>
      <c r="K49" s="481">
        <v>196</v>
      </c>
      <c r="L49" s="481">
        <v>236</v>
      </c>
      <c r="M49" s="481">
        <v>337</v>
      </c>
      <c r="N49" s="481">
        <v>610</v>
      </c>
      <c r="O49" s="481">
        <v>890</v>
      </c>
      <c r="P49" s="481">
        <v>868</v>
      </c>
      <c r="Q49" s="481">
        <v>444</v>
      </c>
      <c r="R49" s="481">
        <v>140</v>
      </c>
      <c r="S49" s="481">
        <v>52</v>
      </c>
      <c r="T49" s="481">
        <v>33</v>
      </c>
      <c r="U49" s="481">
        <v>105</v>
      </c>
      <c r="V49" s="481">
        <v>21</v>
      </c>
      <c r="W49" s="481">
        <v>3</v>
      </c>
      <c r="X49" s="481">
        <v>4</v>
      </c>
      <c r="Y49" s="481">
        <v>12</v>
      </c>
      <c r="Z49" s="482">
        <v>4309</v>
      </c>
      <c r="AA49" s="464"/>
      <c r="AB49" s="464"/>
      <c r="AC49" s="464"/>
      <c r="AD49" s="464"/>
      <c r="AE49" s="464"/>
      <c r="AF49" s="464"/>
      <c r="AG49" s="464"/>
      <c r="AH49" s="464"/>
      <c r="AI49" s="464"/>
      <c r="AJ49" s="464"/>
      <c r="AK49" s="464"/>
      <c r="AL49" s="464"/>
      <c r="AM49" s="464"/>
      <c r="AN49" s="464"/>
      <c r="AO49" s="464"/>
      <c r="AP49" s="464"/>
      <c r="AQ49" s="464"/>
      <c r="AR49" s="464"/>
      <c r="AS49" s="464"/>
      <c r="AT49" s="464"/>
      <c r="AU49" s="464"/>
    </row>
    <row r="50" spans="1:47" ht="16.5" customHeight="1">
      <c r="A50" s="1542" t="s">
        <v>24</v>
      </c>
      <c r="B50" s="1543"/>
      <c r="C50" s="1543"/>
      <c r="D50" s="466" t="s">
        <v>27</v>
      </c>
      <c r="E50" s="474">
        <v>0</v>
      </c>
      <c r="F50" s="474">
        <v>5.43</v>
      </c>
      <c r="G50" s="474">
        <v>5.62</v>
      </c>
      <c r="H50" s="474">
        <v>9.58</v>
      </c>
      <c r="I50" s="474">
        <v>40.770000000000003</v>
      </c>
      <c r="J50" s="474">
        <v>34.58</v>
      </c>
      <c r="K50" s="474">
        <v>90.67</v>
      </c>
      <c r="L50" s="474">
        <v>175.41</v>
      </c>
      <c r="M50" s="474">
        <v>304.88</v>
      </c>
      <c r="N50" s="474">
        <v>534.64</v>
      </c>
      <c r="O50" s="474">
        <v>742.46</v>
      </c>
      <c r="P50" s="474">
        <v>714.18999999999994</v>
      </c>
      <c r="Q50" s="474">
        <v>438.22</v>
      </c>
      <c r="R50" s="474">
        <v>213.6</v>
      </c>
      <c r="S50" s="474">
        <v>124.10000000000001</v>
      </c>
      <c r="T50" s="474">
        <v>118.63</v>
      </c>
      <c r="U50" s="474">
        <v>121.37</v>
      </c>
      <c r="V50" s="474">
        <v>40.380000000000003</v>
      </c>
      <c r="W50" s="474">
        <v>13.43</v>
      </c>
      <c r="X50" s="474">
        <v>12.67</v>
      </c>
      <c r="Y50" s="474">
        <v>24.28</v>
      </c>
      <c r="Z50" s="475">
        <v>3764.91</v>
      </c>
      <c r="AA50" s="464"/>
      <c r="AB50" s="464"/>
      <c r="AC50" s="464"/>
      <c r="AD50" s="464"/>
      <c r="AE50" s="464"/>
      <c r="AF50" s="464"/>
      <c r="AG50" s="464"/>
      <c r="AH50" s="464"/>
      <c r="AI50" s="464"/>
      <c r="AJ50" s="464"/>
      <c r="AK50" s="464"/>
      <c r="AL50" s="464"/>
      <c r="AM50" s="464"/>
      <c r="AN50" s="464"/>
      <c r="AO50" s="464"/>
      <c r="AP50" s="464"/>
      <c r="AQ50" s="464"/>
      <c r="AR50" s="464"/>
      <c r="AS50" s="464"/>
      <c r="AT50" s="464"/>
      <c r="AU50" s="464"/>
    </row>
    <row r="51" spans="1:47" ht="16.5" customHeight="1">
      <c r="A51" s="1542"/>
      <c r="B51" s="1543"/>
      <c r="C51" s="1543"/>
      <c r="D51" s="468" t="s">
        <v>28</v>
      </c>
      <c r="E51" s="476">
        <v>0</v>
      </c>
      <c r="F51" s="476">
        <v>101</v>
      </c>
      <c r="G51" s="476">
        <v>170</v>
      </c>
      <c r="H51" s="476">
        <v>451</v>
      </c>
      <c r="I51" s="476">
        <v>2819</v>
      </c>
      <c r="J51" s="476">
        <v>3023</v>
      </c>
      <c r="K51" s="476">
        <v>7397</v>
      </c>
      <c r="L51" s="476">
        <v>15103</v>
      </c>
      <c r="M51" s="476">
        <v>27430</v>
      </c>
      <c r="N51" s="476">
        <v>54448</v>
      </c>
      <c r="O51" s="476">
        <v>76449</v>
      </c>
      <c r="P51" s="476">
        <v>73227</v>
      </c>
      <c r="Q51" s="476">
        <v>55953</v>
      </c>
      <c r="R51" s="476">
        <v>35780</v>
      </c>
      <c r="S51" s="476">
        <v>26331</v>
      </c>
      <c r="T51" s="476">
        <v>26048</v>
      </c>
      <c r="U51" s="476">
        <v>19676</v>
      </c>
      <c r="V51" s="476">
        <v>7578</v>
      </c>
      <c r="W51" s="476">
        <v>2961</v>
      </c>
      <c r="X51" s="476">
        <v>2860</v>
      </c>
      <c r="Y51" s="476">
        <v>4398</v>
      </c>
      <c r="Z51" s="477">
        <v>442203</v>
      </c>
      <c r="AA51" s="464"/>
      <c r="AB51" s="464"/>
      <c r="AC51" s="464"/>
      <c r="AD51" s="464"/>
      <c r="AE51" s="464"/>
      <c r="AF51" s="464"/>
      <c r="AG51" s="464"/>
      <c r="AH51" s="464"/>
      <c r="AI51" s="464"/>
      <c r="AJ51" s="464"/>
      <c r="AK51" s="464"/>
      <c r="AL51" s="464"/>
      <c r="AM51" s="464"/>
      <c r="AN51" s="464"/>
      <c r="AO51" s="464"/>
      <c r="AP51" s="464"/>
      <c r="AQ51" s="464"/>
      <c r="AR51" s="464"/>
      <c r="AS51" s="464"/>
      <c r="AT51" s="464"/>
      <c r="AU51" s="464"/>
    </row>
    <row r="52" spans="1:47" ht="16.5" customHeight="1">
      <c r="A52" s="1542"/>
      <c r="B52" s="1543"/>
      <c r="C52" s="1543"/>
      <c r="D52" s="467" t="s">
        <v>26</v>
      </c>
      <c r="E52" s="481">
        <v>0</v>
      </c>
      <c r="F52" s="481">
        <v>17</v>
      </c>
      <c r="G52" s="481">
        <v>20</v>
      </c>
      <c r="H52" s="481">
        <v>42</v>
      </c>
      <c r="I52" s="481">
        <v>158</v>
      </c>
      <c r="J52" s="481">
        <v>121</v>
      </c>
      <c r="K52" s="481">
        <v>196</v>
      </c>
      <c r="L52" s="481">
        <v>236</v>
      </c>
      <c r="M52" s="481">
        <v>338</v>
      </c>
      <c r="N52" s="481">
        <v>654</v>
      </c>
      <c r="O52" s="481">
        <v>926</v>
      </c>
      <c r="P52" s="481">
        <v>912</v>
      </c>
      <c r="Q52" s="481">
        <v>582</v>
      </c>
      <c r="R52" s="481">
        <v>260</v>
      </c>
      <c r="S52" s="481">
        <v>124</v>
      </c>
      <c r="T52" s="481">
        <v>104</v>
      </c>
      <c r="U52" s="481">
        <v>137</v>
      </c>
      <c r="V52" s="481">
        <v>43</v>
      </c>
      <c r="W52" s="481">
        <v>12</v>
      </c>
      <c r="X52" s="481">
        <v>13</v>
      </c>
      <c r="Y52" s="481">
        <v>24</v>
      </c>
      <c r="Z52" s="482">
        <v>4919</v>
      </c>
      <c r="AA52" s="464"/>
      <c r="AB52" s="464"/>
      <c r="AC52" s="464"/>
      <c r="AD52" s="464"/>
      <c r="AE52" s="464"/>
      <c r="AF52" s="464"/>
      <c r="AG52" s="464"/>
      <c r="AH52" s="464"/>
      <c r="AI52" s="464"/>
      <c r="AJ52" s="464"/>
      <c r="AK52" s="464"/>
      <c r="AL52" s="464"/>
      <c r="AM52" s="464"/>
      <c r="AN52" s="464"/>
      <c r="AO52" s="464"/>
      <c r="AP52" s="464"/>
      <c r="AQ52" s="464"/>
      <c r="AR52" s="464"/>
      <c r="AS52" s="464"/>
      <c r="AT52" s="464"/>
      <c r="AU52" s="464"/>
    </row>
    <row r="53" spans="1:47" ht="16.5" customHeight="1">
      <c r="A53" s="1542" t="s">
        <v>33</v>
      </c>
      <c r="B53" s="1543"/>
      <c r="C53" s="1543"/>
      <c r="D53" s="466" t="s">
        <v>27</v>
      </c>
      <c r="E53" s="474">
        <v>0</v>
      </c>
      <c r="F53" s="474">
        <v>5.43</v>
      </c>
      <c r="G53" s="474">
        <v>5.62</v>
      </c>
      <c r="H53" s="474">
        <v>17.350000000000001</v>
      </c>
      <c r="I53" s="474">
        <v>77.580000000000013</v>
      </c>
      <c r="J53" s="474">
        <v>55.739999999999995</v>
      </c>
      <c r="K53" s="474">
        <v>156.31</v>
      </c>
      <c r="L53" s="474">
        <v>234.25</v>
      </c>
      <c r="M53" s="474">
        <v>340.48</v>
      </c>
      <c r="N53" s="474">
        <v>696.19999999999993</v>
      </c>
      <c r="O53" s="474">
        <v>947.84</v>
      </c>
      <c r="P53" s="474">
        <v>870.73</v>
      </c>
      <c r="Q53" s="474">
        <v>542.40000000000009</v>
      </c>
      <c r="R53" s="474">
        <v>240.76</v>
      </c>
      <c r="S53" s="474">
        <v>159.23000000000002</v>
      </c>
      <c r="T53" s="474">
        <v>144.38999999999999</v>
      </c>
      <c r="U53" s="474">
        <v>139.38999999999999</v>
      </c>
      <c r="V53" s="474">
        <v>65.819999999999993</v>
      </c>
      <c r="W53" s="474">
        <v>21.290000000000003</v>
      </c>
      <c r="X53" s="474">
        <v>17.03</v>
      </c>
      <c r="Y53" s="474">
        <v>26.519999999999996</v>
      </c>
      <c r="Z53" s="475">
        <v>4764.3599999999997</v>
      </c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4"/>
      <c r="AS53" s="464"/>
      <c r="AT53" s="464"/>
      <c r="AU53" s="464"/>
    </row>
    <row r="54" spans="1:47" ht="16.5" customHeight="1">
      <c r="A54" s="1542"/>
      <c r="B54" s="1543"/>
      <c r="C54" s="1543"/>
      <c r="D54" s="468" t="s">
        <v>28</v>
      </c>
      <c r="E54" s="476">
        <v>0</v>
      </c>
      <c r="F54" s="476">
        <v>101</v>
      </c>
      <c r="G54" s="476">
        <v>170</v>
      </c>
      <c r="H54" s="476">
        <v>1707</v>
      </c>
      <c r="I54" s="476">
        <v>9277</v>
      </c>
      <c r="J54" s="476">
        <v>7354</v>
      </c>
      <c r="K54" s="476">
        <v>23204</v>
      </c>
      <c r="L54" s="476">
        <v>32488</v>
      </c>
      <c r="M54" s="476">
        <v>40619</v>
      </c>
      <c r="N54" s="476">
        <v>134138</v>
      </c>
      <c r="O54" s="476">
        <v>163993</v>
      </c>
      <c r="P54" s="476">
        <v>142308</v>
      </c>
      <c r="Q54" s="476">
        <v>115242</v>
      </c>
      <c r="R54" s="476">
        <v>52251</v>
      </c>
      <c r="S54" s="476">
        <v>49460</v>
      </c>
      <c r="T54" s="476">
        <v>40858</v>
      </c>
      <c r="U54" s="476">
        <v>30214</v>
      </c>
      <c r="V54" s="476">
        <v>23653</v>
      </c>
      <c r="W54" s="476">
        <v>7970</v>
      </c>
      <c r="X54" s="476">
        <v>5263</v>
      </c>
      <c r="Y54" s="476">
        <v>5670</v>
      </c>
      <c r="Z54" s="477">
        <v>885940</v>
      </c>
      <c r="AA54" s="464"/>
      <c r="AB54" s="464"/>
      <c r="AC54" s="464"/>
      <c r="AD54" s="464"/>
      <c r="AE54" s="464"/>
      <c r="AF54" s="464"/>
      <c r="AG54" s="464"/>
      <c r="AH54" s="464"/>
      <c r="AI54" s="464"/>
      <c r="AJ54" s="464"/>
      <c r="AK54" s="464"/>
      <c r="AL54" s="464"/>
      <c r="AM54" s="464"/>
      <c r="AN54" s="464"/>
      <c r="AO54" s="464"/>
      <c r="AP54" s="464"/>
      <c r="AQ54" s="464"/>
      <c r="AR54" s="464"/>
      <c r="AS54" s="464"/>
      <c r="AT54" s="464"/>
      <c r="AU54" s="464"/>
    </row>
    <row r="55" spans="1:47" ht="16.5" customHeight="1" thickBot="1">
      <c r="A55" s="1544"/>
      <c r="B55" s="1545"/>
      <c r="C55" s="1545"/>
      <c r="D55" s="472" t="s">
        <v>26</v>
      </c>
      <c r="E55" s="483">
        <v>0</v>
      </c>
      <c r="F55" s="483">
        <v>17</v>
      </c>
      <c r="G55" s="483">
        <v>20</v>
      </c>
      <c r="H55" s="483">
        <v>125</v>
      </c>
      <c r="I55" s="483">
        <v>484</v>
      </c>
      <c r="J55" s="483">
        <v>286</v>
      </c>
      <c r="K55" s="483">
        <v>655</v>
      </c>
      <c r="L55" s="483">
        <v>635</v>
      </c>
      <c r="M55" s="483">
        <v>564</v>
      </c>
      <c r="N55" s="483">
        <v>1742</v>
      </c>
      <c r="O55" s="483">
        <v>1912</v>
      </c>
      <c r="P55" s="483">
        <v>1569</v>
      </c>
      <c r="Q55" s="483">
        <v>1066</v>
      </c>
      <c r="R55" s="483">
        <v>366</v>
      </c>
      <c r="S55" s="483">
        <v>247</v>
      </c>
      <c r="T55" s="483">
        <v>164</v>
      </c>
      <c r="U55" s="483">
        <v>173</v>
      </c>
      <c r="V55" s="483">
        <v>104</v>
      </c>
      <c r="W55" s="483">
        <v>27</v>
      </c>
      <c r="X55" s="483">
        <v>17</v>
      </c>
      <c r="Y55" s="483">
        <v>26</v>
      </c>
      <c r="Z55" s="483">
        <v>10199</v>
      </c>
      <c r="AA55" s="464"/>
      <c r="AB55" s="464"/>
      <c r="AC55" s="464"/>
      <c r="AD55" s="464"/>
      <c r="AE55" s="464"/>
      <c r="AF55" s="464"/>
      <c r="AG55" s="464"/>
      <c r="AH55" s="464"/>
      <c r="AI55" s="464"/>
      <c r="AJ55" s="464"/>
      <c r="AK55" s="464"/>
      <c r="AL55" s="464"/>
      <c r="AM55" s="464"/>
      <c r="AN55" s="464"/>
      <c r="AO55" s="464"/>
      <c r="AP55" s="464"/>
      <c r="AQ55" s="464"/>
      <c r="AR55" s="464"/>
      <c r="AS55" s="464"/>
      <c r="AT55" s="464"/>
      <c r="AU55" s="464"/>
    </row>
    <row r="56" spans="1:47" ht="16.5" customHeight="1" thickBot="1">
      <c r="A56" s="463"/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463"/>
      <c r="AA56" s="463"/>
      <c r="AB56" s="463"/>
      <c r="AC56" s="463"/>
      <c r="AD56" s="463"/>
      <c r="AE56" s="463"/>
      <c r="AF56" s="463"/>
      <c r="AG56" s="463"/>
      <c r="AH56" s="463"/>
      <c r="AI56" s="463"/>
      <c r="AJ56" s="463"/>
      <c r="AK56" s="463"/>
      <c r="AL56" s="463"/>
      <c r="AM56" s="463"/>
      <c r="AN56" s="463"/>
      <c r="AO56" s="463"/>
      <c r="AP56" s="463"/>
      <c r="AQ56" s="463"/>
      <c r="AR56" s="463"/>
      <c r="AS56" s="463"/>
      <c r="AT56" s="463"/>
      <c r="AU56" s="463"/>
    </row>
    <row r="57" spans="1:47" ht="16.5" customHeight="1">
      <c r="A57" s="463"/>
      <c r="B57" s="463"/>
      <c r="C57" s="463"/>
      <c r="D57" s="463"/>
      <c r="E57" s="463"/>
      <c r="F57" s="463"/>
      <c r="G57" s="1525" t="s">
        <v>37</v>
      </c>
      <c r="H57" s="1526"/>
      <c r="I57" s="1526"/>
      <c r="J57" s="1526"/>
      <c r="K57" s="1531" t="s">
        <v>41</v>
      </c>
      <c r="L57" s="1532"/>
      <c r="M57" s="1522" t="s">
        <v>43</v>
      </c>
      <c r="N57" s="1523"/>
      <c r="O57" s="1523"/>
      <c r="P57" s="1523"/>
      <c r="Q57" s="1523"/>
      <c r="R57" s="1523"/>
      <c r="S57" s="1523"/>
      <c r="T57" s="1535"/>
      <c r="U57" s="1522" t="s">
        <v>44</v>
      </c>
      <c r="V57" s="1523"/>
      <c r="W57" s="1523"/>
      <c r="X57" s="1523"/>
      <c r="Y57" s="1523"/>
      <c r="Z57" s="1524"/>
      <c r="AA57" s="463"/>
      <c r="AB57" s="463"/>
      <c r="AC57" s="463"/>
      <c r="AD57" s="463"/>
      <c r="AE57" s="463"/>
      <c r="AF57" s="463"/>
      <c r="AG57" s="463"/>
      <c r="AH57" s="463"/>
      <c r="AI57" s="463"/>
      <c r="AJ57" s="463"/>
      <c r="AK57" s="463"/>
      <c r="AL57" s="463"/>
      <c r="AM57" s="463"/>
      <c r="AN57" s="463"/>
      <c r="AO57" s="463"/>
      <c r="AP57" s="463"/>
      <c r="AQ57" s="463"/>
      <c r="AR57" s="463"/>
      <c r="AS57" s="463"/>
      <c r="AT57" s="463"/>
      <c r="AU57" s="463"/>
    </row>
    <row r="58" spans="1:47" ht="16.5" customHeight="1">
      <c r="A58" s="463"/>
      <c r="B58" s="463"/>
      <c r="C58" s="463"/>
      <c r="D58" s="463"/>
      <c r="E58" s="463"/>
      <c r="F58" s="463"/>
      <c r="G58" s="1527" t="s">
        <v>45</v>
      </c>
      <c r="H58" s="1528"/>
      <c r="I58" s="1528" t="s">
        <v>42</v>
      </c>
      <c r="J58" s="1528"/>
      <c r="K58" s="1533"/>
      <c r="L58" s="1534"/>
      <c r="M58" s="1528" t="s">
        <v>48</v>
      </c>
      <c r="N58" s="1528"/>
      <c r="O58" s="1528" t="s">
        <v>38</v>
      </c>
      <c r="P58" s="1528"/>
      <c r="Q58" s="1528" t="s">
        <v>39</v>
      </c>
      <c r="R58" s="1528"/>
      <c r="S58" s="1528" t="s">
        <v>40</v>
      </c>
      <c r="T58" s="1528"/>
      <c r="U58" s="1539" t="s">
        <v>45</v>
      </c>
      <c r="V58" s="1540"/>
      <c r="W58" s="1528" t="s">
        <v>46</v>
      </c>
      <c r="X58" s="1528"/>
      <c r="Y58" s="1528" t="s">
        <v>47</v>
      </c>
      <c r="Z58" s="1541"/>
      <c r="AA58" s="463"/>
      <c r="AB58" s="463"/>
      <c r="AC58" s="463"/>
      <c r="AD58" s="463"/>
      <c r="AE58" s="463"/>
      <c r="AF58" s="463"/>
      <c r="AG58" s="463"/>
      <c r="AH58" s="463"/>
      <c r="AI58" s="463"/>
      <c r="AJ58" s="463"/>
      <c r="AK58" s="463"/>
      <c r="AL58" s="463"/>
      <c r="AM58" s="463"/>
      <c r="AN58" s="463"/>
      <c r="AO58" s="463"/>
      <c r="AP58" s="463"/>
      <c r="AQ58" s="463"/>
      <c r="AR58" s="463"/>
      <c r="AS58" s="463"/>
      <c r="AT58" s="463"/>
      <c r="AU58" s="463"/>
    </row>
    <row r="59" spans="1:47" ht="16.5" customHeight="1" thickBot="1">
      <c r="A59" s="463"/>
      <c r="B59" s="463"/>
      <c r="C59" s="463"/>
      <c r="D59" s="463"/>
      <c r="E59" s="463"/>
      <c r="F59" s="463"/>
      <c r="G59" s="1529">
        <v>188.45</v>
      </c>
      <c r="H59" s="1530"/>
      <c r="I59" s="1530">
        <v>18845</v>
      </c>
      <c r="J59" s="1530"/>
      <c r="K59" s="1530">
        <v>0</v>
      </c>
      <c r="L59" s="1530"/>
      <c r="M59" s="1530">
        <v>0.75</v>
      </c>
      <c r="N59" s="1530"/>
      <c r="O59" s="1530">
        <v>0</v>
      </c>
      <c r="P59" s="1530"/>
      <c r="Q59" s="1530">
        <v>67.64</v>
      </c>
      <c r="R59" s="1530"/>
      <c r="S59" s="1537">
        <v>68.39</v>
      </c>
      <c r="T59" s="1538"/>
      <c r="U59" s="1530">
        <v>5021.2</v>
      </c>
      <c r="V59" s="1530"/>
      <c r="W59" s="1530">
        <v>885940</v>
      </c>
      <c r="X59" s="1530"/>
      <c r="Y59" s="1530">
        <v>10199</v>
      </c>
      <c r="Z59" s="1536"/>
      <c r="AA59" s="463"/>
      <c r="AB59" s="463"/>
      <c r="AC59" s="463"/>
      <c r="AD59" s="463"/>
      <c r="AE59" s="463"/>
      <c r="AF59" s="463"/>
      <c r="AG59" s="463"/>
      <c r="AH59" s="463"/>
      <c r="AI59" s="463"/>
      <c r="AJ59" s="463"/>
      <c r="AK59" s="463"/>
      <c r="AL59" s="463"/>
      <c r="AM59" s="463"/>
      <c r="AN59" s="463"/>
      <c r="AO59" s="463"/>
      <c r="AP59" s="463"/>
      <c r="AQ59" s="463"/>
      <c r="AR59" s="463"/>
      <c r="AS59" s="463"/>
      <c r="AT59" s="463"/>
      <c r="AU59" s="463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12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activeCell="B20" sqref="B20:B25"/>
    </sheetView>
  </sheetViews>
  <sheetFormatPr defaultRowHeight="13.5"/>
  <sheetData>
    <row r="1" spans="1:47" ht="18.75">
      <c r="A1" s="1555" t="s">
        <v>50</v>
      </c>
      <c r="B1" s="1556"/>
      <c r="C1" s="1556"/>
      <c r="D1" s="1556"/>
      <c r="E1" s="1556"/>
      <c r="F1" s="1556"/>
      <c r="G1" s="1556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t="16.5" customHeight="1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ht="16.5" customHeight="1">
      <c r="A5" s="1550" t="s">
        <v>32</v>
      </c>
      <c r="B5" s="1551" t="s">
        <v>29</v>
      </c>
      <c r="C5" s="1551" t="s">
        <v>51</v>
      </c>
      <c r="D5" s="4" t="s">
        <v>27</v>
      </c>
      <c r="E5" s="11">
        <v>0</v>
      </c>
      <c r="F5" s="12">
        <v>0</v>
      </c>
      <c r="G5" s="12">
        <v>0</v>
      </c>
      <c r="H5" s="12">
        <v>0.08</v>
      </c>
      <c r="I5" s="12">
        <v>1.63</v>
      </c>
      <c r="J5" s="12">
        <v>0.26</v>
      </c>
      <c r="K5" s="12">
        <v>7.82</v>
      </c>
      <c r="L5" s="12">
        <v>1.64</v>
      </c>
      <c r="M5" s="12">
        <v>2.7</v>
      </c>
      <c r="N5" s="12">
        <v>0.65</v>
      </c>
      <c r="O5" s="12">
        <v>9.66</v>
      </c>
      <c r="P5" s="12">
        <v>6.76</v>
      </c>
      <c r="Q5" s="12">
        <v>3.58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3">
        <v>34.78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6.5" customHeight="1">
      <c r="A6" s="1550"/>
      <c r="B6" s="1551"/>
      <c r="C6" s="1551"/>
      <c r="D6" s="6" t="s">
        <v>28</v>
      </c>
      <c r="E6" s="14">
        <v>0</v>
      </c>
      <c r="F6" s="14">
        <v>0</v>
      </c>
      <c r="G6" s="14">
        <v>0</v>
      </c>
      <c r="H6" s="14">
        <v>11</v>
      </c>
      <c r="I6" s="14">
        <v>320</v>
      </c>
      <c r="J6" s="14">
        <v>60</v>
      </c>
      <c r="K6" s="14">
        <v>2112</v>
      </c>
      <c r="L6" s="14">
        <v>535</v>
      </c>
      <c r="M6" s="14">
        <v>927</v>
      </c>
      <c r="N6" s="14">
        <v>278</v>
      </c>
      <c r="O6" s="14">
        <v>3916</v>
      </c>
      <c r="P6" s="14">
        <v>2842</v>
      </c>
      <c r="Q6" s="14">
        <v>1633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5">
        <v>12634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6.5" customHeight="1">
      <c r="A7" s="1550"/>
      <c r="B7" s="1551"/>
      <c r="C7" s="1551"/>
      <c r="D7" s="5" t="s">
        <v>26</v>
      </c>
      <c r="E7" s="16">
        <v>0</v>
      </c>
      <c r="F7" s="16">
        <v>0</v>
      </c>
      <c r="G7" s="16">
        <v>0</v>
      </c>
      <c r="H7" s="16">
        <v>1</v>
      </c>
      <c r="I7" s="16">
        <v>17</v>
      </c>
      <c r="J7" s="16">
        <v>2</v>
      </c>
      <c r="K7" s="16">
        <v>66</v>
      </c>
      <c r="L7" s="16">
        <v>13</v>
      </c>
      <c r="M7" s="16">
        <v>19</v>
      </c>
      <c r="N7" s="16">
        <v>4</v>
      </c>
      <c r="O7" s="16">
        <v>48</v>
      </c>
      <c r="P7" s="16">
        <v>32</v>
      </c>
      <c r="Q7" s="16">
        <v>17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7">
        <v>219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6.5" customHeight="1">
      <c r="A8" s="1550"/>
      <c r="B8" s="1551"/>
      <c r="C8" s="1551" t="s">
        <v>52</v>
      </c>
      <c r="D8" s="4" t="s">
        <v>27</v>
      </c>
      <c r="E8" s="12">
        <v>0</v>
      </c>
      <c r="F8" s="12">
        <v>0.39</v>
      </c>
      <c r="G8" s="12">
        <v>1.08</v>
      </c>
      <c r="H8" s="12">
        <v>2.64</v>
      </c>
      <c r="I8" s="12">
        <v>5.78</v>
      </c>
      <c r="J8" s="12">
        <v>9.84</v>
      </c>
      <c r="K8" s="12">
        <v>50.83</v>
      </c>
      <c r="L8" s="12">
        <v>26.74</v>
      </c>
      <c r="M8" s="12">
        <v>2</v>
      </c>
      <c r="N8" s="12">
        <v>8.2100000000000009</v>
      </c>
      <c r="O8" s="12">
        <v>17.329999999999998</v>
      </c>
      <c r="P8" s="12">
        <v>5.23</v>
      </c>
      <c r="Q8" s="12">
        <v>6.91</v>
      </c>
      <c r="R8" s="12">
        <v>0.98</v>
      </c>
      <c r="S8" s="12">
        <v>0.44</v>
      </c>
      <c r="T8" s="12">
        <v>0.9</v>
      </c>
      <c r="U8" s="12">
        <v>0.44</v>
      </c>
      <c r="V8" s="12">
        <v>0.53</v>
      </c>
      <c r="W8" s="12">
        <v>0</v>
      </c>
      <c r="X8" s="12">
        <v>0</v>
      </c>
      <c r="Y8" s="12">
        <v>0</v>
      </c>
      <c r="Z8" s="13">
        <v>140.27000000000001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6.5" customHeight="1">
      <c r="A9" s="1550"/>
      <c r="B9" s="1551"/>
      <c r="C9" s="1551"/>
      <c r="D9" s="6" t="s">
        <v>28</v>
      </c>
      <c r="E9" s="14">
        <v>0</v>
      </c>
      <c r="F9" s="14">
        <v>8</v>
      </c>
      <c r="G9" s="14">
        <v>49</v>
      </c>
      <c r="H9" s="14">
        <v>202</v>
      </c>
      <c r="I9" s="14">
        <v>698</v>
      </c>
      <c r="J9" s="14">
        <v>1043</v>
      </c>
      <c r="K9" s="14">
        <v>7187</v>
      </c>
      <c r="L9" s="14">
        <v>4081</v>
      </c>
      <c r="M9" s="14">
        <v>522</v>
      </c>
      <c r="N9" s="14">
        <v>1734</v>
      </c>
      <c r="O9" s="14">
        <v>4380</v>
      </c>
      <c r="P9" s="14">
        <v>1222</v>
      </c>
      <c r="Q9" s="14">
        <v>1724</v>
      </c>
      <c r="R9" s="14">
        <v>301</v>
      </c>
      <c r="S9" s="14">
        <v>175</v>
      </c>
      <c r="T9" s="14">
        <v>255</v>
      </c>
      <c r="U9" s="14">
        <v>183</v>
      </c>
      <c r="V9" s="14">
        <v>138</v>
      </c>
      <c r="W9" s="14">
        <v>0</v>
      </c>
      <c r="X9" s="14">
        <v>0</v>
      </c>
      <c r="Y9" s="14">
        <v>0</v>
      </c>
      <c r="Z9" s="15">
        <v>23902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16.5" customHeight="1">
      <c r="A10" s="1550"/>
      <c r="B10" s="1551"/>
      <c r="C10" s="1551"/>
      <c r="D10" s="5" t="s">
        <v>26</v>
      </c>
      <c r="E10" s="16">
        <v>0</v>
      </c>
      <c r="F10" s="16">
        <v>2</v>
      </c>
      <c r="G10" s="16">
        <v>6</v>
      </c>
      <c r="H10" s="16">
        <v>17</v>
      </c>
      <c r="I10" s="16">
        <v>40</v>
      </c>
      <c r="J10" s="16">
        <v>46</v>
      </c>
      <c r="K10" s="16">
        <v>242</v>
      </c>
      <c r="L10" s="16">
        <v>102</v>
      </c>
      <c r="M10" s="16">
        <v>9</v>
      </c>
      <c r="N10" s="16">
        <v>27</v>
      </c>
      <c r="O10" s="16">
        <v>58</v>
      </c>
      <c r="P10" s="16">
        <v>15</v>
      </c>
      <c r="Q10" s="16">
        <v>14</v>
      </c>
      <c r="R10" s="16">
        <v>2</v>
      </c>
      <c r="S10" s="16">
        <v>1</v>
      </c>
      <c r="T10" s="16">
        <v>1</v>
      </c>
      <c r="U10" s="16">
        <v>1</v>
      </c>
      <c r="V10" s="16">
        <v>0</v>
      </c>
      <c r="W10" s="16">
        <v>0</v>
      </c>
      <c r="X10" s="16">
        <v>0</v>
      </c>
      <c r="Y10" s="16">
        <v>0</v>
      </c>
      <c r="Z10" s="17">
        <v>583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1:47" ht="16.5" customHeight="1">
      <c r="A11" s="1550"/>
      <c r="B11" s="1551"/>
      <c r="C11" s="1551" t="s">
        <v>53</v>
      </c>
      <c r="D11" s="4" t="s">
        <v>27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0.37</v>
      </c>
      <c r="M11" s="12">
        <v>65.03</v>
      </c>
      <c r="N11" s="12">
        <v>59.84</v>
      </c>
      <c r="O11" s="12">
        <v>72.09</v>
      </c>
      <c r="P11" s="12">
        <v>124.3</v>
      </c>
      <c r="Q11" s="12">
        <v>165.28</v>
      </c>
      <c r="R11" s="12">
        <v>13.75</v>
      </c>
      <c r="S11" s="12">
        <v>1.81</v>
      </c>
      <c r="T11" s="12">
        <v>12.19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3">
        <v>514.66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</row>
    <row r="12" spans="1:47" ht="16.5" customHeight="1">
      <c r="A12" s="1550"/>
      <c r="B12" s="1551"/>
      <c r="C12" s="1551"/>
      <c r="D12" s="6" t="s">
        <v>28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41</v>
      </c>
      <c r="M12" s="14">
        <v>9343</v>
      </c>
      <c r="N12" s="14">
        <v>10272</v>
      </c>
      <c r="O12" s="14">
        <v>13248</v>
      </c>
      <c r="P12" s="14">
        <v>23982</v>
      </c>
      <c r="Q12" s="14">
        <v>33209</v>
      </c>
      <c r="R12" s="14">
        <v>3199</v>
      </c>
      <c r="S12" s="14">
        <v>389</v>
      </c>
      <c r="T12" s="14">
        <v>3169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5">
        <v>96852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 spans="1:47" ht="16.5" customHeight="1">
      <c r="A13" s="1550"/>
      <c r="B13" s="1551"/>
      <c r="C13" s="1551"/>
      <c r="D13" s="5" t="s">
        <v>26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1</v>
      </c>
      <c r="M13" s="16">
        <v>264</v>
      </c>
      <c r="N13" s="16">
        <v>180</v>
      </c>
      <c r="O13" s="16">
        <v>187</v>
      </c>
      <c r="P13" s="16">
        <v>260</v>
      </c>
      <c r="Q13" s="16">
        <v>289</v>
      </c>
      <c r="R13" s="16">
        <v>20</v>
      </c>
      <c r="S13" s="16">
        <v>2</v>
      </c>
      <c r="T13" s="16">
        <v>16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7">
        <v>1219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 spans="1:47" ht="16.5" customHeight="1">
      <c r="A14" s="1550"/>
      <c r="B14" s="1551"/>
      <c r="C14" s="1552" t="s">
        <v>54</v>
      </c>
      <c r="D14" s="4" t="s">
        <v>27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12.81</v>
      </c>
      <c r="O14" s="12">
        <v>13.92</v>
      </c>
      <c r="P14" s="12">
        <v>0.36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0.27</v>
      </c>
      <c r="W14" s="12">
        <v>0</v>
      </c>
      <c r="X14" s="12">
        <v>0</v>
      </c>
      <c r="Y14" s="12">
        <v>0</v>
      </c>
      <c r="Z14" s="13">
        <v>27.36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 spans="1:47" ht="16.5" customHeight="1">
      <c r="A15" s="1550"/>
      <c r="B15" s="1551"/>
      <c r="C15" s="1552"/>
      <c r="D15" s="6" t="s">
        <v>28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1906</v>
      </c>
      <c r="O15" s="14">
        <v>2322</v>
      </c>
      <c r="P15" s="14">
        <v>64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55</v>
      </c>
      <c r="W15" s="14">
        <v>0</v>
      </c>
      <c r="X15" s="14">
        <v>0</v>
      </c>
      <c r="Y15" s="14">
        <v>0</v>
      </c>
      <c r="Z15" s="15">
        <v>4347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 spans="1:47" ht="16.5" customHeight="1">
      <c r="A16" s="1550"/>
      <c r="B16" s="1551"/>
      <c r="C16" s="1552"/>
      <c r="D16" s="5" t="s">
        <v>26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40</v>
      </c>
      <c r="O16" s="16">
        <v>40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8">
        <v>81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1:47" ht="16.5" customHeight="1">
      <c r="A17" s="1550"/>
      <c r="B17" s="1551" t="s">
        <v>30</v>
      </c>
      <c r="C17" s="1551"/>
      <c r="D17" s="4" t="s">
        <v>27</v>
      </c>
      <c r="E17" s="12">
        <v>0</v>
      </c>
      <c r="F17" s="12">
        <v>0.39</v>
      </c>
      <c r="G17" s="12">
        <v>1.08</v>
      </c>
      <c r="H17" s="12">
        <v>2.72</v>
      </c>
      <c r="I17" s="12">
        <v>7.41</v>
      </c>
      <c r="J17" s="12">
        <v>10.1</v>
      </c>
      <c r="K17" s="12">
        <v>58.65</v>
      </c>
      <c r="L17" s="12">
        <v>28.75</v>
      </c>
      <c r="M17" s="12">
        <v>69.73</v>
      </c>
      <c r="N17" s="12">
        <v>81.510000000000005</v>
      </c>
      <c r="O17" s="12">
        <v>113</v>
      </c>
      <c r="P17" s="12">
        <v>136.65</v>
      </c>
      <c r="Q17" s="12">
        <v>175.77</v>
      </c>
      <c r="R17" s="12">
        <v>14.73</v>
      </c>
      <c r="S17" s="12">
        <v>2.25</v>
      </c>
      <c r="T17" s="12">
        <v>13.09</v>
      </c>
      <c r="U17" s="12">
        <v>0.44</v>
      </c>
      <c r="V17" s="12">
        <v>0.8</v>
      </c>
      <c r="W17" s="12">
        <v>0</v>
      </c>
      <c r="X17" s="12">
        <v>0</v>
      </c>
      <c r="Y17" s="12">
        <v>0</v>
      </c>
      <c r="Z17" s="13">
        <v>717.07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 spans="1:47" ht="16.5" customHeight="1">
      <c r="A18" s="1550"/>
      <c r="B18" s="1551"/>
      <c r="C18" s="1551"/>
      <c r="D18" s="6" t="s">
        <v>28</v>
      </c>
      <c r="E18" s="14">
        <v>0</v>
      </c>
      <c r="F18" s="14">
        <v>8</v>
      </c>
      <c r="G18" s="14">
        <v>49</v>
      </c>
      <c r="H18" s="14">
        <v>213</v>
      </c>
      <c r="I18" s="14">
        <v>1018</v>
      </c>
      <c r="J18" s="14">
        <v>1103</v>
      </c>
      <c r="K18" s="14">
        <v>9299</v>
      </c>
      <c r="L18" s="14">
        <v>4657</v>
      </c>
      <c r="M18" s="14">
        <v>10792</v>
      </c>
      <c r="N18" s="14">
        <v>14190</v>
      </c>
      <c r="O18" s="14">
        <v>23866</v>
      </c>
      <c r="P18" s="14">
        <v>28110</v>
      </c>
      <c r="Q18" s="14">
        <v>36566</v>
      </c>
      <c r="R18" s="14">
        <v>3500</v>
      </c>
      <c r="S18" s="14">
        <v>564</v>
      </c>
      <c r="T18" s="14">
        <v>3424</v>
      </c>
      <c r="U18" s="14">
        <v>183</v>
      </c>
      <c r="V18" s="14">
        <v>193</v>
      </c>
      <c r="W18" s="14">
        <v>0</v>
      </c>
      <c r="X18" s="14">
        <v>0</v>
      </c>
      <c r="Y18" s="14">
        <v>0</v>
      </c>
      <c r="Z18" s="15">
        <v>137735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1:47" ht="16.5" customHeight="1">
      <c r="A19" s="1550"/>
      <c r="B19" s="1551"/>
      <c r="C19" s="1551"/>
      <c r="D19" s="5" t="s">
        <v>26</v>
      </c>
      <c r="E19" s="19">
        <v>0</v>
      </c>
      <c r="F19" s="19">
        <v>2</v>
      </c>
      <c r="G19" s="19">
        <v>6</v>
      </c>
      <c r="H19" s="19">
        <v>18</v>
      </c>
      <c r="I19" s="19">
        <v>57</v>
      </c>
      <c r="J19" s="19">
        <v>48</v>
      </c>
      <c r="K19" s="19">
        <v>308</v>
      </c>
      <c r="L19" s="19">
        <v>116</v>
      </c>
      <c r="M19" s="19">
        <v>292</v>
      </c>
      <c r="N19" s="19">
        <v>251</v>
      </c>
      <c r="O19" s="19">
        <v>333</v>
      </c>
      <c r="P19" s="19">
        <v>308</v>
      </c>
      <c r="Q19" s="19">
        <v>320</v>
      </c>
      <c r="R19" s="19">
        <v>22</v>
      </c>
      <c r="S19" s="19">
        <v>3</v>
      </c>
      <c r="T19" s="19">
        <v>17</v>
      </c>
      <c r="U19" s="19">
        <v>1</v>
      </c>
      <c r="V19" s="19">
        <v>0</v>
      </c>
      <c r="W19" s="19">
        <v>0</v>
      </c>
      <c r="X19" s="19">
        <v>0</v>
      </c>
      <c r="Y19" s="19">
        <v>0</v>
      </c>
      <c r="Z19" s="20">
        <v>2102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1:47" ht="16.5" customHeight="1">
      <c r="A20" s="1550"/>
      <c r="B20" s="1551" t="s">
        <v>31</v>
      </c>
      <c r="C20" s="1552" t="s">
        <v>55</v>
      </c>
      <c r="D20" s="4" t="s">
        <v>27</v>
      </c>
      <c r="E20" s="12">
        <v>0</v>
      </c>
      <c r="F20" s="12">
        <v>0</v>
      </c>
      <c r="G20" s="12">
        <v>0</v>
      </c>
      <c r="H20" s="12">
        <v>0.39</v>
      </c>
      <c r="I20" s="12">
        <v>0.55000000000000004</v>
      </c>
      <c r="J20" s="12">
        <v>6.38</v>
      </c>
      <c r="K20" s="12">
        <v>7.31</v>
      </c>
      <c r="L20" s="12">
        <v>7.08</v>
      </c>
      <c r="M20" s="12">
        <v>0.31</v>
      </c>
      <c r="N20" s="12">
        <v>33.159999999999997</v>
      </c>
      <c r="O20" s="12">
        <v>54.88</v>
      </c>
      <c r="P20" s="12">
        <v>15.62</v>
      </c>
      <c r="Q20" s="12">
        <v>1.29</v>
      </c>
      <c r="R20" s="12">
        <v>0.1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3">
        <v>127.07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1:47" ht="16.5" customHeight="1">
      <c r="A21" s="1550"/>
      <c r="B21" s="1551"/>
      <c r="C21" s="1552"/>
      <c r="D21" s="6" t="s">
        <v>28</v>
      </c>
      <c r="E21" s="14">
        <v>0</v>
      </c>
      <c r="F21" s="14">
        <v>0</v>
      </c>
      <c r="G21" s="14">
        <v>0</v>
      </c>
      <c r="H21" s="14">
        <v>11</v>
      </c>
      <c r="I21" s="14">
        <v>21</v>
      </c>
      <c r="J21" s="14">
        <v>316</v>
      </c>
      <c r="K21" s="14">
        <v>399</v>
      </c>
      <c r="L21" s="14">
        <v>451</v>
      </c>
      <c r="M21" s="14">
        <v>22</v>
      </c>
      <c r="N21" s="14">
        <v>2418</v>
      </c>
      <c r="O21" s="14">
        <v>4223</v>
      </c>
      <c r="P21" s="14">
        <v>1109</v>
      </c>
      <c r="Q21" s="14">
        <v>135</v>
      </c>
      <c r="R21" s="14">
        <v>7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5">
        <v>9112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1:47" ht="16.5" customHeight="1">
      <c r="A22" s="1550"/>
      <c r="B22" s="1551"/>
      <c r="C22" s="1552"/>
      <c r="D22" s="5" t="s">
        <v>26</v>
      </c>
      <c r="E22" s="16">
        <v>0</v>
      </c>
      <c r="F22" s="16">
        <v>0</v>
      </c>
      <c r="G22" s="16">
        <v>0</v>
      </c>
      <c r="H22" s="16">
        <v>1</v>
      </c>
      <c r="I22" s="16">
        <v>1</v>
      </c>
      <c r="J22" s="16">
        <v>12</v>
      </c>
      <c r="K22" s="16">
        <v>12</v>
      </c>
      <c r="L22" s="16">
        <v>8</v>
      </c>
      <c r="M22" s="16">
        <v>0</v>
      </c>
      <c r="N22" s="16">
        <v>45</v>
      </c>
      <c r="O22" s="16">
        <v>71</v>
      </c>
      <c r="P22" s="16">
        <v>19</v>
      </c>
      <c r="Q22" s="16">
        <v>2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7">
        <v>171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1:47" ht="16.5" customHeight="1">
      <c r="A23" s="1550"/>
      <c r="B23" s="1551"/>
      <c r="C23" s="1552" t="s">
        <v>56</v>
      </c>
      <c r="D23" s="4" t="s">
        <v>27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1.67</v>
      </c>
      <c r="K23" s="12">
        <v>0</v>
      </c>
      <c r="L23" s="12">
        <v>0</v>
      </c>
      <c r="M23" s="12">
        <v>0</v>
      </c>
      <c r="N23" s="12">
        <v>2.13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3">
        <v>3.8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ht="16.5" customHeight="1">
      <c r="A24" s="1550"/>
      <c r="B24" s="1551"/>
      <c r="C24" s="1552"/>
      <c r="D24" s="6" t="s">
        <v>28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72</v>
      </c>
      <c r="K24" s="14">
        <v>0</v>
      </c>
      <c r="L24" s="14">
        <v>0</v>
      </c>
      <c r="M24" s="14">
        <v>0</v>
      </c>
      <c r="N24" s="14">
        <v>151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5">
        <v>223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ht="16.5" customHeight="1">
      <c r="A25" s="1550"/>
      <c r="B25" s="1551"/>
      <c r="C25" s="1552"/>
      <c r="D25" s="5" t="s">
        <v>26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4</v>
      </c>
      <c r="K25" s="16">
        <v>0</v>
      </c>
      <c r="L25" s="16">
        <v>0</v>
      </c>
      <c r="M25" s="16">
        <v>0</v>
      </c>
      <c r="N25" s="16">
        <v>3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8">
        <v>7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ht="16.5" customHeight="1">
      <c r="A26" s="1550"/>
      <c r="B26" s="1551" t="s">
        <v>30</v>
      </c>
      <c r="C26" s="1551"/>
      <c r="D26" s="4" t="s">
        <v>27</v>
      </c>
      <c r="E26" s="12">
        <v>0</v>
      </c>
      <c r="F26" s="12">
        <v>0</v>
      </c>
      <c r="G26" s="12">
        <v>0</v>
      </c>
      <c r="H26" s="12">
        <v>0.39</v>
      </c>
      <c r="I26" s="12">
        <v>0.55000000000000004</v>
      </c>
      <c r="J26" s="12">
        <v>8.0500000000000007</v>
      </c>
      <c r="K26" s="12">
        <v>7.31</v>
      </c>
      <c r="L26" s="12">
        <v>7.08</v>
      </c>
      <c r="M26" s="12">
        <v>0.31</v>
      </c>
      <c r="N26" s="12">
        <v>35.29</v>
      </c>
      <c r="O26" s="12">
        <v>54.88</v>
      </c>
      <c r="P26" s="12">
        <v>15.62</v>
      </c>
      <c r="Q26" s="12">
        <v>1.29</v>
      </c>
      <c r="R26" s="12">
        <v>0.1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3">
        <v>130.87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ht="16.5" customHeight="1">
      <c r="A27" s="1550"/>
      <c r="B27" s="1551"/>
      <c r="C27" s="1551"/>
      <c r="D27" s="6" t="s">
        <v>28</v>
      </c>
      <c r="E27" s="14">
        <v>0</v>
      </c>
      <c r="F27" s="14">
        <v>0</v>
      </c>
      <c r="G27" s="14">
        <v>0</v>
      </c>
      <c r="H27" s="14">
        <v>11</v>
      </c>
      <c r="I27" s="14">
        <v>21</v>
      </c>
      <c r="J27" s="14">
        <v>388</v>
      </c>
      <c r="K27" s="14">
        <v>399</v>
      </c>
      <c r="L27" s="14">
        <v>451</v>
      </c>
      <c r="M27" s="14">
        <v>22</v>
      </c>
      <c r="N27" s="14">
        <v>2569</v>
      </c>
      <c r="O27" s="14">
        <v>4223</v>
      </c>
      <c r="P27" s="14">
        <v>1109</v>
      </c>
      <c r="Q27" s="14">
        <v>135</v>
      </c>
      <c r="R27" s="14">
        <v>7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5">
        <v>9335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ht="16.5" customHeight="1">
      <c r="A28" s="1550"/>
      <c r="B28" s="1551"/>
      <c r="C28" s="1551"/>
      <c r="D28" s="5" t="s">
        <v>26</v>
      </c>
      <c r="E28" s="19">
        <v>0</v>
      </c>
      <c r="F28" s="19">
        <v>0</v>
      </c>
      <c r="G28" s="19">
        <v>0</v>
      </c>
      <c r="H28" s="19">
        <v>1</v>
      </c>
      <c r="I28" s="19">
        <v>1</v>
      </c>
      <c r="J28" s="19">
        <v>16</v>
      </c>
      <c r="K28" s="19">
        <v>12</v>
      </c>
      <c r="L28" s="19">
        <v>8</v>
      </c>
      <c r="M28" s="19">
        <v>0</v>
      </c>
      <c r="N28" s="19">
        <v>48</v>
      </c>
      <c r="O28" s="19">
        <v>71</v>
      </c>
      <c r="P28" s="19">
        <v>19</v>
      </c>
      <c r="Q28" s="19">
        <v>2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20">
        <v>178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ht="16.5" customHeight="1">
      <c r="A29" s="1550" t="s">
        <v>24</v>
      </c>
      <c r="B29" s="1551"/>
      <c r="C29" s="1551"/>
      <c r="D29" s="4" t="s">
        <v>27</v>
      </c>
      <c r="E29" s="12">
        <v>0</v>
      </c>
      <c r="F29" s="12">
        <v>0.39</v>
      </c>
      <c r="G29" s="12">
        <v>1.08</v>
      </c>
      <c r="H29" s="12">
        <v>3.1100000000000003</v>
      </c>
      <c r="I29" s="12">
        <v>7.96</v>
      </c>
      <c r="J29" s="12">
        <v>18.149999999999999</v>
      </c>
      <c r="K29" s="12">
        <v>65.959999999999994</v>
      </c>
      <c r="L29" s="12">
        <v>35.83</v>
      </c>
      <c r="M29" s="12">
        <v>70.040000000000006</v>
      </c>
      <c r="N29" s="12">
        <v>116.8</v>
      </c>
      <c r="O29" s="12">
        <v>167.88</v>
      </c>
      <c r="P29" s="12">
        <v>152.27000000000001</v>
      </c>
      <c r="Q29" s="12">
        <v>177.06</v>
      </c>
      <c r="R29" s="12">
        <v>14.83</v>
      </c>
      <c r="S29" s="12">
        <v>2.25</v>
      </c>
      <c r="T29" s="12">
        <v>13.09</v>
      </c>
      <c r="U29" s="12">
        <v>0.44</v>
      </c>
      <c r="V29" s="12">
        <v>0.8</v>
      </c>
      <c r="W29" s="12">
        <v>0</v>
      </c>
      <c r="X29" s="12">
        <v>0</v>
      </c>
      <c r="Y29" s="12">
        <v>0</v>
      </c>
      <c r="Z29" s="13">
        <v>847.94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ht="16.5" customHeight="1">
      <c r="A30" s="1550"/>
      <c r="B30" s="1551"/>
      <c r="C30" s="1551"/>
      <c r="D30" s="6" t="s">
        <v>28</v>
      </c>
      <c r="E30" s="14">
        <v>0</v>
      </c>
      <c r="F30" s="14">
        <v>8</v>
      </c>
      <c r="G30" s="14">
        <v>49</v>
      </c>
      <c r="H30" s="14">
        <v>224</v>
      </c>
      <c r="I30" s="14">
        <v>1039</v>
      </c>
      <c r="J30" s="14">
        <v>1491</v>
      </c>
      <c r="K30" s="14">
        <v>9698</v>
      </c>
      <c r="L30" s="14">
        <v>5108</v>
      </c>
      <c r="M30" s="14">
        <v>10814</v>
      </c>
      <c r="N30" s="14">
        <v>16759</v>
      </c>
      <c r="O30" s="14">
        <v>28089</v>
      </c>
      <c r="P30" s="14">
        <v>29219</v>
      </c>
      <c r="Q30" s="14">
        <v>36701</v>
      </c>
      <c r="R30" s="14">
        <v>3507</v>
      </c>
      <c r="S30" s="14">
        <v>564</v>
      </c>
      <c r="T30" s="14">
        <v>3424</v>
      </c>
      <c r="U30" s="14">
        <v>183</v>
      </c>
      <c r="V30" s="14">
        <v>193</v>
      </c>
      <c r="W30" s="14">
        <v>0</v>
      </c>
      <c r="X30" s="14">
        <v>0</v>
      </c>
      <c r="Y30" s="14">
        <v>0</v>
      </c>
      <c r="Z30" s="15">
        <v>147070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ht="16.5" customHeight="1">
      <c r="A31" s="1550"/>
      <c r="B31" s="1551"/>
      <c r="C31" s="1551"/>
      <c r="D31" s="5" t="s">
        <v>26</v>
      </c>
      <c r="E31" s="19">
        <v>0</v>
      </c>
      <c r="F31" s="19">
        <v>2</v>
      </c>
      <c r="G31" s="19">
        <v>6</v>
      </c>
      <c r="H31" s="19">
        <v>19</v>
      </c>
      <c r="I31" s="19">
        <v>58</v>
      </c>
      <c r="J31" s="19">
        <v>64</v>
      </c>
      <c r="K31" s="19">
        <v>320</v>
      </c>
      <c r="L31" s="19">
        <v>124</v>
      </c>
      <c r="M31" s="19">
        <v>292</v>
      </c>
      <c r="N31" s="19">
        <v>299</v>
      </c>
      <c r="O31" s="19">
        <v>404</v>
      </c>
      <c r="P31" s="19">
        <v>327</v>
      </c>
      <c r="Q31" s="19">
        <v>322</v>
      </c>
      <c r="R31" s="19">
        <v>22</v>
      </c>
      <c r="S31" s="19">
        <v>3</v>
      </c>
      <c r="T31" s="19">
        <v>17</v>
      </c>
      <c r="U31" s="19">
        <v>1</v>
      </c>
      <c r="V31" s="19">
        <v>0</v>
      </c>
      <c r="W31" s="19">
        <v>0</v>
      </c>
      <c r="X31" s="19">
        <v>0</v>
      </c>
      <c r="Y31" s="19">
        <v>0</v>
      </c>
      <c r="Z31" s="20">
        <v>2280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ht="16.5" customHeight="1">
      <c r="A32" s="1550" t="s">
        <v>34</v>
      </c>
      <c r="B32" s="1551" t="s">
        <v>29</v>
      </c>
      <c r="C32" s="1552" t="s">
        <v>53</v>
      </c>
      <c r="D32" s="4" t="s">
        <v>27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3.44</v>
      </c>
      <c r="M32" s="12">
        <v>27.94</v>
      </c>
      <c r="N32" s="12">
        <v>34.65</v>
      </c>
      <c r="O32" s="12">
        <v>12.22</v>
      </c>
      <c r="P32" s="12">
        <v>9.25</v>
      </c>
      <c r="Q32" s="12">
        <v>18.13</v>
      </c>
      <c r="R32" s="12">
        <v>194.57</v>
      </c>
      <c r="S32" s="12">
        <v>116.66</v>
      </c>
      <c r="T32" s="12">
        <v>93.84</v>
      </c>
      <c r="U32" s="12">
        <v>44.51</v>
      </c>
      <c r="V32" s="12">
        <v>16.12</v>
      </c>
      <c r="W32" s="12">
        <v>15.65</v>
      </c>
      <c r="X32" s="12">
        <v>15.07</v>
      </c>
      <c r="Y32" s="12">
        <v>3.81</v>
      </c>
      <c r="Z32" s="13">
        <v>605.86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ht="16.5" customHeight="1">
      <c r="A33" s="1550"/>
      <c r="B33" s="1551"/>
      <c r="C33" s="1552"/>
      <c r="D33" s="6" t="s">
        <v>28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453</v>
      </c>
      <c r="M33" s="14">
        <v>4074</v>
      </c>
      <c r="N33" s="14">
        <v>5406</v>
      </c>
      <c r="O33" s="14">
        <v>2366</v>
      </c>
      <c r="P33" s="14">
        <v>1738</v>
      </c>
      <c r="Q33" s="14">
        <v>3454</v>
      </c>
      <c r="R33" s="14">
        <v>40194</v>
      </c>
      <c r="S33" s="14">
        <v>25262</v>
      </c>
      <c r="T33" s="14">
        <v>19865</v>
      </c>
      <c r="U33" s="14">
        <v>9713</v>
      </c>
      <c r="V33" s="14">
        <v>3376</v>
      </c>
      <c r="W33" s="14">
        <v>3279</v>
      </c>
      <c r="X33" s="14">
        <v>3089</v>
      </c>
      <c r="Y33" s="14">
        <v>785</v>
      </c>
      <c r="Z33" s="15">
        <v>123054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ht="16.5" customHeight="1">
      <c r="A34" s="1550"/>
      <c r="B34" s="1551"/>
      <c r="C34" s="1552"/>
      <c r="D34" s="5" t="s">
        <v>26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15</v>
      </c>
      <c r="M34" s="16">
        <v>85</v>
      </c>
      <c r="N34" s="16">
        <v>110</v>
      </c>
      <c r="O34" s="16">
        <v>35</v>
      </c>
      <c r="P34" s="16">
        <v>19</v>
      </c>
      <c r="Q34" s="16">
        <v>32</v>
      </c>
      <c r="R34" s="16">
        <v>209</v>
      </c>
      <c r="S34" s="16">
        <v>118</v>
      </c>
      <c r="T34" s="16">
        <v>80</v>
      </c>
      <c r="U34" s="16">
        <v>39</v>
      </c>
      <c r="V34" s="16">
        <v>12</v>
      </c>
      <c r="W34" s="16">
        <v>15</v>
      </c>
      <c r="X34" s="16">
        <v>16</v>
      </c>
      <c r="Y34" s="16">
        <v>3</v>
      </c>
      <c r="Z34" s="17">
        <v>788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ht="16.5" customHeight="1">
      <c r="A35" s="1550"/>
      <c r="B35" s="1551"/>
      <c r="C35" s="1552" t="s">
        <v>54</v>
      </c>
      <c r="D35" s="4" t="s">
        <v>27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3">
        <v>0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ht="16.5" customHeight="1">
      <c r="A36" s="1550"/>
      <c r="B36" s="1551"/>
      <c r="C36" s="1552"/>
      <c r="D36" s="6" t="s">
        <v>28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5">
        <v>0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ht="16.5" customHeight="1">
      <c r="A37" s="1550"/>
      <c r="B37" s="1551"/>
      <c r="C37" s="1552"/>
      <c r="D37" s="5" t="s">
        <v>26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7">
        <v>0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ht="16.5" customHeight="1">
      <c r="A38" s="1550"/>
      <c r="B38" s="1551" t="s">
        <v>30</v>
      </c>
      <c r="C38" s="1551"/>
      <c r="D38" s="4" t="s">
        <v>27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3.44</v>
      </c>
      <c r="M38" s="12">
        <v>27.94</v>
      </c>
      <c r="N38" s="12">
        <v>34.65</v>
      </c>
      <c r="O38" s="12">
        <v>12.22</v>
      </c>
      <c r="P38" s="12">
        <v>9.25</v>
      </c>
      <c r="Q38" s="12">
        <v>18.13</v>
      </c>
      <c r="R38" s="12">
        <v>194.57</v>
      </c>
      <c r="S38" s="12">
        <v>116.66</v>
      </c>
      <c r="T38" s="12">
        <v>93.84</v>
      </c>
      <c r="U38" s="12">
        <v>44.51</v>
      </c>
      <c r="V38" s="12">
        <v>16.12</v>
      </c>
      <c r="W38" s="12">
        <v>15.65</v>
      </c>
      <c r="X38" s="12">
        <v>15.07</v>
      </c>
      <c r="Y38" s="12">
        <v>3.81</v>
      </c>
      <c r="Z38" s="13">
        <v>605.86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ht="16.5" customHeight="1">
      <c r="A39" s="1550"/>
      <c r="B39" s="1551"/>
      <c r="C39" s="1551"/>
      <c r="D39" s="6" t="s">
        <v>28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453</v>
      </c>
      <c r="M39" s="14">
        <v>4074</v>
      </c>
      <c r="N39" s="14">
        <v>5406</v>
      </c>
      <c r="O39" s="14">
        <v>2366</v>
      </c>
      <c r="P39" s="14">
        <v>1738</v>
      </c>
      <c r="Q39" s="14">
        <v>3454</v>
      </c>
      <c r="R39" s="14">
        <v>40194</v>
      </c>
      <c r="S39" s="14">
        <v>25262</v>
      </c>
      <c r="T39" s="14">
        <v>19865</v>
      </c>
      <c r="U39" s="14">
        <v>9713</v>
      </c>
      <c r="V39" s="14">
        <v>3376</v>
      </c>
      <c r="W39" s="14">
        <v>3279</v>
      </c>
      <c r="X39" s="14">
        <v>3089</v>
      </c>
      <c r="Y39" s="14">
        <v>785</v>
      </c>
      <c r="Z39" s="15">
        <v>123054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ht="16.5" customHeight="1">
      <c r="A40" s="1550"/>
      <c r="B40" s="1551"/>
      <c r="C40" s="1551"/>
      <c r="D40" s="5" t="s">
        <v>26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15</v>
      </c>
      <c r="M40" s="19">
        <v>85</v>
      </c>
      <c r="N40" s="19">
        <v>110</v>
      </c>
      <c r="O40" s="19">
        <v>35</v>
      </c>
      <c r="P40" s="19">
        <v>19</v>
      </c>
      <c r="Q40" s="19">
        <v>32</v>
      </c>
      <c r="R40" s="19">
        <v>209</v>
      </c>
      <c r="S40" s="19">
        <v>118</v>
      </c>
      <c r="T40" s="19">
        <v>80</v>
      </c>
      <c r="U40" s="19">
        <v>39</v>
      </c>
      <c r="V40" s="19">
        <v>12</v>
      </c>
      <c r="W40" s="19">
        <v>15</v>
      </c>
      <c r="X40" s="19">
        <v>16</v>
      </c>
      <c r="Y40" s="19">
        <v>3</v>
      </c>
      <c r="Z40" s="20">
        <v>788</v>
      </c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ht="16.5" customHeight="1">
      <c r="A41" s="1550"/>
      <c r="B41" s="1551" t="s">
        <v>31</v>
      </c>
      <c r="C41" s="1552" t="s">
        <v>55</v>
      </c>
      <c r="D41" s="4" t="s">
        <v>27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0.86</v>
      </c>
      <c r="N41" s="12">
        <v>5.01</v>
      </c>
      <c r="O41" s="12">
        <v>19.8</v>
      </c>
      <c r="P41" s="12">
        <v>41.43</v>
      </c>
      <c r="Q41" s="12">
        <v>9.9499999999999993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3">
        <v>77.05</v>
      </c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ht="16.5" customHeight="1">
      <c r="A42" s="1550"/>
      <c r="B42" s="1551"/>
      <c r="C42" s="1552"/>
      <c r="D42" s="6" t="s">
        <v>28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89</v>
      </c>
      <c r="N42" s="14">
        <v>356</v>
      </c>
      <c r="O42" s="14">
        <v>1414</v>
      </c>
      <c r="P42" s="14">
        <v>3151</v>
      </c>
      <c r="Q42" s="14">
        <v>706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5">
        <v>5716</v>
      </c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ht="16.5" customHeight="1">
      <c r="A43" s="1550"/>
      <c r="B43" s="1551"/>
      <c r="C43" s="1552"/>
      <c r="D43" s="5" t="s">
        <v>26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1</v>
      </c>
      <c r="N43" s="16">
        <v>5</v>
      </c>
      <c r="O43" s="16">
        <v>23</v>
      </c>
      <c r="P43" s="16">
        <v>48</v>
      </c>
      <c r="Q43" s="16">
        <v>12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7">
        <v>89</v>
      </c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ht="16.5" customHeight="1">
      <c r="A44" s="1550"/>
      <c r="B44" s="1551"/>
      <c r="C44" s="1552" t="s">
        <v>56</v>
      </c>
      <c r="D44" s="4" t="s">
        <v>27</v>
      </c>
      <c r="E44" s="12">
        <v>0</v>
      </c>
      <c r="F44" s="12">
        <v>9.6199999999999992</v>
      </c>
      <c r="G44" s="12">
        <v>1.28</v>
      </c>
      <c r="H44" s="12">
        <v>10.92</v>
      </c>
      <c r="I44" s="12">
        <v>120.11</v>
      </c>
      <c r="J44" s="12">
        <v>70.349999999999994</v>
      </c>
      <c r="K44" s="12">
        <v>301.02999999999997</v>
      </c>
      <c r="L44" s="12">
        <v>552.69000000000005</v>
      </c>
      <c r="M44" s="12">
        <v>1050.23</v>
      </c>
      <c r="N44" s="12">
        <v>1157.92</v>
      </c>
      <c r="O44" s="12">
        <v>852.26</v>
      </c>
      <c r="P44" s="12">
        <v>619.4</v>
      </c>
      <c r="Q44" s="12">
        <v>428.08</v>
      </c>
      <c r="R44" s="12">
        <v>68.94</v>
      </c>
      <c r="S44" s="12">
        <v>30.54</v>
      </c>
      <c r="T44" s="12">
        <v>38.39</v>
      </c>
      <c r="U44" s="12">
        <v>7.66</v>
      </c>
      <c r="V44" s="12">
        <v>5.75</v>
      </c>
      <c r="W44" s="12">
        <v>0.73</v>
      </c>
      <c r="X44" s="12">
        <v>10.55</v>
      </c>
      <c r="Y44" s="12">
        <v>3.1</v>
      </c>
      <c r="Z44" s="13">
        <v>5339.55</v>
      </c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ht="16.5" customHeight="1">
      <c r="A45" s="1550"/>
      <c r="B45" s="1551"/>
      <c r="C45" s="1552"/>
      <c r="D45" s="6" t="s">
        <v>28</v>
      </c>
      <c r="E45" s="14">
        <v>0</v>
      </c>
      <c r="F45" s="14">
        <v>89</v>
      </c>
      <c r="G45" s="14">
        <v>26</v>
      </c>
      <c r="H45" s="14">
        <v>351</v>
      </c>
      <c r="I45" s="14">
        <v>5122</v>
      </c>
      <c r="J45" s="14">
        <v>3500</v>
      </c>
      <c r="K45" s="14">
        <v>17813</v>
      </c>
      <c r="L45" s="14">
        <v>38261</v>
      </c>
      <c r="M45" s="14">
        <v>76526</v>
      </c>
      <c r="N45" s="14">
        <v>91106</v>
      </c>
      <c r="O45" s="14">
        <v>65048</v>
      </c>
      <c r="P45" s="14">
        <v>48009</v>
      </c>
      <c r="Q45" s="14">
        <v>32906</v>
      </c>
      <c r="R45" s="14">
        <v>5107</v>
      </c>
      <c r="S45" s="14">
        <v>2530</v>
      </c>
      <c r="T45" s="14">
        <v>2858</v>
      </c>
      <c r="U45" s="14">
        <v>550</v>
      </c>
      <c r="V45" s="14">
        <v>491</v>
      </c>
      <c r="W45" s="14">
        <v>55</v>
      </c>
      <c r="X45" s="14">
        <v>749</v>
      </c>
      <c r="Y45" s="14">
        <v>220</v>
      </c>
      <c r="Z45" s="15">
        <v>391317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ht="16.5" customHeight="1">
      <c r="A46" s="1550"/>
      <c r="B46" s="1551"/>
      <c r="C46" s="1552"/>
      <c r="D46" s="5" t="s">
        <v>26</v>
      </c>
      <c r="E46" s="16">
        <v>0</v>
      </c>
      <c r="F46" s="16">
        <v>8</v>
      </c>
      <c r="G46" s="16">
        <v>3</v>
      </c>
      <c r="H46" s="16">
        <v>32</v>
      </c>
      <c r="I46" s="16">
        <v>300</v>
      </c>
      <c r="J46" s="16">
        <v>148</v>
      </c>
      <c r="K46" s="16">
        <v>545</v>
      </c>
      <c r="L46" s="16">
        <v>715</v>
      </c>
      <c r="M46" s="16">
        <v>1169</v>
      </c>
      <c r="N46" s="16">
        <v>1401</v>
      </c>
      <c r="O46" s="16">
        <v>1071</v>
      </c>
      <c r="P46" s="16">
        <v>774</v>
      </c>
      <c r="Q46" s="16">
        <v>520</v>
      </c>
      <c r="R46" s="16">
        <v>80</v>
      </c>
      <c r="S46" s="16">
        <v>40</v>
      </c>
      <c r="T46" s="16">
        <v>50</v>
      </c>
      <c r="U46" s="16">
        <v>9</v>
      </c>
      <c r="V46" s="16">
        <v>9</v>
      </c>
      <c r="W46" s="16">
        <v>1</v>
      </c>
      <c r="X46" s="16">
        <v>13</v>
      </c>
      <c r="Y46" s="16">
        <v>4</v>
      </c>
      <c r="Z46" s="17">
        <v>6892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1:47" ht="16.5" customHeight="1">
      <c r="A47" s="1550"/>
      <c r="B47" s="1551" t="s">
        <v>30</v>
      </c>
      <c r="C47" s="1551"/>
      <c r="D47" s="4" t="s">
        <v>27</v>
      </c>
      <c r="E47" s="12">
        <v>0</v>
      </c>
      <c r="F47" s="12">
        <v>9.6199999999999992</v>
      </c>
      <c r="G47" s="12">
        <v>1.28</v>
      </c>
      <c r="H47" s="12">
        <v>10.92</v>
      </c>
      <c r="I47" s="12">
        <v>120.11</v>
      </c>
      <c r="J47" s="12">
        <v>70.349999999999994</v>
      </c>
      <c r="K47" s="12">
        <v>301.02999999999997</v>
      </c>
      <c r="L47" s="12">
        <v>552.69000000000005</v>
      </c>
      <c r="M47" s="12">
        <v>1051.0899999999999</v>
      </c>
      <c r="N47" s="12">
        <v>1162.93</v>
      </c>
      <c r="O47" s="12">
        <v>872.06</v>
      </c>
      <c r="P47" s="12">
        <v>660.82999999999993</v>
      </c>
      <c r="Q47" s="12">
        <v>438.03</v>
      </c>
      <c r="R47" s="12">
        <v>68.94</v>
      </c>
      <c r="S47" s="12">
        <v>30.54</v>
      </c>
      <c r="T47" s="12">
        <v>38.39</v>
      </c>
      <c r="U47" s="12">
        <v>7.66</v>
      </c>
      <c r="V47" s="12">
        <v>5.75</v>
      </c>
      <c r="W47" s="12">
        <v>0.73</v>
      </c>
      <c r="X47" s="12">
        <v>10.55</v>
      </c>
      <c r="Y47" s="12">
        <v>3.1</v>
      </c>
      <c r="Z47" s="13">
        <v>5416.6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1:47" ht="16.5" customHeight="1">
      <c r="A48" s="1550"/>
      <c r="B48" s="1551"/>
      <c r="C48" s="1551"/>
      <c r="D48" s="6" t="s">
        <v>28</v>
      </c>
      <c r="E48" s="14">
        <v>0</v>
      </c>
      <c r="F48" s="14">
        <v>89</v>
      </c>
      <c r="G48" s="14">
        <v>26</v>
      </c>
      <c r="H48" s="14">
        <v>351</v>
      </c>
      <c r="I48" s="14">
        <v>5122</v>
      </c>
      <c r="J48" s="14">
        <v>3500</v>
      </c>
      <c r="K48" s="14">
        <v>17813</v>
      </c>
      <c r="L48" s="14">
        <v>38261</v>
      </c>
      <c r="M48" s="14">
        <v>76615</v>
      </c>
      <c r="N48" s="14">
        <v>91462</v>
      </c>
      <c r="O48" s="14">
        <v>66462</v>
      </c>
      <c r="P48" s="14">
        <v>51160</v>
      </c>
      <c r="Q48" s="14">
        <v>33612</v>
      </c>
      <c r="R48" s="14">
        <v>5107</v>
      </c>
      <c r="S48" s="14">
        <v>2530</v>
      </c>
      <c r="T48" s="14">
        <v>2858</v>
      </c>
      <c r="U48" s="14">
        <v>550</v>
      </c>
      <c r="V48" s="14">
        <v>491</v>
      </c>
      <c r="W48" s="14">
        <v>55</v>
      </c>
      <c r="X48" s="14">
        <v>749</v>
      </c>
      <c r="Y48" s="14">
        <v>220</v>
      </c>
      <c r="Z48" s="15">
        <v>397033</v>
      </c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1:47" ht="16.5" customHeight="1">
      <c r="A49" s="1550"/>
      <c r="B49" s="1551"/>
      <c r="C49" s="1551"/>
      <c r="D49" s="5" t="s">
        <v>26</v>
      </c>
      <c r="E49" s="19">
        <v>0</v>
      </c>
      <c r="F49" s="19">
        <v>8</v>
      </c>
      <c r="G49" s="19">
        <v>3</v>
      </c>
      <c r="H49" s="19">
        <v>32</v>
      </c>
      <c r="I49" s="19">
        <v>300</v>
      </c>
      <c r="J49" s="19">
        <v>148</v>
      </c>
      <c r="K49" s="19">
        <v>545</v>
      </c>
      <c r="L49" s="19">
        <v>715</v>
      </c>
      <c r="M49" s="19">
        <v>1170</v>
      </c>
      <c r="N49" s="19">
        <v>1406</v>
      </c>
      <c r="O49" s="19">
        <v>1094</v>
      </c>
      <c r="P49" s="19">
        <v>822</v>
      </c>
      <c r="Q49" s="19">
        <v>532</v>
      </c>
      <c r="R49" s="19">
        <v>80</v>
      </c>
      <c r="S49" s="19">
        <v>40</v>
      </c>
      <c r="T49" s="19">
        <v>50</v>
      </c>
      <c r="U49" s="19">
        <v>9</v>
      </c>
      <c r="V49" s="19">
        <v>9</v>
      </c>
      <c r="W49" s="19">
        <v>1</v>
      </c>
      <c r="X49" s="19">
        <v>13</v>
      </c>
      <c r="Y49" s="19">
        <v>4</v>
      </c>
      <c r="Z49" s="20">
        <v>6981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1:47" ht="16.5" customHeight="1">
      <c r="A50" s="1550" t="s">
        <v>24</v>
      </c>
      <c r="B50" s="1551"/>
      <c r="C50" s="1551"/>
      <c r="D50" s="4" t="s">
        <v>27</v>
      </c>
      <c r="E50" s="12">
        <v>0</v>
      </c>
      <c r="F50" s="12">
        <v>9.6199999999999992</v>
      </c>
      <c r="G50" s="12">
        <v>1.28</v>
      </c>
      <c r="H50" s="12">
        <v>10.92</v>
      </c>
      <c r="I50" s="12">
        <v>120.11</v>
      </c>
      <c r="J50" s="12">
        <v>70.349999999999994</v>
      </c>
      <c r="K50" s="12">
        <v>301.02999999999997</v>
      </c>
      <c r="L50" s="12">
        <v>556.13000000000011</v>
      </c>
      <c r="M50" s="12">
        <v>1079.03</v>
      </c>
      <c r="N50" s="12">
        <v>1197.5800000000002</v>
      </c>
      <c r="O50" s="12">
        <v>884.28</v>
      </c>
      <c r="P50" s="12">
        <v>670.07999999999993</v>
      </c>
      <c r="Q50" s="12">
        <v>456.15999999999997</v>
      </c>
      <c r="R50" s="12">
        <v>263.51</v>
      </c>
      <c r="S50" s="12">
        <v>147.19999999999999</v>
      </c>
      <c r="T50" s="12">
        <v>132.23000000000002</v>
      </c>
      <c r="U50" s="12">
        <v>52.17</v>
      </c>
      <c r="V50" s="12">
        <v>21.87</v>
      </c>
      <c r="W50" s="12">
        <v>16.38</v>
      </c>
      <c r="X50" s="12">
        <v>25.62</v>
      </c>
      <c r="Y50" s="12">
        <v>6.91</v>
      </c>
      <c r="Z50" s="13">
        <v>6022.46</v>
      </c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1:47" ht="16.5" customHeight="1">
      <c r="A51" s="1550"/>
      <c r="B51" s="1551"/>
      <c r="C51" s="1551"/>
      <c r="D51" s="6" t="s">
        <v>28</v>
      </c>
      <c r="E51" s="14">
        <v>0</v>
      </c>
      <c r="F51" s="14">
        <v>89</v>
      </c>
      <c r="G51" s="14">
        <v>26</v>
      </c>
      <c r="H51" s="14">
        <v>351</v>
      </c>
      <c r="I51" s="14">
        <v>5122</v>
      </c>
      <c r="J51" s="14">
        <v>3500</v>
      </c>
      <c r="K51" s="14">
        <v>17813</v>
      </c>
      <c r="L51" s="14">
        <v>38714</v>
      </c>
      <c r="M51" s="14">
        <v>80689</v>
      </c>
      <c r="N51" s="14">
        <v>96868</v>
      </c>
      <c r="O51" s="14">
        <v>68828</v>
      </c>
      <c r="P51" s="14">
        <v>52898</v>
      </c>
      <c r="Q51" s="14">
        <v>37066</v>
      </c>
      <c r="R51" s="14">
        <v>45301</v>
      </c>
      <c r="S51" s="14">
        <v>27792</v>
      </c>
      <c r="T51" s="14">
        <v>22723</v>
      </c>
      <c r="U51" s="14">
        <v>10263</v>
      </c>
      <c r="V51" s="14">
        <v>3867</v>
      </c>
      <c r="W51" s="14">
        <v>3334</v>
      </c>
      <c r="X51" s="14">
        <v>3838</v>
      </c>
      <c r="Y51" s="14">
        <v>1005</v>
      </c>
      <c r="Z51" s="15">
        <v>520087</v>
      </c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 spans="1:47" ht="16.5" customHeight="1">
      <c r="A52" s="1550"/>
      <c r="B52" s="1551"/>
      <c r="C52" s="1551"/>
      <c r="D52" s="5" t="s">
        <v>26</v>
      </c>
      <c r="E52" s="19">
        <v>0</v>
      </c>
      <c r="F52" s="19">
        <v>8</v>
      </c>
      <c r="G52" s="19">
        <v>3</v>
      </c>
      <c r="H52" s="19">
        <v>32</v>
      </c>
      <c r="I52" s="19">
        <v>300</v>
      </c>
      <c r="J52" s="19">
        <v>148</v>
      </c>
      <c r="K52" s="19">
        <v>545</v>
      </c>
      <c r="L52" s="19">
        <v>730</v>
      </c>
      <c r="M52" s="19">
        <v>1255</v>
      </c>
      <c r="N52" s="19">
        <v>1516</v>
      </c>
      <c r="O52" s="19">
        <v>1129</v>
      </c>
      <c r="P52" s="19">
        <v>841</v>
      </c>
      <c r="Q52" s="19">
        <v>564</v>
      </c>
      <c r="R52" s="19">
        <v>289</v>
      </c>
      <c r="S52" s="19">
        <v>158</v>
      </c>
      <c r="T52" s="19">
        <v>130</v>
      </c>
      <c r="U52" s="19">
        <v>48</v>
      </c>
      <c r="V52" s="19">
        <v>21</v>
      </c>
      <c r="W52" s="19">
        <v>16</v>
      </c>
      <c r="X52" s="19">
        <v>29</v>
      </c>
      <c r="Y52" s="19">
        <v>7</v>
      </c>
      <c r="Z52" s="20">
        <v>7769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 spans="1:47" ht="16.5" customHeight="1">
      <c r="A53" s="1550" t="s">
        <v>33</v>
      </c>
      <c r="B53" s="1551"/>
      <c r="C53" s="1551"/>
      <c r="D53" s="4" t="s">
        <v>27</v>
      </c>
      <c r="E53" s="12">
        <v>0</v>
      </c>
      <c r="F53" s="12">
        <v>10.01</v>
      </c>
      <c r="G53" s="12">
        <v>2.3600000000000003</v>
      </c>
      <c r="H53" s="12">
        <v>14.030000000000001</v>
      </c>
      <c r="I53" s="12">
        <v>128.07</v>
      </c>
      <c r="J53" s="12">
        <v>88.5</v>
      </c>
      <c r="K53" s="12">
        <v>366.98999999999995</v>
      </c>
      <c r="L53" s="12">
        <v>591.96</v>
      </c>
      <c r="M53" s="12">
        <v>1149.07</v>
      </c>
      <c r="N53" s="12">
        <v>1314.38</v>
      </c>
      <c r="O53" s="12">
        <v>1052.1600000000001</v>
      </c>
      <c r="P53" s="12">
        <v>822.35</v>
      </c>
      <c r="Q53" s="12">
        <v>633.22</v>
      </c>
      <c r="R53" s="12">
        <v>278.34000000000003</v>
      </c>
      <c r="S53" s="12">
        <v>149.44999999999999</v>
      </c>
      <c r="T53" s="12">
        <v>145.32</v>
      </c>
      <c r="U53" s="12">
        <v>52.61</v>
      </c>
      <c r="V53" s="12">
        <v>22.67</v>
      </c>
      <c r="W53" s="12">
        <v>16.38</v>
      </c>
      <c r="X53" s="12">
        <v>25.62</v>
      </c>
      <c r="Y53" s="12">
        <v>6.91</v>
      </c>
      <c r="Z53" s="13">
        <v>6870.4000000000005</v>
      </c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 spans="1:47" ht="16.5" customHeight="1">
      <c r="A54" s="1550"/>
      <c r="B54" s="1551"/>
      <c r="C54" s="1551"/>
      <c r="D54" s="6" t="s">
        <v>28</v>
      </c>
      <c r="E54" s="14">
        <v>0</v>
      </c>
      <c r="F54" s="14">
        <v>97</v>
      </c>
      <c r="G54" s="14">
        <v>75</v>
      </c>
      <c r="H54" s="14">
        <v>575</v>
      </c>
      <c r="I54" s="14">
        <v>6161</v>
      </c>
      <c r="J54" s="14">
        <v>4991</v>
      </c>
      <c r="K54" s="14">
        <v>27511</v>
      </c>
      <c r="L54" s="14">
        <v>43822</v>
      </c>
      <c r="M54" s="14">
        <v>91503</v>
      </c>
      <c r="N54" s="14">
        <v>113627</v>
      </c>
      <c r="O54" s="14">
        <v>96917</v>
      </c>
      <c r="P54" s="14">
        <v>82117</v>
      </c>
      <c r="Q54" s="14">
        <v>73767</v>
      </c>
      <c r="R54" s="14">
        <v>48808</v>
      </c>
      <c r="S54" s="14">
        <v>28356</v>
      </c>
      <c r="T54" s="14">
        <v>26147</v>
      </c>
      <c r="U54" s="14">
        <v>10446</v>
      </c>
      <c r="V54" s="14">
        <v>4060</v>
      </c>
      <c r="W54" s="14">
        <v>3334</v>
      </c>
      <c r="X54" s="14">
        <v>3838</v>
      </c>
      <c r="Y54" s="14">
        <v>1005</v>
      </c>
      <c r="Z54" s="15">
        <v>667157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 spans="1:47" ht="16.5" customHeight="1" thickBot="1">
      <c r="A55" s="1558"/>
      <c r="B55" s="1559"/>
      <c r="C55" s="1559"/>
      <c r="D55" s="10" t="s">
        <v>26</v>
      </c>
      <c r="E55" s="21">
        <v>0</v>
      </c>
      <c r="F55" s="21">
        <v>10</v>
      </c>
      <c r="G55" s="21">
        <v>9</v>
      </c>
      <c r="H55" s="21">
        <v>51</v>
      </c>
      <c r="I55" s="21">
        <v>358</v>
      </c>
      <c r="J55" s="21">
        <v>212</v>
      </c>
      <c r="K55" s="21">
        <v>865</v>
      </c>
      <c r="L55" s="21">
        <v>854</v>
      </c>
      <c r="M55" s="21">
        <v>1547</v>
      </c>
      <c r="N55" s="21">
        <v>1815</v>
      </c>
      <c r="O55" s="21">
        <v>1533</v>
      </c>
      <c r="P55" s="21">
        <v>1168</v>
      </c>
      <c r="Q55" s="21">
        <v>886</v>
      </c>
      <c r="R55" s="21">
        <v>311</v>
      </c>
      <c r="S55" s="21">
        <v>161</v>
      </c>
      <c r="T55" s="21">
        <v>147</v>
      </c>
      <c r="U55" s="21">
        <v>49</v>
      </c>
      <c r="V55" s="21">
        <v>21</v>
      </c>
      <c r="W55" s="21">
        <v>16</v>
      </c>
      <c r="X55" s="21">
        <v>29</v>
      </c>
      <c r="Y55" s="21">
        <v>7</v>
      </c>
      <c r="Z55" s="21">
        <v>10049</v>
      </c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 spans="1:47" ht="16.5" customHeight="1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6.5" customHeight="1">
      <c r="A57" s="1"/>
      <c r="B57" s="1"/>
      <c r="C57" s="1"/>
      <c r="D57" s="1"/>
      <c r="E57" s="1"/>
      <c r="F57" s="1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6.5" customHeight="1">
      <c r="A58" s="1"/>
      <c r="B58" s="1"/>
      <c r="C58" s="1"/>
      <c r="D58" s="1"/>
      <c r="E58" s="1"/>
      <c r="F58" s="1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6.5" customHeight="1" thickBot="1">
      <c r="A59" s="1"/>
      <c r="B59" s="1"/>
      <c r="C59" s="1"/>
      <c r="D59" s="1"/>
      <c r="E59" s="1"/>
      <c r="F59" s="1"/>
      <c r="G59" s="1553">
        <v>61.57</v>
      </c>
      <c r="H59" s="1554"/>
      <c r="I59" s="1554">
        <v>6157</v>
      </c>
      <c r="J59" s="1554"/>
      <c r="K59" s="1554">
        <v>2.2400000000000002</v>
      </c>
      <c r="L59" s="1554"/>
      <c r="M59" s="1554">
        <v>0</v>
      </c>
      <c r="N59" s="1554"/>
      <c r="O59" s="1554">
        <v>0</v>
      </c>
      <c r="P59" s="1554"/>
      <c r="Q59" s="1554">
        <v>137.66999999999999</v>
      </c>
      <c r="R59" s="1554"/>
      <c r="S59" s="1572">
        <v>137.66999999999999</v>
      </c>
      <c r="T59" s="1573"/>
      <c r="U59" s="1554">
        <v>7071.88</v>
      </c>
      <c r="V59" s="1554"/>
      <c r="W59" s="1554">
        <v>667157</v>
      </c>
      <c r="X59" s="1554"/>
      <c r="Y59" s="1554">
        <v>10049</v>
      </c>
      <c r="Z59" s="157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</sheetData>
  <mergeCells count="48">
    <mergeCell ref="M57:T57"/>
    <mergeCell ref="U57:Z57"/>
    <mergeCell ref="O59:P59"/>
    <mergeCell ref="Q59:R59"/>
    <mergeCell ref="S59:T59"/>
    <mergeCell ref="O58:P58"/>
    <mergeCell ref="M58:N58"/>
    <mergeCell ref="Y58:Z58"/>
    <mergeCell ref="M59:N59"/>
    <mergeCell ref="U59:V59"/>
    <mergeCell ref="Q58:R58"/>
    <mergeCell ref="W58:X58"/>
    <mergeCell ref="U58:V58"/>
    <mergeCell ref="S58:T58"/>
    <mergeCell ref="W59:X59"/>
    <mergeCell ref="Y59:Z59"/>
    <mergeCell ref="G59:H59"/>
    <mergeCell ref="I59:J59"/>
    <mergeCell ref="K59:L59"/>
    <mergeCell ref="A1:G1"/>
    <mergeCell ref="B5:B16"/>
    <mergeCell ref="B17:C19"/>
    <mergeCell ref="A2:I2"/>
    <mergeCell ref="C5:C7"/>
    <mergeCell ref="C8:C10"/>
    <mergeCell ref="B47:C49"/>
    <mergeCell ref="A50:C52"/>
    <mergeCell ref="A53:C55"/>
    <mergeCell ref="G57:J57"/>
    <mergeCell ref="G58:H58"/>
    <mergeCell ref="I58:J58"/>
    <mergeCell ref="K57:L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</mergeCells>
  <phoneticPr fontId="4"/>
  <pageMargins left="0.59055118110236227" right="0.19685039370078741" top="0.59055118110236227" bottom="0.19685039370078741" header="0" footer="0"/>
  <pageSetup paperSize="9" scale="6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57</v>
      </c>
      <c r="B1" s="1556"/>
      <c r="C1" s="1556"/>
      <c r="D1" s="1556"/>
      <c r="E1" s="1556"/>
      <c r="F1" s="1556"/>
      <c r="G1" s="1556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ht="14.25" thickBo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ht="16.5" customHeight="1">
      <c r="A4" s="29" t="s">
        <v>36</v>
      </c>
      <c r="B4" s="30" t="s">
        <v>35</v>
      </c>
      <c r="C4" s="30" t="s">
        <v>1</v>
      </c>
      <c r="D4" s="30" t="s">
        <v>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30" t="s">
        <v>10</v>
      </c>
      <c r="M4" s="30" t="s">
        <v>11</v>
      </c>
      <c r="N4" s="30" t="s">
        <v>12</v>
      </c>
      <c r="O4" s="30" t="s">
        <v>13</v>
      </c>
      <c r="P4" s="30" t="s">
        <v>14</v>
      </c>
      <c r="Q4" s="30" t="s">
        <v>15</v>
      </c>
      <c r="R4" s="30" t="s">
        <v>16</v>
      </c>
      <c r="S4" s="30" t="s">
        <v>17</v>
      </c>
      <c r="T4" s="30" t="s">
        <v>18</v>
      </c>
      <c r="U4" s="30" t="s">
        <v>19</v>
      </c>
      <c r="V4" s="30" t="s">
        <v>20</v>
      </c>
      <c r="W4" s="30" t="s">
        <v>21</v>
      </c>
      <c r="X4" s="30" t="s">
        <v>22</v>
      </c>
      <c r="Y4" s="30" t="s">
        <v>23</v>
      </c>
      <c r="Z4" s="31" t="s">
        <v>25</v>
      </c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</row>
    <row r="5" spans="1:47" ht="16.5" customHeight="1">
      <c r="A5" s="1550" t="s">
        <v>32</v>
      </c>
      <c r="B5" s="1551" t="s">
        <v>29</v>
      </c>
      <c r="C5" s="1551" t="s">
        <v>51</v>
      </c>
      <c r="D5" s="26" t="s">
        <v>27</v>
      </c>
      <c r="E5" s="33">
        <v>0</v>
      </c>
      <c r="F5" s="34">
        <v>0</v>
      </c>
      <c r="G5" s="34">
        <v>0</v>
      </c>
      <c r="H5" s="34">
        <v>0</v>
      </c>
      <c r="I5" s="34">
        <v>0.42</v>
      </c>
      <c r="J5" s="34">
        <v>0.06</v>
      </c>
      <c r="K5" s="34">
        <v>0.15</v>
      </c>
      <c r="L5" s="34">
        <v>1.59</v>
      </c>
      <c r="M5" s="34">
        <v>0.86</v>
      </c>
      <c r="N5" s="34">
        <v>2.99</v>
      </c>
      <c r="O5" s="34">
        <v>5.14</v>
      </c>
      <c r="P5" s="34">
        <v>1.9</v>
      </c>
      <c r="Q5" s="34">
        <v>2.27</v>
      </c>
      <c r="R5" s="34">
        <v>3.4</v>
      </c>
      <c r="S5" s="34">
        <v>1.61</v>
      </c>
      <c r="T5" s="34">
        <v>0.28999999999999998</v>
      </c>
      <c r="U5" s="34">
        <v>0.93</v>
      </c>
      <c r="V5" s="34">
        <v>0.78</v>
      </c>
      <c r="W5" s="34">
        <v>0</v>
      </c>
      <c r="X5" s="34">
        <v>0.28999999999999998</v>
      </c>
      <c r="Y5" s="34">
        <v>0.17</v>
      </c>
      <c r="Z5" s="35">
        <v>22.85</v>
      </c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</row>
    <row r="6" spans="1:47" ht="16.5" customHeight="1">
      <c r="A6" s="1550"/>
      <c r="B6" s="1551"/>
      <c r="C6" s="1551"/>
      <c r="D6" s="28" t="s">
        <v>28</v>
      </c>
      <c r="E6" s="36">
        <v>0</v>
      </c>
      <c r="F6" s="36">
        <v>0</v>
      </c>
      <c r="G6" s="36">
        <v>0</v>
      </c>
      <c r="H6" s="36">
        <v>0</v>
      </c>
      <c r="I6" s="36">
        <v>86</v>
      </c>
      <c r="J6" s="36">
        <v>18</v>
      </c>
      <c r="K6" s="36">
        <v>57</v>
      </c>
      <c r="L6" s="36">
        <v>599</v>
      </c>
      <c r="M6" s="36">
        <v>351</v>
      </c>
      <c r="N6" s="36">
        <v>1343</v>
      </c>
      <c r="O6" s="36">
        <v>2496</v>
      </c>
      <c r="P6" s="36">
        <v>953</v>
      </c>
      <c r="Q6" s="36">
        <v>1178</v>
      </c>
      <c r="R6" s="36">
        <v>2039</v>
      </c>
      <c r="S6" s="36">
        <v>848</v>
      </c>
      <c r="T6" s="36">
        <v>144</v>
      </c>
      <c r="U6" s="36">
        <v>579</v>
      </c>
      <c r="V6" s="36">
        <v>409</v>
      </c>
      <c r="W6" s="36">
        <v>0</v>
      </c>
      <c r="X6" s="36">
        <v>155</v>
      </c>
      <c r="Y6" s="36">
        <v>91</v>
      </c>
      <c r="Z6" s="37">
        <v>11346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16.5" customHeight="1">
      <c r="A7" s="1550"/>
      <c r="B7" s="1551"/>
      <c r="C7" s="1551"/>
      <c r="D7" s="27" t="s">
        <v>26</v>
      </c>
      <c r="E7" s="38">
        <v>0</v>
      </c>
      <c r="F7" s="38">
        <v>0</v>
      </c>
      <c r="G7" s="38">
        <v>0</v>
      </c>
      <c r="H7" s="38">
        <v>0</v>
      </c>
      <c r="I7" s="38">
        <v>5</v>
      </c>
      <c r="J7" s="38">
        <v>1</v>
      </c>
      <c r="K7" s="38">
        <v>2</v>
      </c>
      <c r="L7" s="38">
        <v>14</v>
      </c>
      <c r="M7" s="38">
        <v>7</v>
      </c>
      <c r="N7" s="38">
        <v>20</v>
      </c>
      <c r="O7" s="38">
        <v>29</v>
      </c>
      <c r="P7" s="38">
        <v>10</v>
      </c>
      <c r="Q7" s="38">
        <v>11</v>
      </c>
      <c r="R7" s="38">
        <v>13</v>
      </c>
      <c r="S7" s="38">
        <v>5</v>
      </c>
      <c r="T7" s="38">
        <v>0</v>
      </c>
      <c r="U7" s="38">
        <v>3</v>
      </c>
      <c r="V7" s="38">
        <v>2</v>
      </c>
      <c r="W7" s="38">
        <v>0</v>
      </c>
      <c r="X7" s="38">
        <v>0</v>
      </c>
      <c r="Y7" s="38">
        <v>0</v>
      </c>
      <c r="Z7" s="39">
        <v>122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</row>
    <row r="8" spans="1:47" ht="16.5" customHeight="1">
      <c r="A8" s="1550"/>
      <c r="B8" s="1551"/>
      <c r="C8" s="1551" t="s">
        <v>52</v>
      </c>
      <c r="D8" s="26" t="s">
        <v>27</v>
      </c>
      <c r="E8" s="34">
        <v>0</v>
      </c>
      <c r="F8" s="34">
        <v>0</v>
      </c>
      <c r="G8" s="34">
        <v>0</v>
      </c>
      <c r="H8" s="34">
        <v>0</v>
      </c>
      <c r="I8" s="34">
        <v>0.74</v>
      </c>
      <c r="J8" s="34">
        <v>0.16</v>
      </c>
      <c r="K8" s="34">
        <v>3.09</v>
      </c>
      <c r="L8" s="34">
        <v>3.72</v>
      </c>
      <c r="M8" s="34">
        <v>2.82</v>
      </c>
      <c r="N8" s="34">
        <v>2.9</v>
      </c>
      <c r="O8" s="34">
        <v>3.49</v>
      </c>
      <c r="P8" s="34">
        <v>1.42</v>
      </c>
      <c r="Q8" s="34">
        <v>0.91</v>
      </c>
      <c r="R8" s="34">
        <v>1.45</v>
      </c>
      <c r="S8" s="34">
        <v>0.33</v>
      </c>
      <c r="T8" s="34">
        <v>0.78</v>
      </c>
      <c r="U8" s="34">
        <v>0</v>
      </c>
      <c r="V8" s="34">
        <v>0.32</v>
      </c>
      <c r="W8" s="34">
        <v>0.04</v>
      </c>
      <c r="X8" s="34">
        <v>0</v>
      </c>
      <c r="Y8" s="34">
        <v>0.59</v>
      </c>
      <c r="Z8" s="35">
        <v>22.76</v>
      </c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</row>
    <row r="9" spans="1:47" ht="16.5" customHeight="1">
      <c r="A9" s="1550"/>
      <c r="B9" s="1551"/>
      <c r="C9" s="1551"/>
      <c r="D9" s="28" t="s">
        <v>28</v>
      </c>
      <c r="E9" s="36">
        <v>0</v>
      </c>
      <c r="F9" s="36">
        <v>0</v>
      </c>
      <c r="G9" s="36">
        <v>0</v>
      </c>
      <c r="H9" s="36">
        <v>0</v>
      </c>
      <c r="I9" s="36">
        <v>103</v>
      </c>
      <c r="J9" s="36">
        <v>22</v>
      </c>
      <c r="K9" s="36">
        <v>530</v>
      </c>
      <c r="L9" s="36">
        <v>816</v>
      </c>
      <c r="M9" s="36">
        <v>594</v>
      </c>
      <c r="N9" s="36">
        <v>759</v>
      </c>
      <c r="O9" s="36">
        <v>893</v>
      </c>
      <c r="P9" s="36">
        <v>408</v>
      </c>
      <c r="Q9" s="36">
        <v>254</v>
      </c>
      <c r="R9" s="36">
        <v>336</v>
      </c>
      <c r="S9" s="36">
        <v>131</v>
      </c>
      <c r="T9" s="36">
        <v>218</v>
      </c>
      <c r="U9" s="36">
        <v>0</v>
      </c>
      <c r="V9" s="36">
        <v>83</v>
      </c>
      <c r="W9" s="36">
        <v>11</v>
      </c>
      <c r="X9" s="36">
        <v>0</v>
      </c>
      <c r="Y9" s="36">
        <v>159</v>
      </c>
      <c r="Z9" s="37">
        <v>5317</v>
      </c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</row>
    <row r="10" spans="1:47" ht="16.5" customHeight="1">
      <c r="A10" s="1550"/>
      <c r="B10" s="1551"/>
      <c r="C10" s="1551"/>
      <c r="D10" s="27" t="s">
        <v>26</v>
      </c>
      <c r="E10" s="38">
        <v>0</v>
      </c>
      <c r="F10" s="38">
        <v>0</v>
      </c>
      <c r="G10" s="38">
        <v>0</v>
      </c>
      <c r="H10" s="38">
        <v>0</v>
      </c>
      <c r="I10" s="38">
        <v>5</v>
      </c>
      <c r="J10" s="38">
        <v>0</v>
      </c>
      <c r="K10" s="38">
        <v>15</v>
      </c>
      <c r="L10" s="38">
        <v>21</v>
      </c>
      <c r="M10" s="38">
        <v>12</v>
      </c>
      <c r="N10" s="38">
        <v>13</v>
      </c>
      <c r="O10" s="38">
        <v>11</v>
      </c>
      <c r="P10" s="38">
        <v>5</v>
      </c>
      <c r="Q10" s="38">
        <v>2</v>
      </c>
      <c r="R10" s="38">
        <v>2</v>
      </c>
      <c r="S10" s="38">
        <v>1</v>
      </c>
      <c r="T10" s="38">
        <v>1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9">
        <v>88</v>
      </c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</row>
    <row r="11" spans="1:47" ht="16.5" customHeight="1">
      <c r="A11" s="1550"/>
      <c r="B11" s="1551"/>
      <c r="C11" s="1551" t="s">
        <v>53</v>
      </c>
      <c r="D11" s="26" t="s">
        <v>27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0.21</v>
      </c>
      <c r="O11" s="34">
        <v>0.66</v>
      </c>
      <c r="P11" s="34">
        <v>1.86</v>
      </c>
      <c r="Q11" s="34">
        <v>0.23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0.08</v>
      </c>
      <c r="X11" s="34">
        <v>0</v>
      </c>
      <c r="Y11" s="34">
        <v>0</v>
      </c>
      <c r="Z11" s="35">
        <v>3.04</v>
      </c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</row>
    <row r="12" spans="1:47" ht="16.5" customHeight="1">
      <c r="A12" s="1550"/>
      <c r="B12" s="1551"/>
      <c r="C12" s="1551"/>
      <c r="D12" s="28" t="s">
        <v>28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48</v>
      </c>
      <c r="O12" s="36">
        <v>142</v>
      </c>
      <c r="P12" s="36">
        <v>475</v>
      </c>
      <c r="Q12" s="36">
        <v>61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22</v>
      </c>
      <c r="X12" s="36">
        <v>0</v>
      </c>
      <c r="Y12" s="36">
        <v>0</v>
      </c>
      <c r="Z12" s="37">
        <v>748</v>
      </c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</row>
    <row r="13" spans="1:47" ht="16.5" customHeight="1">
      <c r="A13" s="1550"/>
      <c r="B13" s="1551"/>
      <c r="C13" s="1551"/>
      <c r="D13" s="27" t="s">
        <v>26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1</v>
      </c>
      <c r="O13" s="38">
        <v>1</v>
      </c>
      <c r="P13" s="38">
        <v>5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9">
        <v>7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</row>
    <row r="14" spans="1:47" ht="16.5" customHeight="1">
      <c r="A14" s="1550"/>
      <c r="B14" s="1551"/>
      <c r="C14" s="1552" t="s">
        <v>54</v>
      </c>
      <c r="D14" s="26" t="s">
        <v>27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1.34</v>
      </c>
      <c r="P14" s="34">
        <v>7.0000000000000007E-2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5">
        <v>1.41</v>
      </c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</row>
    <row r="15" spans="1:47" ht="16.5" customHeight="1">
      <c r="A15" s="1550"/>
      <c r="B15" s="1551"/>
      <c r="C15" s="1552"/>
      <c r="D15" s="28" t="s">
        <v>28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314</v>
      </c>
      <c r="P15" s="36">
        <v>13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7">
        <v>327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</row>
    <row r="16" spans="1:47" ht="16.5" customHeight="1">
      <c r="A16" s="1550"/>
      <c r="B16" s="1551"/>
      <c r="C16" s="1552"/>
      <c r="D16" s="27" t="s">
        <v>26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4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40">
        <v>4</v>
      </c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</row>
    <row r="17" spans="1:47" ht="16.5" customHeight="1">
      <c r="A17" s="1550"/>
      <c r="B17" s="1551" t="s">
        <v>30</v>
      </c>
      <c r="C17" s="1551"/>
      <c r="D17" s="26" t="s">
        <v>27</v>
      </c>
      <c r="E17" s="34">
        <v>0</v>
      </c>
      <c r="F17" s="34">
        <v>0</v>
      </c>
      <c r="G17" s="34">
        <v>0</v>
      </c>
      <c r="H17" s="34">
        <v>0</v>
      </c>
      <c r="I17" s="34">
        <v>1.1599999999999999</v>
      </c>
      <c r="J17" s="34">
        <v>0.22</v>
      </c>
      <c r="K17" s="34">
        <v>3.2399999999999998</v>
      </c>
      <c r="L17" s="34">
        <v>5.3100000000000005</v>
      </c>
      <c r="M17" s="34">
        <v>3.6799999999999997</v>
      </c>
      <c r="N17" s="34">
        <v>6.1000000000000005</v>
      </c>
      <c r="O17" s="34">
        <v>10.629999999999999</v>
      </c>
      <c r="P17" s="34">
        <v>5.25</v>
      </c>
      <c r="Q17" s="34">
        <v>3.41</v>
      </c>
      <c r="R17" s="34">
        <v>4.8499999999999996</v>
      </c>
      <c r="S17" s="34">
        <v>1.9400000000000002</v>
      </c>
      <c r="T17" s="34">
        <v>1.07</v>
      </c>
      <c r="U17" s="34">
        <v>0.93</v>
      </c>
      <c r="V17" s="34">
        <v>1.1000000000000001</v>
      </c>
      <c r="W17" s="34">
        <v>0.12</v>
      </c>
      <c r="X17" s="34">
        <v>0.28999999999999998</v>
      </c>
      <c r="Y17" s="34">
        <v>0.76</v>
      </c>
      <c r="Z17" s="35">
        <v>50.059999999999995</v>
      </c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</row>
    <row r="18" spans="1:47" ht="16.5" customHeight="1">
      <c r="A18" s="1550"/>
      <c r="B18" s="1551"/>
      <c r="C18" s="1551"/>
      <c r="D18" s="28" t="s">
        <v>28</v>
      </c>
      <c r="E18" s="36">
        <v>0</v>
      </c>
      <c r="F18" s="36">
        <v>0</v>
      </c>
      <c r="G18" s="36">
        <v>0</v>
      </c>
      <c r="H18" s="36">
        <v>0</v>
      </c>
      <c r="I18" s="36">
        <v>189</v>
      </c>
      <c r="J18" s="36">
        <v>40</v>
      </c>
      <c r="K18" s="36">
        <v>587</v>
      </c>
      <c r="L18" s="36">
        <v>1415</v>
      </c>
      <c r="M18" s="36">
        <v>945</v>
      </c>
      <c r="N18" s="36">
        <v>2150</v>
      </c>
      <c r="O18" s="36">
        <v>3845</v>
      </c>
      <c r="P18" s="36">
        <v>1849</v>
      </c>
      <c r="Q18" s="36">
        <v>1493</v>
      </c>
      <c r="R18" s="36">
        <v>2375</v>
      </c>
      <c r="S18" s="36">
        <v>979</v>
      </c>
      <c r="T18" s="36">
        <v>362</v>
      </c>
      <c r="U18" s="36">
        <v>579</v>
      </c>
      <c r="V18" s="36">
        <v>492</v>
      </c>
      <c r="W18" s="36">
        <v>33</v>
      </c>
      <c r="X18" s="36">
        <v>155</v>
      </c>
      <c r="Y18" s="36">
        <v>250</v>
      </c>
      <c r="Z18" s="37">
        <v>17738</v>
      </c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</row>
    <row r="19" spans="1:47" ht="16.5" customHeight="1">
      <c r="A19" s="1550"/>
      <c r="B19" s="1551"/>
      <c r="C19" s="1551"/>
      <c r="D19" s="27" t="s">
        <v>26</v>
      </c>
      <c r="E19" s="41">
        <v>0</v>
      </c>
      <c r="F19" s="41">
        <v>0</v>
      </c>
      <c r="G19" s="41">
        <v>0</v>
      </c>
      <c r="H19" s="41">
        <v>0</v>
      </c>
      <c r="I19" s="41">
        <v>10</v>
      </c>
      <c r="J19" s="41">
        <v>1</v>
      </c>
      <c r="K19" s="41">
        <v>17</v>
      </c>
      <c r="L19" s="41">
        <v>35</v>
      </c>
      <c r="M19" s="41">
        <v>19</v>
      </c>
      <c r="N19" s="41">
        <v>34</v>
      </c>
      <c r="O19" s="41">
        <v>45</v>
      </c>
      <c r="P19" s="41">
        <v>20</v>
      </c>
      <c r="Q19" s="41">
        <v>13</v>
      </c>
      <c r="R19" s="41">
        <v>15</v>
      </c>
      <c r="S19" s="41">
        <v>6</v>
      </c>
      <c r="T19" s="41">
        <v>1</v>
      </c>
      <c r="U19" s="41">
        <v>3</v>
      </c>
      <c r="V19" s="41">
        <v>2</v>
      </c>
      <c r="W19" s="41">
        <v>0</v>
      </c>
      <c r="X19" s="41">
        <v>0</v>
      </c>
      <c r="Y19" s="41">
        <v>0</v>
      </c>
      <c r="Z19" s="42">
        <v>221</v>
      </c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</row>
    <row r="20" spans="1:47" ht="16.5" customHeight="1">
      <c r="A20" s="1550"/>
      <c r="B20" s="1551" t="s">
        <v>31</v>
      </c>
      <c r="C20" s="1552" t="s">
        <v>55</v>
      </c>
      <c r="D20" s="26" t="s">
        <v>27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5">
        <v>0</v>
      </c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</row>
    <row r="21" spans="1:47" ht="16.5" customHeight="1">
      <c r="A21" s="1550"/>
      <c r="B21" s="1551"/>
      <c r="C21" s="1552"/>
      <c r="D21" s="28" t="s">
        <v>28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7">
        <v>0</v>
      </c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</row>
    <row r="22" spans="1:47" ht="16.5" customHeight="1">
      <c r="A22" s="1550"/>
      <c r="B22" s="1551"/>
      <c r="C22" s="1552"/>
      <c r="D22" s="27" t="s">
        <v>26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9">
        <v>0</v>
      </c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1:47" ht="16.5" customHeight="1">
      <c r="A23" s="1550"/>
      <c r="B23" s="1551"/>
      <c r="C23" s="1552" t="s">
        <v>56</v>
      </c>
      <c r="D23" s="26" t="s">
        <v>27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5">
        <v>0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</row>
    <row r="24" spans="1:47" ht="16.5" customHeight="1">
      <c r="A24" s="1550"/>
      <c r="B24" s="1551"/>
      <c r="C24" s="1552"/>
      <c r="D24" s="28" t="s">
        <v>28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7">
        <v>0</v>
      </c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</row>
    <row r="25" spans="1:47" ht="16.5" customHeight="1">
      <c r="A25" s="1550"/>
      <c r="B25" s="1551"/>
      <c r="C25" s="1552"/>
      <c r="D25" s="27" t="s">
        <v>26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40">
        <v>0</v>
      </c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</row>
    <row r="26" spans="1:47" ht="16.5" customHeight="1">
      <c r="A26" s="1550"/>
      <c r="B26" s="1551" t="s">
        <v>30</v>
      </c>
      <c r="C26" s="1551"/>
      <c r="D26" s="26" t="s">
        <v>27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5">
        <v>0</v>
      </c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</row>
    <row r="27" spans="1:47" ht="16.5" customHeight="1">
      <c r="A27" s="1550"/>
      <c r="B27" s="1551"/>
      <c r="C27" s="1551"/>
      <c r="D27" s="28" t="s">
        <v>28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7">
        <v>0</v>
      </c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</row>
    <row r="28" spans="1:47" ht="16.5" customHeight="1">
      <c r="A28" s="1550"/>
      <c r="B28" s="1551"/>
      <c r="C28" s="1551"/>
      <c r="D28" s="27" t="s">
        <v>26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2">
        <v>0</v>
      </c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</row>
    <row r="29" spans="1:47" ht="16.5" customHeight="1">
      <c r="A29" s="1550" t="s">
        <v>24</v>
      </c>
      <c r="B29" s="1551"/>
      <c r="C29" s="1551"/>
      <c r="D29" s="26" t="s">
        <v>27</v>
      </c>
      <c r="E29" s="34">
        <v>0</v>
      </c>
      <c r="F29" s="34">
        <v>0</v>
      </c>
      <c r="G29" s="34">
        <v>0</v>
      </c>
      <c r="H29" s="34">
        <v>0</v>
      </c>
      <c r="I29" s="34">
        <v>1.1599999999999999</v>
      </c>
      <c r="J29" s="34">
        <v>0.22</v>
      </c>
      <c r="K29" s="34">
        <v>3.2399999999999998</v>
      </c>
      <c r="L29" s="34">
        <v>5.3100000000000005</v>
      </c>
      <c r="M29" s="34">
        <v>3.6799999999999997</v>
      </c>
      <c r="N29" s="34">
        <v>6.1000000000000005</v>
      </c>
      <c r="O29" s="34">
        <v>10.629999999999999</v>
      </c>
      <c r="P29" s="34">
        <v>5.25</v>
      </c>
      <c r="Q29" s="34">
        <v>3.41</v>
      </c>
      <c r="R29" s="34">
        <v>4.8499999999999996</v>
      </c>
      <c r="S29" s="34">
        <v>1.9400000000000002</v>
      </c>
      <c r="T29" s="34">
        <v>1.07</v>
      </c>
      <c r="U29" s="34">
        <v>0.93</v>
      </c>
      <c r="V29" s="34">
        <v>1.1000000000000001</v>
      </c>
      <c r="W29" s="34">
        <v>0.12</v>
      </c>
      <c r="X29" s="34">
        <v>0.28999999999999998</v>
      </c>
      <c r="Y29" s="34">
        <v>0.76</v>
      </c>
      <c r="Z29" s="35">
        <v>50.059999999999995</v>
      </c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</row>
    <row r="30" spans="1:47" ht="16.5" customHeight="1">
      <c r="A30" s="1550"/>
      <c r="B30" s="1551"/>
      <c r="C30" s="1551"/>
      <c r="D30" s="28" t="s">
        <v>28</v>
      </c>
      <c r="E30" s="36">
        <v>0</v>
      </c>
      <c r="F30" s="36">
        <v>0</v>
      </c>
      <c r="G30" s="36">
        <v>0</v>
      </c>
      <c r="H30" s="36">
        <v>0</v>
      </c>
      <c r="I30" s="36">
        <v>189</v>
      </c>
      <c r="J30" s="36">
        <v>40</v>
      </c>
      <c r="K30" s="36">
        <v>587</v>
      </c>
      <c r="L30" s="36">
        <v>1415</v>
      </c>
      <c r="M30" s="36">
        <v>945</v>
      </c>
      <c r="N30" s="36">
        <v>2150</v>
      </c>
      <c r="O30" s="36">
        <v>3845</v>
      </c>
      <c r="P30" s="36">
        <v>1849</v>
      </c>
      <c r="Q30" s="36">
        <v>1493</v>
      </c>
      <c r="R30" s="36">
        <v>2375</v>
      </c>
      <c r="S30" s="36">
        <v>979</v>
      </c>
      <c r="T30" s="36">
        <v>362</v>
      </c>
      <c r="U30" s="36">
        <v>579</v>
      </c>
      <c r="V30" s="36">
        <v>492</v>
      </c>
      <c r="W30" s="36">
        <v>33</v>
      </c>
      <c r="X30" s="36">
        <v>155</v>
      </c>
      <c r="Y30" s="36">
        <v>250</v>
      </c>
      <c r="Z30" s="37">
        <v>17738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</row>
    <row r="31" spans="1:47" ht="16.5" customHeight="1">
      <c r="A31" s="1550"/>
      <c r="B31" s="1551"/>
      <c r="C31" s="1551"/>
      <c r="D31" s="27" t="s">
        <v>26</v>
      </c>
      <c r="E31" s="41">
        <v>0</v>
      </c>
      <c r="F31" s="41">
        <v>0</v>
      </c>
      <c r="G31" s="41">
        <v>0</v>
      </c>
      <c r="H31" s="41">
        <v>0</v>
      </c>
      <c r="I31" s="41">
        <v>10</v>
      </c>
      <c r="J31" s="41">
        <v>1</v>
      </c>
      <c r="K31" s="41">
        <v>17</v>
      </c>
      <c r="L31" s="41">
        <v>35</v>
      </c>
      <c r="M31" s="41">
        <v>19</v>
      </c>
      <c r="N31" s="41">
        <v>34</v>
      </c>
      <c r="O31" s="41">
        <v>45</v>
      </c>
      <c r="P31" s="41">
        <v>20</v>
      </c>
      <c r="Q31" s="41">
        <v>13</v>
      </c>
      <c r="R31" s="41">
        <v>15</v>
      </c>
      <c r="S31" s="41">
        <v>6</v>
      </c>
      <c r="T31" s="41">
        <v>1</v>
      </c>
      <c r="U31" s="41">
        <v>3</v>
      </c>
      <c r="V31" s="41">
        <v>2</v>
      </c>
      <c r="W31" s="41">
        <v>0</v>
      </c>
      <c r="X31" s="41">
        <v>0</v>
      </c>
      <c r="Y31" s="41">
        <v>0</v>
      </c>
      <c r="Z31" s="42">
        <v>221</v>
      </c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</row>
    <row r="32" spans="1:47" ht="16.5" customHeight="1">
      <c r="A32" s="1550" t="s">
        <v>34</v>
      </c>
      <c r="B32" s="1551" t="s">
        <v>29</v>
      </c>
      <c r="C32" s="1552" t="s">
        <v>53</v>
      </c>
      <c r="D32" s="26" t="s">
        <v>27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3.08</v>
      </c>
      <c r="P32" s="34">
        <v>0.4</v>
      </c>
      <c r="Q32" s="34">
        <v>1.4</v>
      </c>
      <c r="R32" s="34">
        <v>0.65</v>
      </c>
      <c r="S32" s="34">
        <v>0.76</v>
      </c>
      <c r="T32" s="34">
        <v>1.44</v>
      </c>
      <c r="U32" s="34">
        <v>1.9</v>
      </c>
      <c r="V32" s="34">
        <v>1.1499999999999999</v>
      </c>
      <c r="W32" s="34">
        <v>0.2</v>
      </c>
      <c r="X32" s="34">
        <v>0</v>
      </c>
      <c r="Y32" s="34">
        <v>1.48</v>
      </c>
      <c r="Z32" s="35">
        <v>12.46</v>
      </c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</row>
    <row r="33" spans="1:47" ht="16.5" customHeight="1">
      <c r="A33" s="1550"/>
      <c r="B33" s="1551"/>
      <c r="C33" s="1552"/>
      <c r="D33" s="28" t="s">
        <v>28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748</v>
      </c>
      <c r="P33" s="36">
        <v>73</v>
      </c>
      <c r="Q33" s="36">
        <v>371</v>
      </c>
      <c r="R33" s="36">
        <v>179</v>
      </c>
      <c r="S33" s="36">
        <v>213</v>
      </c>
      <c r="T33" s="36">
        <v>394</v>
      </c>
      <c r="U33" s="36">
        <v>531</v>
      </c>
      <c r="V33" s="36">
        <v>308</v>
      </c>
      <c r="W33" s="36">
        <v>51</v>
      </c>
      <c r="X33" s="36">
        <v>0</v>
      </c>
      <c r="Y33" s="36">
        <v>301</v>
      </c>
      <c r="Z33" s="37">
        <v>3169</v>
      </c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</row>
    <row r="34" spans="1:47" ht="16.5" customHeight="1">
      <c r="A34" s="1550"/>
      <c r="B34" s="1551"/>
      <c r="C34" s="1552"/>
      <c r="D34" s="27" t="s">
        <v>26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9</v>
      </c>
      <c r="P34" s="38">
        <v>1</v>
      </c>
      <c r="Q34" s="38">
        <v>3</v>
      </c>
      <c r="R34" s="38">
        <v>1</v>
      </c>
      <c r="S34" s="38">
        <v>1</v>
      </c>
      <c r="T34" s="38">
        <v>0</v>
      </c>
      <c r="U34" s="38">
        <v>0</v>
      </c>
      <c r="V34" s="38">
        <v>1</v>
      </c>
      <c r="W34" s="38">
        <v>0</v>
      </c>
      <c r="X34" s="38">
        <v>0</v>
      </c>
      <c r="Y34" s="38">
        <v>1</v>
      </c>
      <c r="Z34" s="39">
        <v>17</v>
      </c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</row>
    <row r="35" spans="1:47" ht="16.5" customHeight="1">
      <c r="A35" s="1550"/>
      <c r="B35" s="1551"/>
      <c r="C35" s="1552" t="s">
        <v>54</v>
      </c>
      <c r="D35" s="26" t="s">
        <v>27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5">
        <v>0</v>
      </c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</row>
    <row r="36" spans="1:47" ht="16.5" customHeight="1">
      <c r="A36" s="1550"/>
      <c r="B36" s="1551"/>
      <c r="C36" s="1552"/>
      <c r="D36" s="28" t="s">
        <v>28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7">
        <v>0</v>
      </c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</row>
    <row r="37" spans="1:47" ht="16.5" customHeight="1">
      <c r="A37" s="1550"/>
      <c r="B37" s="1551"/>
      <c r="C37" s="1552"/>
      <c r="D37" s="27" t="s">
        <v>26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0</v>
      </c>
      <c r="S37" s="38">
        <v>0</v>
      </c>
      <c r="T37" s="38">
        <v>0</v>
      </c>
      <c r="U37" s="38">
        <v>0</v>
      </c>
      <c r="V37" s="38">
        <v>0</v>
      </c>
      <c r="W37" s="38">
        <v>0</v>
      </c>
      <c r="X37" s="38">
        <v>0</v>
      </c>
      <c r="Y37" s="38">
        <v>0</v>
      </c>
      <c r="Z37" s="39">
        <v>0</v>
      </c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</row>
    <row r="38" spans="1:47" ht="16.5" customHeight="1">
      <c r="A38" s="1550"/>
      <c r="B38" s="1551" t="s">
        <v>30</v>
      </c>
      <c r="C38" s="1551"/>
      <c r="D38" s="26" t="s">
        <v>27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3.08</v>
      </c>
      <c r="P38" s="34">
        <v>0.4</v>
      </c>
      <c r="Q38" s="34">
        <v>1.4</v>
      </c>
      <c r="R38" s="34">
        <v>0.65</v>
      </c>
      <c r="S38" s="34">
        <v>0.76</v>
      </c>
      <c r="T38" s="34">
        <v>1.44</v>
      </c>
      <c r="U38" s="34">
        <v>1.9</v>
      </c>
      <c r="V38" s="34">
        <v>1.1499999999999999</v>
      </c>
      <c r="W38" s="34">
        <v>0.2</v>
      </c>
      <c r="X38" s="34">
        <v>0</v>
      </c>
      <c r="Y38" s="34">
        <v>1.48</v>
      </c>
      <c r="Z38" s="35">
        <v>12.46</v>
      </c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</row>
    <row r="39" spans="1:47" ht="16.5" customHeight="1">
      <c r="A39" s="1550"/>
      <c r="B39" s="1551"/>
      <c r="C39" s="1551"/>
      <c r="D39" s="28" t="s">
        <v>28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748</v>
      </c>
      <c r="P39" s="36">
        <v>73</v>
      </c>
      <c r="Q39" s="36">
        <v>371</v>
      </c>
      <c r="R39" s="36">
        <v>179</v>
      </c>
      <c r="S39" s="36">
        <v>213</v>
      </c>
      <c r="T39" s="36">
        <v>394</v>
      </c>
      <c r="U39" s="36">
        <v>531</v>
      </c>
      <c r="V39" s="36">
        <v>308</v>
      </c>
      <c r="W39" s="36">
        <v>51</v>
      </c>
      <c r="X39" s="36">
        <v>0</v>
      </c>
      <c r="Y39" s="36">
        <v>301</v>
      </c>
      <c r="Z39" s="37">
        <v>3169</v>
      </c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</row>
    <row r="40" spans="1:47" ht="16.5" customHeight="1">
      <c r="A40" s="1550"/>
      <c r="B40" s="1551"/>
      <c r="C40" s="1551"/>
      <c r="D40" s="27" t="s">
        <v>26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9</v>
      </c>
      <c r="P40" s="41">
        <v>1</v>
      </c>
      <c r="Q40" s="41">
        <v>3</v>
      </c>
      <c r="R40" s="41">
        <v>1</v>
      </c>
      <c r="S40" s="41">
        <v>1</v>
      </c>
      <c r="T40" s="41">
        <v>0</v>
      </c>
      <c r="U40" s="41">
        <v>0</v>
      </c>
      <c r="V40" s="41">
        <v>1</v>
      </c>
      <c r="W40" s="41">
        <v>0</v>
      </c>
      <c r="X40" s="41">
        <v>0</v>
      </c>
      <c r="Y40" s="41">
        <v>1</v>
      </c>
      <c r="Z40" s="42">
        <v>17</v>
      </c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</row>
    <row r="41" spans="1:47" ht="16.5" customHeight="1">
      <c r="A41" s="1550"/>
      <c r="B41" s="1551" t="s">
        <v>31</v>
      </c>
      <c r="C41" s="1552" t="s">
        <v>55</v>
      </c>
      <c r="D41" s="26" t="s">
        <v>27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1.84</v>
      </c>
      <c r="M41" s="34">
        <v>0</v>
      </c>
      <c r="N41" s="34">
        <v>0</v>
      </c>
      <c r="O41" s="34">
        <v>0.37</v>
      </c>
      <c r="P41" s="34">
        <v>2.2200000000000002</v>
      </c>
      <c r="Q41" s="34">
        <v>1.08</v>
      </c>
      <c r="R41" s="34">
        <v>0.41</v>
      </c>
      <c r="S41" s="34">
        <v>0.8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5">
        <v>6.72</v>
      </c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</row>
    <row r="42" spans="1:47" ht="16.5" customHeight="1">
      <c r="A42" s="1550"/>
      <c r="B42" s="1551"/>
      <c r="C42" s="1552"/>
      <c r="D42" s="28" t="s">
        <v>28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179</v>
      </c>
      <c r="M42" s="36">
        <v>0</v>
      </c>
      <c r="N42" s="36">
        <v>0</v>
      </c>
      <c r="O42" s="36">
        <v>32</v>
      </c>
      <c r="P42" s="36">
        <v>196</v>
      </c>
      <c r="Q42" s="36">
        <v>83</v>
      </c>
      <c r="R42" s="36">
        <v>31</v>
      </c>
      <c r="S42" s="36">
        <v>62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7">
        <v>583</v>
      </c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</row>
    <row r="43" spans="1:47" ht="16.5" customHeight="1">
      <c r="A43" s="1550"/>
      <c r="B43" s="1551"/>
      <c r="C43" s="1552"/>
      <c r="D43" s="27" t="s">
        <v>26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4</v>
      </c>
      <c r="M43" s="38">
        <v>0</v>
      </c>
      <c r="N43" s="38">
        <v>0</v>
      </c>
      <c r="O43" s="38">
        <v>0</v>
      </c>
      <c r="P43" s="38">
        <v>2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9">
        <v>6</v>
      </c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</row>
    <row r="44" spans="1:47" ht="16.5" customHeight="1">
      <c r="A44" s="1550"/>
      <c r="B44" s="1551"/>
      <c r="C44" s="1552" t="s">
        <v>56</v>
      </c>
      <c r="D44" s="26" t="s">
        <v>27</v>
      </c>
      <c r="E44" s="34">
        <v>0</v>
      </c>
      <c r="F44" s="34">
        <v>0</v>
      </c>
      <c r="G44" s="34">
        <v>0</v>
      </c>
      <c r="H44" s="34">
        <v>0</v>
      </c>
      <c r="I44" s="34">
        <v>0.19</v>
      </c>
      <c r="J44" s="34">
        <v>0</v>
      </c>
      <c r="K44" s="34">
        <v>7.01</v>
      </c>
      <c r="L44" s="34">
        <v>14.19</v>
      </c>
      <c r="M44" s="34">
        <v>35.4</v>
      </c>
      <c r="N44" s="34">
        <v>43.19</v>
      </c>
      <c r="O44" s="34">
        <v>76.06</v>
      </c>
      <c r="P44" s="34">
        <v>71.42</v>
      </c>
      <c r="Q44" s="34">
        <v>47.99</v>
      </c>
      <c r="R44" s="34">
        <v>21.86</v>
      </c>
      <c r="S44" s="34">
        <v>6.1</v>
      </c>
      <c r="T44" s="34">
        <v>2.54</v>
      </c>
      <c r="U44" s="34">
        <v>2.58</v>
      </c>
      <c r="V44" s="34">
        <v>0.35</v>
      </c>
      <c r="W44" s="34">
        <v>1.95</v>
      </c>
      <c r="X44" s="34">
        <v>0.2</v>
      </c>
      <c r="Y44" s="34">
        <v>0.32</v>
      </c>
      <c r="Z44" s="35">
        <v>331.35</v>
      </c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</row>
    <row r="45" spans="1:47" ht="16.5" customHeight="1">
      <c r="A45" s="1550"/>
      <c r="B45" s="1551"/>
      <c r="C45" s="1552"/>
      <c r="D45" s="28" t="s">
        <v>28</v>
      </c>
      <c r="E45" s="36">
        <v>0</v>
      </c>
      <c r="F45" s="36">
        <v>0</v>
      </c>
      <c r="G45" s="36">
        <v>0</v>
      </c>
      <c r="H45" s="36">
        <v>0</v>
      </c>
      <c r="I45" s="36">
        <v>6</v>
      </c>
      <c r="J45" s="36">
        <v>0</v>
      </c>
      <c r="K45" s="36">
        <v>463</v>
      </c>
      <c r="L45" s="36">
        <v>1033</v>
      </c>
      <c r="M45" s="36">
        <v>3158</v>
      </c>
      <c r="N45" s="36">
        <v>4031</v>
      </c>
      <c r="O45" s="36">
        <v>7064</v>
      </c>
      <c r="P45" s="36">
        <v>6623</v>
      </c>
      <c r="Q45" s="36">
        <v>4065</v>
      </c>
      <c r="R45" s="36">
        <v>1889</v>
      </c>
      <c r="S45" s="36">
        <v>515</v>
      </c>
      <c r="T45" s="36">
        <v>204</v>
      </c>
      <c r="U45" s="36">
        <v>212</v>
      </c>
      <c r="V45" s="36">
        <v>25</v>
      </c>
      <c r="W45" s="36">
        <v>139</v>
      </c>
      <c r="X45" s="36">
        <v>14</v>
      </c>
      <c r="Y45" s="36">
        <v>23</v>
      </c>
      <c r="Z45" s="37">
        <v>29464</v>
      </c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</row>
    <row r="46" spans="1:47" ht="16.5" customHeight="1">
      <c r="A46" s="1550"/>
      <c r="B46" s="1551"/>
      <c r="C46" s="1552"/>
      <c r="D46" s="27" t="s">
        <v>26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14</v>
      </c>
      <c r="L46" s="38">
        <v>20</v>
      </c>
      <c r="M46" s="38">
        <v>43</v>
      </c>
      <c r="N46" s="38">
        <v>48</v>
      </c>
      <c r="O46" s="38">
        <v>82</v>
      </c>
      <c r="P46" s="38">
        <v>80</v>
      </c>
      <c r="Q46" s="38">
        <v>51</v>
      </c>
      <c r="R46" s="38">
        <v>23</v>
      </c>
      <c r="S46" s="38">
        <v>3</v>
      </c>
      <c r="T46" s="38">
        <v>1</v>
      </c>
      <c r="U46" s="38">
        <v>2</v>
      </c>
      <c r="V46" s="38">
        <v>0</v>
      </c>
      <c r="W46" s="38">
        <v>3</v>
      </c>
      <c r="X46" s="38">
        <v>0</v>
      </c>
      <c r="Y46" s="38">
        <v>0</v>
      </c>
      <c r="Z46" s="39">
        <v>370</v>
      </c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</row>
    <row r="47" spans="1:47" ht="16.5" customHeight="1">
      <c r="A47" s="1550"/>
      <c r="B47" s="1551" t="s">
        <v>30</v>
      </c>
      <c r="C47" s="1551"/>
      <c r="D47" s="26" t="s">
        <v>27</v>
      </c>
      <c r="E47" s="34">
        <v>0</v>
      </c>
      <c r="F47" s="34">
        <v>0</v>
      </c>
      <c r="G47" s="34">
        <v>0</v>
      </c>
      <c r="H47" s="34">
        <v>0</v>
      </c>
      <c r="I47" s="34">
        <v>0.19</v>
      </c>
      <c r="J47" s="34">
        <v>0</v>
      </c>
      <c r="K47" s="34">
        <v>7.01</v>
      </c>
      <c r="L47" s="34">
        <v>16.03</v>
      </c>
      <c r="M47" s="34">
        <v>35.4</v>
      </c>
      <c r="N47" s="34">
        <v>43.19</v>
      </c>
      <c r="O47" s="34">
        <v>76.430000000000007</v>
      </c>
      <c r="P47" s="34">
        <v>73.64</v>
      </c>
      <c r="Q47" s="34">
        <v>49.07</v>
      </c>
      <c r="R47" s="34">
        <v>22.27</v>
      </c>
      <c r="S47" s="34">
        <v>6.8999999999999995</v>
      </c>
      <c r="T47" s="34">
        <v>2.54</v>
      </c>
      <c r="U47" s="34">
        <v>2.58</v>
      </c>
      <c r="V47" s="34">
        <v>0.35</v>
      </c>
      <c r="W47" s="34">
        <v>1.95</v>
      </c>
      <c r="X47" s="34">
        <v>0.2</v>
      </c>
      <c r="Y47" s="34">
        <v>0.32</v>
      </c>
      <c r="Z47" s="35">
        <v>338.07000000000005</v>
      </c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</row>
    <row r="48" spans="1:47" ht="16.5" customHeight="1">
      <c r="A48" s="1550"/>
      <c r="B48" s="1551"/>
      <c r="C48" s="1551"/>
      <c r="D48" s="28" t="s">
        <v>28</v>
      </c>
      <c r="E48" s="36">
        <v>0</v>
      </c>
      <c r="F48" s="36">
        <v>0</v>
      </c>
      <c r="G48" s="36">
        <v>0</v>
      </c>
      <c r="H48" s="36">
        <v>0</v>
      </c>
      <c r="I48" s="36">
        <v>6</v>
      </c>
      <c r="J48" s="36">
        <v>0</v>
      </c>
      <c r="K48" s="36">
        <v>463</v>
      </c>
      <c r="L48" s="36">
        <v>1212</v>
      </c>
      <c r="M48" s="36">
        <v>3158</v>
      </c>
      <c r="N48" s="36">
        <v>4031</v>
      </c>
      <c r="O48" s="36">
        <v>7096</v>
      </c>
      <c r="P48" s="36">
        <v>6819</v>
      </c>
      <c r="Q48" s="36">
        <v>4148</v>
      </c>
      <c r="R48" s="36">
        <v>1920</v>
      </c>
      <c r="S48" s="36">
        <v>577</v>
      </c>
      <c r="T48" s="36">
        <v>204</v>
      </c>
      <c r="U48" s="36">
        <v>212</v>
      </c>
      <c r="V48" s="36">
        <v>25</v>
      </c>
      <c r="W48" s="36">
        <v>139</v>
      </c>
      <c r="X48" s="36">
        <v>14</v>
      </c>
      <c r="Y48" s="36">
        <v>23</v>
      </c>
      <c r="Z48" s="37">
        <v>30047</v>
      </c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</row>
    <row r="49" spans="1:47" ht="16.5" customHeight="1">
      <c r="A49" s="1550"/>
      <c r="B49" s="1551"/>
      <c r="C49" s="1551"/>
      <c r="D49" s="27" t="s">
        <v>26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14</v>
      </c>
      <c r="L49" s="41">
        <v>24</v>
      </c>
      <c r="M49" s="41">
        <v>43</v>
      </c>
      <c r="N49" s="41">
        <v>48</v>
      </c>
      <c r="O49" s="41">
        <v>82</v>
      </c>
      <c r="P49" s="41">
        <v>82</v>
      </c>
      <c r="Q49" s="41">
        <v>51</v>
      </c>
      <c r="R49" s="41">
        <v>23</v>
      </c>
      <c r="S49" s="41">
        <v>3</v>
      </c>
      <c r="T49" s="41">
        <v>1</v>
      </c>
      <c r="U49" s="41">
        <v>2</v>
      </c>
      <c r="V49" s="41">
        <v>0</v>
      </c>
      <c r="W49" s="41">
        <v>3</v>
      </c>
      <c r="X49" s="41">
        <v>0</v>
      </c>
      <c r="Y49" s="41">
        <v>0</v>
      </c>
      <c r="Z49" s="42">
        <v>376</v>
      </c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</row>
    <row r="50" spans="1:47" ht="16.5" customHeight="1">
      <c r="A50" s="1550" t="s">
        <v>24</v>
      </c>
      <c r="B50" s="1551"/>
      <c r="C50" s="1551"/>
      <c r="D50" s="26" t="s">
        <v>27</v>
      </c>
      <c r="E50" s="34">
        <v>0</v>
      </c>
      <c r="F50" s="34">
        <v>0</v>
      </c>
      <c r="G50" s="34">
        <v>0</v>
      </c>
      <c r="H50" s="34">
        <v>0</v>
      </c>
      <c r="I50" s="34">
        <v>0.19</v>
      </c>
      <c r="J50" s="34">
        <v>0</v>
      </c>
      <c r="K50" s="34">
        <v>7.01</v>
      </c>
      <c r="L50" s="34">
        <v>16.03</v>
      </c>
      <c r="M50" s="34">
        <v>35.4</v>
      </c>
      <c r="N50" s="34">
        <v>43.19</v>
      </c>
      <c r="O50" s="34">
        <v>79.510000000000005</v>
      </c>
      <c r="P50" s="34">
        <v>74.040000000000006</v>
      </c>
      <c r="Q50" s="34">
        <v>50.47</v>
      </c>
      <c r="R50" s="34">
        <v>22.919999999999998</v>
      </c>
      <c r="S50" s="34">
        <v>7.66</v>
      </c>
      <c r="T50" s="34">
        <v>3.98</v>
      </c>
      <c r="U50" s="34">
        <v>4.4800000000000004</v>
      </c>
      <c r="V50" s="34">
        <v>1.5</v>
      </c>
      <c r="W50" s="34">
        <v>2.15</v>
      </c>
      <c r="X50" s="34">
        <v>0.2</v>
      </c>
      <c r="Y50" s="34">
        <v>1.8</v>
      </c>
      <c r="Z50" s="35">
        <v>350.53000000000003</v>
      </c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</row>
    <row r="51" spans="1:47" ht="16.5" customHeight="1">
      <c r="A51" s="1550"/>
      <c r="B51" s="1551"/>
      <c r="C51" s="1551"/>
      <c r="D51" s="28" t="s">
        <v>28</v>
      </c>
      <c r="E51" s="36">
        <v>0</v>
      </c>
      <c r="F51" s="36">
        <v>0</v>
      </c>
      <c r="G51" s="36">
        <v>0</v>
      </c>
      <c r="H51" s="36">
        <v>0</v>
      </c>
      <c r="I51" s="36">
        <v>6</v>
      </c>
      <c r="J51" s="36">
        <v>0</v>
      </c>
      <c r="K51" s="36">
        <v>463</v>
      </c>
      <c r="L51" s="36">
        <v>1212</v>
      </c>
      <c r="M51" s="36">
        <v>3158</v>
      </c>
      <c r="N51" s="36">
        <v>4031</v>
      </c>
      <c r="O51" s="36">
        <v>7844</v>
      </c>
      <c r="P51" s="36">
        <v>6892</v>
      </c>
      <c r="Q51" s="36">
        <v>4519</v>
      </c>
      <c r="R51" s="36">
        <v>2099</v>
      </c>
      <c r="S51" s="36">
        <v>790</v>
      </c>
      <c r="T51" s="36">
        <v>598</v>
      </c>
      <c r="U51" s="36">
        <v>743</v>
      </c>
      <c r="V51" s="36">
        <v>333</v>
      </c>
      <c r="W51" s="36">
        <v>190</v>
      </c>
      <c r="X51" s="36">
        <v>14</v>
      </c>
      <c r="Y51" s="36">
        <v>324</v>
      </c>
      <c r="Z51" s="37">
        <v>33216</v>
      </c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</row>
    <row r="52" spans="1:47" ht="16.5" customHeight="1">
      <c r="A52" s="1550"/>
      <c r="B52" s="1551"/>
      <c r="C52" s="1551"/>
      <c r="D52" s="27" t="s">
        <v>26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14</v>
      </c>
      <c r="L52" s="41">
        <v>24</v>
      </c>
      <c r="M52" s="41">
        <v>43</v>
      </c>
      <c r="N52" s="41">
        <v>48</v>
      </c>
      <c r="O52" s="41">
        <v>91</v>
      </c>
      <c r="P52" s="41">
        <v>83</v>
      </c>
      <c r="Q52" s="41">
        <v>54</v>
      </c>
      <c r="R52" s="41">
        <v>24</v>
      </c>
      <c r="S52" s="41">
        <v>4</v>
      </c>
      <c r="T52" s="41">
        <v>1</v>
      </c>
      <c r="U52" s="41">
        <v>2</v>
      </c>
      <c r="V52" s="41">
        <v>1</v>
      </c>
      <c r="W52" s="41">
        <v>3</v>
      </c>
      <c r="X52" s="41">
        <v>0</v>
      </c>
      <c r="Y52" s="41">
        <v>1</v>
      </c>
      <c r="Z52" s="42">
        <v>393</v>
      </c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</row>
    <row r="53" spans="1:47" ht="16.5" customHeight="1">
      <c r="A53" s="1550" t="s">
        <v>33</v>
      </c>
      <c r="B53" s="1551"/>
      <c r="C53" s="1551"/>
      <c r="D53" s="26" t="s">
        <v>27</v>
      </c>
      <c r="E53" s="34">
        <v>0</v>
      </c>
      <c r="F53" s="34">
        <v>0</v>
      </c>
      <c r="G53" s="34">
        <v>0</v>
      </c>
      <c r="H53" s="34">
        <v>0</v>
      </c>
      <c r="I53" s="34">
        <v>1.3499999999999999</v>
      </c>
      <c r="J53" s="34">
        <v>0.22</v>
      </c>
      <c r="K53" s="34">
        <v>10.25</v>
      </c>
      <c r="L53" s="34">
        <v>21.34</v>
      </c>
      <c r="M53" s="34">
        <v>39.08</v>
      </c>
      <c r="N53" s="34">
        <v>49.29</v>
      </c>
      <c r="O53" s="34">
        <v>90.14</v>
      </c>
      <c r="P53" s="34">
        <v>79.290000000000006</v>
      </c>
      <c r="Q53" s="34">
        <v>53.88</v>
      </c>
      <c r="R53" s="34">
        <v>27.77</v>
      </c>
      <c r="S53" s="34">
        <v>9.6</v>
      </c>
      <c r="T53" s="34">
        <v>5.05</v>
      </c>
      <c r="U53" s="34">
        <v>5.41</v>
      </c>
      <c r="V53" s="34">
        <v>2.6</v>
      </c>
      <c r="W53" s="34">
        <v>2.27</v>
      </c>
      <c r="X53" s="34">
        <v>0.49</v>
      </c>
      <c r="Y53" s="34">
        <v>2.56</v>
      </c>
      <c r="Z53" s="35">
        <v>400.59000000000003</v>
      </c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</row>
    <row r="54" spans="1:47" ht="16.5" customHeight="1">
      <c r="A54" s="1550"/>
      <c r="B54" s="1551"/>
      <c r="C54" s="1551"/>
      <c r="D54" s="28" t="s">
        <v>28</v>
      </c>
      <c r="E54" s="36">
        <v>0</v>
      </c>
      <c r="F54" s="36">
        <v>0</v>
      </c>
      <c r="G54" s="36">
        <v>0</v>
      </c>
      <c r="H54" s="36">
        <v>0</v>
      </c>
      <c r="I54" s="36">
        <v>195</v>
      </c>
      <c r="J54" s="36">
        <v>40</v>
      </c>
      <c r="K54" s="36">
        <v>1050</v>
      </c>
      <c r="L54" s="36">
        <v>2627</v>
      </c>
      <c r="M54" s="36">
        <v>4103</v>
      </c>
      <c r="N54" s="36">
        <v>6181</v>
      </c>
      <c r="O54" s="36">
        <v>11689</v>
      </c>
      <c r="P54" s="36">
        <v>8741</v>
      </c>
      <c r="Q54" s="36">
        <v>6012</v>
      </c>
      <c r="R54" s="36">
        <v>4474</v>
      </c>
      <c r="S54" s="36">
        <v>1769</v>
      </c>
      <c r="T54" s="36">
        <v>960</v>
      </c>
      <c r="U54" s="36">
        <v>1322</v>
      </c>
      <c r="V54" s="36">
        <v>825</v>
      </c>
      <c r="W54" s="36">
        <v>223</v>
      </c>
      <c r="X54" s="36">
        <v>169</v>
      </c>
      <c r="Y54" s="36">
        <v>574</v>
      </c>
      <c r="Z54" s="37">
        <v>50954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</row>
    <row r="55" spans="1:47" ht="16.5" customHeight="1" thickBot="1">
      <c r="A55" s="1558"/>
      <c r="B55" s="1559"/>
      <c r="C55" s="1559"/>
      <c r="D55" s="32" t="s">
        <v>26</v>
      </c>
      <c r="E55" s="43">
        <v>0</v>
      </c>
      <c r="F55" s="43">
        <v>0</v>
      </c>
      <c r="G55" s="43">
        <v>0</v>
      </c>
      <c r="H55" s="43">
        <v>0</v>
      </c>
      <c r="I55" s="43">
        <v>10</v>
      </c>
      <c r="J55" s="43">
        <v>1</v>
      </c>
      <c r="K55" s="43">
        <v>31</v>
      </c>
      <c r="L55" s="43">
        <v>59</v>
      </c>
      <c r="M55" s="43">
        <v>62</v>
      </c>
      <c r="N55" s="43">
        <v>82</v>
      </c>
      <c r="O55" s="43">
        <v>136</v>
      </c>
      <c r="P55" s="43">
        <v>103</v>
      </c>
      <c r="Q55" s="43">
        <v>67</v>
      </c>
      <c r="R55" s="43">
        <v>39</v>
      </c>
      <c r="S55" s="43">
        <v>10</v>
      </c>
      <c r="T55" s="43">
        <v>2</v>
      </c>
      <c r="U55" s="43">
        <v>5</v>
      </c>
      <c r="V55" s="43">
        <v>3</v>
      </c>
      <c r="W55" s="43">
        <v>3</v>
      </c>
      <c r="X55" s="43">
        <v>0</v>
      </c>
      <c r="Y55" s="43">
        <v>1</v>
      </c>
      <c r="Z55" s="43">
        <v>614</v>
      </c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</row>
    <row r="56" spans="1:47" ht="16.5" customHeight="1" thickBo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</row>
    <row r="57" spans="1:47" ht="16.5" customHeight="1">
      <c r="A57" s="23"/>
      <c r="B57" s="23"/>
      <c r="C57" s="23"/>
      <c r="D57" s="23"/>
      <c r="E57" s="23"/>
      <c r="F57" s="23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ht="16.5" customHeight="1">
      <c r="A58" s="23"/>
      <c r="B58" s="23"/>
      <c r="C58" s="23"/>
      <c r="D58" s="23"/>
      <c r="E58" s="23"/>
      <c r="F58" s="23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</row>
    <row r="59" spans="1:47" ht="16.5" customHeight="1" thickBot="1">
      <c r="A59" s="23"/>
      <c r="B59" s="23"/>
      <c r="C59" s="23"/>
      <c r="D59" s="23"/>
      <c r="E59" s="23"/>
      <c r="F59" s="23"/>
      <c r="G59" s="1553">
        <v>248.2</v>
      </c>
      <c r="H59" s="1554"/>
      <c r="I59" s="1554">
        <v>24820</v>
      </c>
      <c r="J59" s="1554"/>
      <c r="K59" s="1554">
        <v>0.76</v>
      </c>
      <c r="L59" s="1554"/>
      <c r="M59" s="1554">
        <v>0</v>
      </c>
      <c r="N59" s="1554"/>
      <c r="O59" s="1554">
        <v>0</v>
      </c>
      <c r="P59" s="1554"/>
      <c r="Q59" s="1554">
        <v>3.91</v>
      </c>
      <c r="R59" s="1554"/>
      <c r="S59" s="1572">
        <v>3.91</v>
      </c>
      <c r="T59" s="1573"/>
      <c r="U59" s="1554">
        <v>653.45999999999992</v>
      </c>
      <c r="V59" s="1554"/>
      <c r="W59" s="1554">
        <v>50954</v>
      </c>
      <c r="X59" s="1554"/>
      <c r="Y59" s="1554">
        <v>614</v>
      </c>
      <c r="Z59" s="1577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" footer="0"/>
  <pageSetup paperSize="9" scale="6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activeCell="D53" sqref="D53"/>
    </sheetView>
  </sheetViews>
  <sheetFormatPr defaultRowHeight="13.5"/>
  <sheetData>
    <row r="1" spans="1:47" ht="18.75">
      <c r="A1" s="1555" t="s">
        <v>63</v>
      </c>
      <c r="B1" s="1556"/>
      <c r="C1" s="1556"/>
      <c r="D1" s="1556"/>
      <c r="E1" s="1556"/>
      <c r="F1" s="1556"/>
      <c r="G1" s="155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</row>
    <row r="3" spans="1:47" ht="14.25" thickBo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</row>
    <row r="4" spans="1:47" ht="16.5" customHeight="1">
      <c r="A4" s="161" t="s">
        <v>36</v>
      </c>
      <c r="B4" s="162" t="s">
        <v>35</v>
      </c>
      <c r="C4" s="162" t="s">
        <v>1</v>
      </c>
      <c r="D4" s="162" t="s">
        <v>2</v>
      </c>
      <c r="E4" s="162" t="s">
        <v>3</v>
      </c>
      <c r="F4" s="162" t="s">
        <v>4</v>
      </c>
      <c r="G4" s="162" t="s">
        <v>5</v>
      </c>
      <c r="H4" s="162" t="s">
        <v>6</v>
      </c>
      <c r="I4" s="162" t="s">
        <v>7</v>
      </c>
      <c r="J4" s="162" t="s">
        <v>8</v>
      </c>
      <c r="K4" s="162" t="s">
        <v>9</v>
      </c>
      <c r="L4" s="162" t="s">
        <v>10</v>
      </c>
      <c r="M4" s="162" t="s">
        <v>11</v>
      </c>
      <c r="N4" s="162" t="s">
        <v>12</v>
      </c>
      <c r="O4" s="162" t="s">
        <v>13</v>
      </c>
      <c r="P4" s="162" t="s">
        <v>14</v>
      </c>
      <c r="Q4" s="162" t="s">
        <v>15</v>
      </c>
      <c r="R4" s="162" t="s">
        <v>16</v>
      </c>
      <c r="S4" s="162" t="s">
        <v>17</v>
      </c>
      <c r="T4" s="162" t="s">
        <v>18</v>
      </c>
      <c r="U4" s="162" t="s">
        <v>19</v>
      </c>
      <c r="V4" s="162" t="s">
        <v>20</v>
      </c>
      <c r="W4" s="162" t="s">
        <v>21</v>
      </c>
      <c r="X4" s="162" t="s">
        <v>22</v>
      </c>
      <c r="Y4" s="162" t="s">
        <v>23</v>
      </c>
      <c r="Z4" s="163" t="s">
        <v>25</v>
      </c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</row>
    <row r="5" spans="1:47" ht="16.5" customHeight="1">
      <c r="A5" s="1550" t="s">
        <v>32</v>
      </c>
      <c r="B5" s="1551" t="s">
        <v>29</v>
      </c>
      <c r="C5" s="1551" t="s">
        <v>51</v>
      </c>
      <c r="D5" s="158" t="s">
        <v>27</v>
      </c>
      <c r="E5" s="165">
        <v>0</v>
      </c>
      <c r="F5" s="166">
        <v>1.82</v>
      </c>
      <c r="G5" s="166">
        <v>9.61</v>
      </c>
      <c r="H5" s="166">
        <v>2.61</v>
      </c>
      <c r="I5" s="166">
        <v>13.96</v>
      </c>
      <c r="J5" s="166">
        <v>18.71</v>
      </c>
      <c r="K5" s="166">
        <v>80.44</v>
      </c>
      <c r="L5" s="166">
        <v>117.24</v>
      </c>
      <c r="M5" s="166">
        <v>142.32</v>
      </c>
      <c r="N5" s="166">
        <v>458.68</v>
      </c>
      <c r="O5" s="166">
        <v>499.52</v>
      </c>
      <c r="P5" s="166">
        <v>401.47</v>
      </c>
      <c r="Q5" s="166">
        <v>246.69</v>
      </c>
      <c r="R5" s="166">
        <v>119.3</v>
      </c>
      <c r="S5" s="166">
        <v>94.46</v>
      </c>
      <c r="T5" s="166">
        <v>50.78</v>
      </c>
      <c r="U5" s="166">
        <v>54.28</v>
      </c>
      <c r="V5" s="166">
        <v>19.899999999999999</v>
      </c>
      <c r="W5" s="166">
        <v>25.59</v>
      </c>
      <c r="X5" s="166">
        <v>4.79</v>
      </c>
      <c r="Y5" s="166">
        <v>11.59</v>
      </c>
      <c r="Z5" s="167">
        <v>2373.7600000000002</v>
      </c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</row>
    <row r="6" spans="1:47" ht="16.5" customHeight="1">
      <c r="A6" s="1550"/>
      <c r="B6" s="1551"/>
      <c r="C6" s="1551"/>
      <c r="D6" s="160" t="s">
        <v>28</v>
      </c>
      <c r="E6" s="168">
        <v>0</v>
      </c>
      <c r="F6" s="168">
        <v>200</v>
      </c>
      <c r="G6" s="168">
        <v>1652</v>
      </c>
      <c r="H6" s="168">
        <v>452</v>
      </c>
      <c r="I6" s="168">
        <v>3251</v>
      </c>
      <c r="J6" s="168">
        <v>6014</v>
      </c>
      <c r="K6" s="168">
        <v>28450</v>
      </c>
      <c r="L6" s="168">
        <v>45444</v>
      </c>
      <c r="M6" s="168">
        <v>61772</v>
      </c>
      <c r="N6" s="168">
        <v>205809</v>
      </c>
      <c r="O6" s="168">
        <v>245655</v>
      </c>
      <c r="P6" s="168">
        <v>202790</v>
      </c>
      <c r="Q6" s="168">
        <v>142984</v>
      </c>
      <c r="R6" s="168">
        <v>66764</v>
      </c>
      <c r="S6" s="168">
        <v>57504</v>
      </c>
      <c r="T6" s="168">
        <v>28652</v>
      </c>
      <c r="U6" s="168">
        <v>34423</v>
      </c>
      <c r="V6" s="168">
        <v>12714</v>
      </c>
      <c r="W6" s="168">
        <v>15579</v>
      </c>
      <c r="X6" s="168">
        <v>3032</v>
      </c>
      <c r="Y6" s="168">
        <v>8072</v>
      </c>
      <c r="Z6" s="169">
        <v>1171213</v>
      </c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</row>
    <row r="7" spans="1:47" ht="16.5" customHeight="1">
      <c r="A7" s="1550"/>
      <c r="B7" s="1551"/>
      <c r="C7" s="1551"/>
      <c r="D7" s="159" t="s">
        <v>26</v>
      </c>
      <c r="E7" s="170">
        <v>0</v>
      </c>
      <c r="F7" s="170">
        <v>33</v>
      </c>
      <c r="G7" s="170">
        <v>164</v>
      </c>
      <c r="H7" s="170">
        <v>36</v>
      </c>
      <c r="I7" s="170">
        <v>162</v>
      </c>
      <c r="J7" s="170">
        <v>227</v>
      </c>
      <c r="K7" s="170">
        <v>821</v>
      </c>
      <c r="L7" s="170">
        <v>1030</v>
      </c>
      <c r="M7" s="170">
        <v>1117</v>
      </c>
      <c r="N7" s="170">
        <v>3107</v>
      </c>
      <c r="O7" s="170">
        <v>2952</v>
      </c>
      <c r="P7" s="170">
        <v>2063</v>
      </c>
      <c r="Q7" s="170">
        <v>1147</v>
      </c>
      <c r="R7" s="170">
        <v>481</v>
      </c>
      <c r="S7" s="170">
        <v>324</v>
      </c>
      <c r="T7" s="170">
        <v>140</v>
      </c>
      <c r="U7" s="170">
        <v>134</v>
      </c>
      <c r="V7" s="170">
        <v>43</v>
      </c>
      <c r="W7" s="170">
        <v>44</v>
      </c>
      <c r="X7" s="170">
        <v>9</v>
      </c>
      <c r="Y7" s="170">
        <v>22</v>
      </c>
      <c r="Z7" s="171">
        <v>14056</v>
      </c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</row>
    <row r="8" spans="1:47" ht="16.5" customHeight="1">
      <c r="A8" s="1550"/>
      <c r="B8" s="1551"/>
      <c r="C8" s="1551" t="s">
        <v>52</v>
      </c>
      <c r="D8" s="158" t="s">
        <v>27</v>
      </c>
      <c r="E8" s="166">
        <v>0</v>
      </c>
      <c r="F8" s="166">
        <v>1.85</v>
      </c>
      <c r="G8" s="166">
        <v>9.24</v>
      </c>
      <c r="H8" s="166">
        <v>35.06</v>
      </c>
      <c r="I8" s="166">
        <v>54.19</v>
      </c>
      <c r="J8" s="166">
        <v>47.42</v>
      </c>
      <c r="K8" s="166">
        <v>101.23</v>
      </c>
      <c r="L8" s="166">
        <v>48.54</v>
      </c>
      <c r="M8" s="166">
        <v>42.52</v>
      </c>
      <c r="N8" s="166">
        <v>136.34</v>
      </c>
      <c r="O8" s="166">
        <v>151.47</v>
      </c>
      <c r="P8" s="166">
        <v>93.93</v>
      </c>
      <c r="Q8" s="166">
        <v>34.51</v>
      </c>
      <c r="R8" s="166">
        <v>27.25</v>
      </c>
      <c r="S8" s="166">
        <v>21.52</v>
      </c>
      <c r="T8" s="166">
        <v>17.170000000000002</v>
      </c>
      <c r="U8" s="166">
        <v>13.93</v>
      </c>
      <c r="V8" s="166">
        <v>3.99</v>
      </c>
      <c r="W8" s="166">
        <v>6</v>
      </c>
      <c r="X8" s="166">
        <v>1.45</v>
      </c>
      <c r="Y8" s="166">
        <v>15.53</v>
      </c>
      <c r="Z8" s="167">
        <v>863.14</v>
      </c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</row>
    <row r="9" spans="1:47" ht="16.5" customHeight="1">
      <c r="A9" s="1550"/>
      <c r="B9" s="1551"/>
      <c r="C9" s="1551"/>
      <c r="D9" s="160" t="s">
        <v>28</v>
      </c>
      <c r="E9" s="168">
        <v>0</v>
      </c>
      <c r="F9" s="168">
        <v>42</v>
      </c>
      <c r="G9" s="168">
        <v>621</v>
      </c>
      <c r="H9" s="168">
        <v>2867</v>
      </c>
      <c r="I9" s="168">
        <v>6081</v>
      </c>
      <c r="J9" s="168">
        <v>7535</v>
      </c>
      <c r="K9" s="168">
        <v>14579</v>
      </c>
      <c r="L9" s="168">
        <v>8298</v>
      </c>
      <c r="M9" s="168">
        <v>8369</v>
      </c>
      <c r="N9" s="168">
        <v>31462</v>
      </c>
      <c r="O9" s="168">
        <v>37092</v>
      </c>
      <c r="P9" s="168">
        <v>22273</v>
      </c>
      <c r="Q9" s="168">
        <v>9900</v>
      </c>
      <c r="R9" s="168">
        <v>8296</v>
      </c>
      <c r="S9" s="168">
        <v>6316</v>
      </c>
      <c r="T9" s="168">
        <v>4351</v>
      </c>
      <c r="U9" s="168">
        <v>5160</v>
      </c>
      <c r="V9" s="168">
        <v>1132</v>
      </c>
      <c r="W9" s="168">
        <v>2237</v>
      </c>
      <c r="X9" s="168">
        <v>390</v>
      </c>
      <c r="Y9" s="168">
        <v>6028</v>
      </c>
      <c r="Z9" s="169">
        <v>183029</v>
      </c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</row>
    <row r="10" spans="1:47" ht="16.5" customHeight="1">
      <c r="A10" s="1550"/>
      <c r="B10" s="1551"/>
      <c r="C10" s="1551"/>
      <c r="D10" s="159" t="s">
        <v>26</v>
      </c>
      <c r="E10" s="170">
        <v>0</v>
      </c>
      <c r="F10" s="170">
        <v>9</v>
      </c>
      <c r="G10" s="170">
        <v>71</v>
      </c>
      <c r="H10" s="170">
        <v>249</v>
      </c>
      <c r="I10" s="170">
        <v>330</v>
      </c>
      <c r="J10" s="170">
        <v>292</v>
      </c>
      <c r="K10" s="170">
        <v>471</v>
      </c>
      <c r="L10" s="170">
        <v>209</v>
      </c>
      <c r="M10" s="170">
        <v>158</v>
      </c>
      <c r="N10" s="170">
        <v>486</v>
      </c>
      <c r="O10" s="170">
        <v>457</v>
      </c>
      <c r="P10" s="170">
        <v>241</v>
      </c>
      <c r="Q10" s="170">
        <v>78</v>
      </c>
      <c r="R10" s="170">
        <v>56</v>
      </c>
      <c r="S10" s="170">
        <v>37</v>
      </c>
      <c r="T10" s="170">
        <v>24</v>
      </c>
      <c r="U10" s="170">
        <v>19</v>
      </c>
      <c r="V10" s="170">
        <v>3</v>
      </c>
      <c r="W10" s="170">
        <v>7</v>
      </c>
      <c r="X10" s="170">
        <v>1</v>
      </c>
      <c r="Y10" s="170">
        <v>16</v>
      </c>
      <c r="Z10" s="171">
        <v>3214</v>
      </c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</row>
    <row r="11" spans="1:47" ht="16.5" customHeight="1">
      <c r="A11" s="1550"/>
      <c r="B11" s="1551"/>
      <c r="C11" s="1551" t="s">
        <v>53</v>
      </c>
      <c r="D11" s="158" t="s">
        <v>27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6">
        <v>0</v>
      </c>
      <c r="K11" s="166">
        <v>0</v>
      </c>
      <c r="L11" s="166">
        <v>0</v>
      </c>
      <c r="M11" s="166">
        <v>7.0000000000000007E-2</v>
      </c>
      <c r="N11" s="166">
        <v>6.75</v>
      </c>
      <c r="O11" s="166">
        <v>20.28</v>
      </c>
      <c r="P11" s="166">
        <v>11.01</v>
      </c>
      <c r="Q11" s="166">
        <v>42</v>
      </c>
      <c r="R11" s="166">
        <v>0.3</v>
      </c>
      <c r="S11" s="166">
        <v>1.62</v>
      </c>
      <c r="T11" s="166">
        <v>0.55000000000000004</v>
      </c>
      <c r="U11" s="166">
        <v>2.14</v>
      </c>
      <c r="V11" s="166">
        <v>0.55000000000000004</v>
      </c>
      <c r="W11" s="166">
        <v>0</v>
      </c>
      <c r="X11" s="166">
        <v>0</v>
      </c>
      <c r="Y11" s="166">
        <v>0</v>
      </c>
      <c r="Z11" s="167">
        <v>85.27</v>
      </c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</row>
    <row r="12" spans="1:47" ht="16.5" customHeight="1">
      <c r="A12" s="1550"/>
      <c r="B12" s="1551"/>
      <c r="C12" s="1551"/>
      <c r="D12" s="160" t="s">
        <v>28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10</v>
      </c>
      <c r="N12" s="168">
        <v>1018</v>
      </c>
      <c r="O12" s="168">
        <v>3675</v>
      </c>
      <c r="P12" s="168">
        <v>2206</v>
      </c>
      <c r="Q12" s="168">
        <v>8694</v>
      </c>
      <c r="R12" s="168">
        <v>59</v>
      </c>
      <c r="S12" s="168">
        <v>330</v>
      </c>
      <c r="T12" s="168">
        <v>112</v>
      </c>
      <c r="U12" s="168">
        <v>436</v>
      </c>
      <c r="V12" s="168">
        <v>113</v>
      </c>
      <c r="W12" s="168">
        <v>0</v>
      </c>
      <c r="X12" s="168">
        <v>0</v>
      </c>
      <c r="Y12" s="168">
        <v>0</v>
      </c>
      <c r="Z12" s="169">
        <v>16653</v>
      </c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</row>
    <row r="13" spans="1:47" ht="16.5" customHeight="1">
      <c r="A13" s="1550"/>
      <c r="B13" s="1551"/>
      <c r="C13" s="1551"/>
      <c r="D13" s="159" t="s">
        <v>26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20</v>
      </c>
      <c r="O13" s="170">
        <v>56</v>
      </c>
      <c r="P13" s="170">
        <v>22</v>
      </c>
      <c r="Q13" s="170">
        <v>78</v>
      </c>
      <c r="R13" s="170">
        <v>0</v>
      </c>
      <c r="S13" s="170">
        <v>2</v>
      </c>
      <c r="T13" s="170">
        <v>1</v>
      </c>
      <c r="U13" s="170">
        <v>3</v>
      </c>
      <c r="V13" s="170">
        <v>1</v>
      </c>
      <c r="W13" s="170">
        <v>0</v>
      </c>
      <c r="X13" s="170">
        <v>0</v>
      </c>
      <c r="Y13" s="170">
        <v>0</v>
      </c>
      <c r="Z13" s="171">
        <v>183</v>
      </c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</row>
    <row r="14" spans="1:47" ht="16.5" customHeight="1">
      <c r="A14" s="1550"/>
      <c r="B14" s="1551"/>
      <c r="C14" s="1552" t="s">
        <v>54</v>
      </c>
      <c r="D14" s="158" t="s">
        <v>27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0</v>
      </c>
      <c r="M14" s="166">
        <v>0</v>
      </c>
      <c r="N14" s="166">
        <v>3.5</v>
      </c>
      <c r="O14" s="166">
        <v>4.5599999999999996</v>
      </c>
      <c r="P14" s="166">
        <v>0.45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7">
        <v>8.51</v>
      </c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</row>
    <row r="15" spans="1:47" ht="16.5" customHeight="1">
      <c r="A15" s="1550"/>
      <c r="B15" s="1551"/>
      <c r="C15" s="1552"/>
      <c r="D15" s="160" t="s">
        <v>28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168">
        <v>546</v>
      </c>
      <c r="O15" s="168">
        <v>777</v>
      </c>
      <c r="P15" s="168">
        <v>78</v>
      </c>
      <c r="Q15" s="168">
        <v>0</v>
      </c>
      <c r="R15" s="168">
        <v>0</v>
      </c>
      <c r="S15" s="168">
        <v>0</v>
      </c>
      <c r="T15" s="168">
        <v>0</v>
      </c>
      <c r="U15" s="168">
        <v>0</v>
      </c>
      <c r="V15" s="168">
        <v>0</v>
      </c>
      <c r="W15" s="168">
        <v>0</v>
      </c>
      <c r="X15" s="168">
        <v>0</v>
      </c>
      <c r="Y15" s="168">
        <v>0</v>
      </c>
      <c r="Z15" s="169">
        <v>1401</v>
      </c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</row>
    <row r="16" spans="1:47" ht="16.5" customHeight="1">
      <c r="A16" s="1550"/>
      <c r="B16" s="1551"/>
      <c r="C16" s="1552"/>
      <c r="D16" s="159" t="s">
        <v>26</v>
      </c>
      <c r="E16" s="170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12</v>
      </c>
      <c r="O16" s="170">
        <v>11</v>
      </c>
      <c r="P16" s="170">
        <v>1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2">
        <v>24</v>
      </c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</row>
    <row r="17" spans="1:47" ht="16.5" customHeight="1">
      <c r="A17" s="1550"/>
      <c r="B17" s="1551" t="s">
        <v>30</v>
      </c>
      <c r="C17" s="1551"/>
      <c r="D17" s="158" t="s">
        <v>27</v>
      </c>
      <c r="E17" s="166">
        <v>0</v>
      </c>
      <c r="F17" s="166">
        <v>3.67</v>
      </c>
      <c r="G17" s="166">
        <v>18.850000000000001</v>
      </c>
      <c r="H17" s="166">
        <v>37.67</v>
      </c>
      <c r="I17" s="166">
        <v>68.150000000000006</v>
      </c>
      <c r="J17" s="166">
        <v>66.13</v>
      </c>
      <c r="K17" s="166">
        <v>181.67000000000002</v>
      </c>
      <c r="L17" s="166">
        <v>165.78</v>
      </c>
      <c r="M17" s="166">
        <v>184.91</v>
      </c>
      <c r="N17" s="166">
        <v>605.27</v>
      </c>
      <c r="O17" s="166">
        <v>675.82999999999993</v>
      </c>
      <c r="P17" s="166">
        <v>506.86</v>
      </c>
      <c r="Q17" s="166">
        <v>323.2</v>
      </c>
      <c r="R17" s="166">
        <v>146.85000000000002</v>
      </c>
      <c r="S17" s="166">
        <v>117.6</v>
      </c>
      <c r="T17" s="166">
        <v>68.5</v>
      </c>
      <c r="U17" s="166">
        <v>70.350000000000009</v>
      </c>
      <c r="V17" s="166">
        <v>24.44</v>
      </c>
      <c r="W17" s="166">
        <v>31.59</v>
      </c>
      <c r="X17" s="166">
        <v>6.24</v>
      </c>
      <c r="Y17" s="166">
        <v>27.119999999999997</v>
      </c>
      <c r="Z17" s="167">
        <v>3330.6800000000003</v>
      </c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</row>
    <row r="18" spans="1:47" ht="16.5" customHeight="1">
      <c r="A18" s="1550"/>
      <c r="B18" s="1551"/>
      <c r="C18" s="1551"/>
      <c r="D18" s="160" t="s">
        <v>28</v>
      </c>
      <c r="E18" s="168">
        <v>0</v>
      </c>
      <c r="F18" s="168">
        <v>242</v>
      </c>
      <c r="G18" s="168">
        <v>2273</v>
      </c>
      <c r="H18" s="168">
        <v>3319</v>
      </c>
      <c r="I18" s="168">
        <v>9332</v>
      </c>
      <c r="J18" s="168">
        <v>13549</v>
      </c>
      <c r="K18" s="168">
        <v>43029</v>
      </c>
      <c r="L18" s="168">
        <v>53742</v>
      </c>
      <c r="M18" s="168">
        <v>70151</v>
      </c>
      <c r="N18" s="168">
        <v>238835</v>
      </c>
      <c r="O18" s="168">
        <v>287199</v>
      </c>
      <c r="P18" s="168">
        <v>227347</v>
      </c>
      <c r="Q18" s="168">
        <v>161578</v>
      </c>
      <c r="R18" s="168">
        <v>75119</v>
      </c>
      <c r="S18" s="168">
        <v>64150</v>
      </c>
      <c r="T18" s="168">
        <v>33115</v>
      </c>
      <c r="U18" s="168">
        <v>40019</v>
      </c>
      <c r="V18" s="168">
        <v>13959</v>
      </c>
      <c r="W18" s="168">
        <v>17816</v>
      </c>
      <c r="X18" s="168">
        <v>3422</v>
      </c>
      <c r="Y18" s="168">
        <v>14100</v>
      </c>
      <c r="Z18" s="169">
        <v>1372296</v>
      </c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</row>
    <row r="19" spans="1:47" ht="16.5" customHeight="1">
      <c r="A19" s="1550"/>
      <c r="B19" s="1551"/>
      <c r="C19" s="1551"/>
      <c r="D19" s="159" t="s">
        <v>26</v>
      </c>
      <c r="E19" s="173">
        <v>0</v>
      </c>
      <c r="F19" s="173">
        <v>42</v>
      </c>
      <c r="G19" s="173">
        <v>235</v>
      </c>
      <c r="H19" s="173">
        <v>285</v>
      </c>
      <c r="I19" s="173">
        <v>492</v>
      </c>
      <c r="J19" s="173">
        <v>519</v>
      </c>
      <c r="K19" s="173">
        <v>1292</v>
      </c>
      <c r="L19" s="173">
        <v>1239</v>
      </c>
      <c r="M19" s="173">
        <v>1275</v>
      </c>
      <c r="N19" s="173">
        <v>3625</v>
      </c>
      <c r="O19" s="173">
        <v>3476</v>
      </c>
      <c r="P19" s="173">
        <v>2327</v>
      </c>
      <c r="Q19" s="173">
        <v>1303</v>
      </c>
      <c r="R19" s="173">
        <v>537</v>
      </c>
      <c r="S19" s="173">
        <v>363</v>
      </c>
      <c r="T19" s="173">
        <v>165</v>
      </c>
      <c r="U19" s="173">
        <v>156</v>
      </c>
      <c r="V19" s="173">
        <v>47</v>
      </c>
      <c r="W19" s="173">
        <v>51</v>
      </c>
      <c r="X19" s="173">
        <v>10</v>
      </c>
      <c r="Y19" s="173">
        <v>38</v>
      </c>
      <c r="Z19" s="174">
        <v>17477</v>
      </c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</row>
    <row r="20" spans="1:47" ht="16.5" customHeight="1">
      <c r="A20" s="1550"/>
      <c r="B20" s="1551" t="s">
        <v>31</v>
      </c>
      <c r="C20" s="1552" t="s">
        <v>55</v>
      </c>
      <c r="D20" s="158" t="s">
        <v>27</v>
      </c>
      <c r="E20" s="166">
        <v>0</v>
      </c>
      <c r="F20" s="166">
        <v>0</v>
      </c>
      <c r="G20" s="166">
        <v>0</v>
      </c>
      <c r="H20" s="166">
        <v>0.47</v>
      </c>
      <c r="I20" s="166">
        <v>7.31</v>
      </c>
      <c r="J20" s="166">
        <v>2.6</v>
      </c>
      <c r="K20" s="166">
        <v>9.1300000000000008</v>
      </c>
      <c r="L20" s="166">
        <v>0.15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66">
        <v>0</v>
      </c>
      <c r="Y20" s="166">
        <v>0</v>
      </c>
      <c r="Z20" s="167">
        <v>19.66</v>
      </c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</row>
    <row r="21" spans="1:47" ht="16.5" customHeight="1">
      <c r="A21" s="1550"/>
      <c r="B21" s="1551"/>
      <c r="C21" s="1552"/>
      <c r="D21" s="160" t="s">
        <v>28</v>
      </c>
      <c r="E21" s="168">
        <v>0</v>
      </c>
      <c r="F21" s="168">
        <v>0</v>
      </c>
      <c r="G21" s="168">
        <v>0</v>
      </c>
      <c r="H21" s="168">
        <v>21</v>
      </c>
      <c r="I21" s="168">
        <v>285</v>
      </c>
      <c r="J21" s="168">
        <v>141</v>
      </c>
      <c r="K21" s="168">
        <v>519</v>
      </c>
      <c r="L21" s="168">
        <v>15</v>
      </c>
      <c r="M21" s="168">
        <v>0</v>
      </c>
      <c r="N21" s="168">
        <v>0</v>
      </c>
      <c r="O21" s="168">
        <v>0</v>
      </c>
      <c r="P21" s="168">
        <v>0</v>
      </c>
      <c r="Q21" s="168">
        <v>0</v>
      </c>
      <c r="R21" s="168">
        <v>0</v>
      </c>
      <c r="S21" s="168">
        <v>0</v>
      </c>
      <c r="T21" s="168">
        <v>0</v>
      </c>
      <c r="U21" s="168">
        <v>0</v>
      </c>
      <c r="V21" s="168">
        <v>0</v>
      </c>
      <c r="W21" s="168">
        <v>0</v>
      </c>
      <c r="X21" s="168">
        <v>0</v>
      </c>
      <c r="Y21" s="168">
        <v>0</v>
      </c>
      <c r="Z21" s="169">
        <v>981</v>
      </c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</row>
    <row r="22" spans="1:47" ht="16.5" customHeight="1">
      <c r="A22" s="1550"/>
      <c r="B22" s="1551"/>
      <c r="C22" s="1552"/>
      <c r="D22" s="159" t="s">
        <v>26</v>
      </c>
      <c r="E22" s="170">
        <v>0</v>
      </c>
      <c r="F22" s="170">
        <v>0</v>
      </c>
      <c r="G22" s="170">
        <v>0</v>
      </c>
      <c r="H22" s="170">
        <v>2</v>
      </c>
      <c r="I22" s="170">
        <v>15</v>
      </c>
      <c r="J22" s="170">
        <v>4</v>
      </c>
      <c r="K22" s="170">
        <v>19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1">
        <v>40</v>
      </c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</row>
    <row r="23" spans="1:47" ht="16.5" customHeight="1">
      <c r="A23" s="1550"/>
      <c r="B23" s="1551"/>
      <c r="C23" s="1552" t="s">
        <v>56</v>
      </c>
      <c r="D23" s="158" t="s">
        <v>27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0</v>
      </c>
      <c r="M23" s="166">
        <v>0.4</v>
      </c>
      <c r="N23" s="166">
        <v>0</v>
      </c>
      <c r="O23" s="166">
        <v>0</v>
      </c>
      <c r="P23" s="166">
        <v>0</v>
      </c>
      <c r="Q23" s="166">
        <v>0</v>
      </c>
      <c r="R23" s="166">
        <v>0</v>
      </c>
      <c r="S23" s="166">
        <v>0</v>
      </c>
      <c r="T23" s="166">
        <v>0</v>
      </c>
      <c r="U23" s="166">
        <v>0</v>
      </c>
      <c r="V23" s="166">
        <v>0</v>
      </c>
      <c r="W23" s="166">
        <v>0</v>
      </c>
      <c r="X23" s="166">
        <v>0</v>
      </c>
      <c r="Y23" s="166">
        <v>0</v>
      </c>
      <c r="Z23" s="167">
        <v>0.4</v>
      </c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</row>
    <row r="24" spans="1:47" ht="16.5" customHeight="1">
      <c r="A24" s="1550"/>
      <c r="B24" s="1551"/>
      <c r="C24" s="1552"/>
      <c r="D24" s="160" t="s">
        <v>28</v>
      </c>
      <c r="E24" s="168">
        <v>0</v>
      </c>
      <c r="F24" s="168">
        <v>0</v>
      </c>
      <c r="G24" s="168">
        <v>0</v>
      </c>
      <c r="H24" s="168">
        <v>0</v>
      </c>
      <c r="I24" s="168">
        <v>0</v>
      </c>
      <c r="J24" s="168">
        <v>0</v>
      </c>
      <c r="K24" s="168">
        <v>0</v>
      </c>
      <c r="L24" s="168">
        <v>0</v>
      </c>
      <c r="M24" s="168">
        <v>27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9">
        <v>27</v>
      </c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</row>
    <row r="25" spans="1:47" ht="16.5" customHeight="1">
      <c r="A25" s="1550"/>
      <c r="B25" s="1551"/>
      <c r="C25" s="1552"/>
      <c r="D25" s="159" t="s">
        <v>26</v>
      </c>
      <c r="E25" s="170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2">
        <v>0</v>
      </c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</row>
    <row r="26" spans="1:47" ht="16.5" customHeight="1">
      <c r="A26" s="1550"/>
      <c r="B26" s="1551" t="s">
        <v>30</v>
      </c>
      <c r="C26" s="1551"/>
      <c r="D26" s="158" t="s">
        <v>27</v>
      </c>
      <c r="E26" s="166">
        <v>0</v>
      </c>
      <c r="F26" s="166">
        <v>0</v>
      </c>
      <c r="G26" s="166">
        <v>0</v>
      </c>
      <c r="H26" s="166">
        <v>0.47</v>
      </c>
      <c r="I26" s="166">
        <v>7.31</v>
      </c>
      <c r="J26" s="166">
        <v>2.6</v>
      </c>
      <c r="K26" s="166">
        <v>9.1300000000000008</v>
      </c>
      <c r="L26" s="166">
        <v>0.15</v>
      </c>
      <c r="M26" s="166">
        <v>0.4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6">
        <v>0</v>
      </c>
      <c r="T26" s="166">
        <v>0</v>
      </c>
      <c r="U26" s="166">
        <v>0</v>
      </c>
      <c r="V26" s="166">
        <v>0</v>
      </c>
      <c r="W26" s="166">
        <v>0</v>
      </c>
      <c r="X26" s="166">
        <v>0</v>
      </c>
      <c r="Y26" s="166">
        <v>0</v>
      </c>
      <c r="Z26" s="167">
        <v>20.059999999999999</v>
      </c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</row>
    <row r="27" spans="1:47" ht="16.5" customHeight="1">
      <c r="A27" s="1550"/>
      <c r="B27" s="1551"/>
      <c r="C27" s="1551"/>
      <c r="D27" s="160" t="s">
        <v>28</v>
      </c>
      <c r="E27" s="168">
        <v>0</v>
      </c>
      <c r="F27" s="168">
        <v>0</v>
      </c>
      <c r="G27" s="168">
        <v>0</v>
      </c>
      <c r="H27" s="168">
        <v>21</v>
      </c>
      <c r="I27" s="168">
        <v>285</v>
      </c>
      <c r="J27" s="168">
        <v>141</v>
      </c>
      <c r="K27" s="168">
        <v>519</v>
      </c>
      <c r="L27" s="168">
        <v>15</v>
      </c>
      <c r="M27" s="168">
        <v>27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9">
        <v>1008</v>
      </c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</row>
    <row r="28" spans="1:47" ht="16.5" customHeight="1">
      <c r="A28" s="1550"/>
      <c r="B28" s="1551"/>
      <c r="C28" s="1551"/>
      <c r="D28" s="159" t="s">
        <v>26</v>
      </c>
      <c r="E28" s="173">
        <v>0</v>
      </c>
      <c r="F28" s="173">
        <v>0</v>
      </c>
      <c r="G28" s="173">
        <v>0</v>
      </c>
      <c r="H28" s="173">
        <v>2</v>
      </c>
      <c r="I28" s="173">
        <v>15</v>
      </c>
      <c r="J28" s="173">
        <v>4</v>
      </c>
      <c r="K28" s="173">
        <v>19</v>
      </c>
      <c r="L28" s="173">
        <v>0</v>
      </c>
      <c r="M28" s="173">
        <v>0</v>
      </c>
      <c r="N28" s="173">
        <v>0</v>
      </c>
      <c r="O28" s="173">
        <v>0</v>
      </c>
      <c r="P28" s="173">
        <v>0</v>
      </c>
      <c r="Q28" s="173">
        <v>0</v>
      </c>
      <c r="R28" s="173">
        <v>0</v>
      </c>
      <c r="S28" s="173">
        <v>0</v>
      </c>
      <c r="T28" s="173">
        <v>0</v>
      </c>
      <c r="U28" s="173">
        <v>0</v>
      </c>
      <c r="V28" s="173">
        <v>0</v>
      </c>
      <c r="W28" s="173">
        <v>0</v>
      </c>
      <c r="X28" s="173">
        <v>0</v>
      </c>
      <c r="Y28" s="173">
        <v>0</v>
      </c>
      <c r="Z28" s="174">
        <v>40</v>
      </c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</row>
    <row r="29" spans="1:47" ht="16.5" customHeight="1">
      <c r="A29" s="1550" t="s">
        <v>24</v>
      </c>
      <c r="B29" s="1551"/>
      <c r="C29" s="1551"/>
      <c r="D29" s="158" t="s">
        <v>27</v>
      </c>
      <c r="E29" s="166">
        <v>0</v>
      </c>
      <c r="F29" s="166">
        <v>3.67</v>
      </c>
      <c r="G29" s="166">
        <v>18.850000000000001</v>
      </c>
      <c r="H29" s="166">
        <v>38.14</v>
      </c>
      <c r="I29" s="166">
        <v>75.460000000000008</v>
      </c>
      <c r="J29" s="166">
        <v>68.72999999999999</v>
      </c>
      <c r="K29" s="166">
        <v>190.8</v>
      </c>
      <c r="L29" s="166">
        <v>165.93</v>
      </c>
      <c r="M29" s="166">
        <v>185.31</v>
      </c>
      <c r="N29" s="166">
        <v>605.27</v>
      </c>
      <c r="O29" s="166">
        <v>675.82999999999993</v>
      </c>
      <c r="P29" s="166">
        <v>506.86</v>
      </c>
      <c r="Q29" s="166">
        <v>323.2</v>
      </c>
      <c r="R29" s="166">
        <v>146.85000000000002</v>
      </c>
      <c r="S29" s="166">
        <v>117.6</v>
      </c>
      <c r="T29" s="166">
        <v>68.5</v>
      </c>
      <c r="U29" s="166">
        <v>70.350000000000009</v>
      </c>
      <c r="V29" s="166">
        <v>24.44</v>
      </c>
      <c r="W29" s="166">
        <v>31.59</v>
      </c>
      <c r="X29" s="166">
        <v>6.24</v>
      </c>
      <c r="Y29" s="166">
        <v>27.119999999999997</v>
      </c>
      <c r="Z29" s="167">
        <v>3350.7400000000002</v>
      </c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</row>
    <row r="30" spans="1:47" ht="16.5" customHeight="1">
      <c r="A30" s="1550"/>
      <c r="B30" s="1551"/>
      <c r="C30" s="1551"/>
      <c r="D30" s="160" t="s">
        <v>28</v>
      </c>
      <c r="E30" s="168">
        <v>0</v>
      </c>
      <c r="F30" s="168">
        <v>242</v>
      </c>
      <c r="G30" s="168">
        <v>2273</v>
      </c>
      <c r="H30" s="168">
        <v>3340</v>
      </c>
      <c r="I30" s="168">
        <v>9617</v>
      </c>
      <c r="J30" s="168">
        <v>13690</v>
      </c>
      <c r="K30" s="168">
        <v>43548</v>
      </c>
      <c r="L30" s="168">
        <v>53757</v>
      </c>
      <c r="M30" s="168">
        <v>70178</v>
      </c>
      <c r="N30" s="168">
        <v>238835</v>
      </c>
      <c r="O30" s="168">
        <v>287199</v>
      </c>
      <c r="P30" s="168">
        <v>227347</v>
      </c>
      <c r="Q30" s="168">
        <v>161578</v>
      </c>
      <c r="R30" s="168">
        <v>75119</v>
      </c>
      <c r="S30" s="168">
        <v>64150</v>
      </c>
      <c r="T30" s="168">
        <v>33115</v>
      </c>
      <c r="U30" s="168">
        <v>40019</v>
      </c>
      <c r="V30" s="168">
        <v>13959</v>
      </c>
      <c r="W30" s="168">
        <v>17816</v>
      </c>
      <c r="X30" s="168">
        <v>3422</v>
      </c>
      <c r="Y30" s="168">
        <v>14100</v>
      </c>
      <c r="Z30" s="169">
        <v>1373304</v>
      </c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</row>
    <row r="31" spans="1:47" ht="16.5" customHeight="1">
      <c r="A31" s="1550"/>
      <c r="B31" s="1551"/>
      <c r="C31" s="1551"/>
      <c r="D31" s="159" t="s">
        <v>26</v>
      </c>
      <c r="E31" s="173">
        <v>0</v>
      </c>
      <c r="F31" s="173">
        <v>42</v>
      </c>
      <c r="G31" s="173">
        <v>235</v>
      </c>
      <c r="H31" s="173">
        <v>287</v>
      </c>
      <c r="I31" s="173">
        <v>507</v>
      </c>
      <c r="J31" s="173">
        <v>523</v>
      </c>
      <c r="K31" s="173">
        <v>1311</v>
      </c>
      <c r="L31" s="173">
        <v>1239</v>
      </c>
      <c r="M31" s="173">
        <v>1275</v>
      </c>
      <c r="N31" s="173">
        <v>3625</v>
      </c>
      <c r="O31" s="173">
        <v>3476</v>
      </c>
      <c r="P31" s="173">
        <v>2327</v>
      </c>
      <c r="Q31" s="173">
        <v>1303</v>
      </c>
      <c r="R31" s="173">
        <v>537</v>
      </c>
      <c r="S31" s="173">
        <v>363</v>
      </c>
      <c r="T31" s="173">
        <v>165</v>
      </c>
      <c r="U31" s="173">
        <v>156</v>
      </c>
      <c r="V31" s="173">
        <v>47</v>
      </c>
      <c r="W31" s="173">
        <v>51</v>
      </c>
      <c r="X31" s="173">
        <v>10</v>
      </c>
      <c r="Y31" s="173">
        <v>38</v>
      </c>
      <c r="Z31" s="174">
        <v>17517</v>
      </c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</row>
    <row r="32" spans="1:47" ht="16.5" customHeight="1">
      <c r="A32" s="1550" t="s">
        <v>34</v>
      </c>
      <c r="B32" s="1551" t="s">
        <v>29</v>
      </c>
      <c r="C32" s="1552" t="s">
        <v>53</v>
      </c>
      <c r="D32" s="158" t="s">
        <v>27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  <c r="L32" s="166">
        <v>1.49</v>
      </c>
      <c r="M32" s="166">
        <v>2.11</v>
      </c>
      <c r="N32" s="166">
        <v>0.17</v>
      </c>
      <c r="O32" s="166">
        <v>2.83</v>
      </c>
      <c r="P32" s="166">
        <v>4.3899999999999997</v>
      </c>
      <c r="Q32" s="166">
        <v>10.77</v>
      </c>
      <c r="R32" s="166">
        <v>43.68</v>
      </c>
      <c r="S32" s="166">
        <v>41.96</v>
      </c>
      <c r="T32" s="166">
        <v>41.35</v>
      </c>
      <c r="U32" s="166">
        <v>22.64</v>
      </c>
      <c r="V32" s="166">
        <v>17.260000000000002</v>
      </c>
      <c r="W32" s="166">
        <v>22.08</v>
      </c>
      <c r="X32" s="166">
        <v>9.92</v>
      </c>
      <c r="Y32" s="166">
        <v>8.56</v>
      </c>
      <c r="Z32" s="167">
        <v>229.21</v>
      </c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</row>
    <row r="33" spans="1:47" ht="16.5" customHeight="1">
      <c r="A33" s="1550"/>
      <c r="B33" s="1551"/>
      <c r="C33" s="1552"/>
      <c r="D33" s="160" t="s">
        <v>28</v>
      </c>
      <c r="E33" s="168">
        <v>0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282</v>
      </c>
      <c r="M33" s="168">
        <v>325</v>
      </c>
      <c r="N33" s="168">
        <v>26</v>
      </c>
      <c r="O33" s="168">
        <v>569</v>
      </c>
      <c r="P33" s="168">
        <v>985</v>
      </c>
      <c r="Q33" s="168">
        <v>2061</v>
      </c>
      <c r="R33" s="168">
        <v>9429</v>
      </c>
      <c r="S33" s="168">
        <v>8975</v>
      </c>
      <c r="T33" s="168">
        <v>9551</v>
      </c>
      <c r="U33" s="168">
        <v>5130</v>
      </c>
      <c r="V33" s="168">
        <v>4271</v>
      </c>
      <c r="W33" s="168">
        <v>5269</v>
      </c>
      <c r="X33" s="168">
        <v>2996</v>
      </c>
      <c r="Y33" s="168">
        <v>2080</v>
      </c>
      <c r="Z33" s="169">
        <v>51949</v>
      </c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</row>
    <row r="34" spans="1:47" ht="16.5" customHeight="1">
      <c r="A34" s="1550"/>
      <c r="B34" s="1551"/>
      <c r="C34" s="1552"/>
      <c r="D34" s="159" t="s">
        <v>26</v>
      </c>
      <c r="E34" s="170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8</v>
      </c>
      <c r="M34" s="170">
        <v>8</v>
      </c>
      <c r="N34" s="170">
        <v>0</v>
      </c>
      <c r="O34" s="170">
        <v>7</v>
      </c>
      <c r="P34" s="170">
        <v>10</v>
      </c>
      <c r="Q34" s="170">
        <v>16</v>
      </c>
      <c r="R34" s="170">
        <v>49</v>
      </c>
      <c r="S34" s="170">
        <v>32</v>
      </c>
      <c r="T34" s="170">
        <v>38</v>
      </c>
      <c r="U34" s="170">
        <v>19</v>
      </c>
      <c r="V34" s="170">
        <v>19</v>
      </c>
      <c r="W34" s="170">
        <v>23</v>
      </c>
      <c r="X34" s="170">
        <v>18</v>
      </c>
      <c r="Y34" s="170">
        <v>11</v>
      </c>
      <c r="Z34" s="171">
        <v>258</v>
      </c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</row>
    <row r="35" spans="1:47" ht="16.5" customHeight="1">
      <c r="A35" s="1550"/>
      <c r="B35" s="1551"/>
      <c r="C35" s="1552" t="s">
        <v>54</v>
      </c>
      <c r="D35" s="158" t="s">
        <v>27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0</v>
      </c>
      <c r="M35" s="166">
        <v>0</v>
      </c>
      <c r="N35" s="166">
        <v>0</v>
      </c>
      <c r="O35" s="166">
        <v>0.13</v>
      </c>
      <c r="P35" s="166">
        <v>0</v>
      </c>
      <c r="Q35" s="166">
        <v>0</v>
      </c>
      <c r="R35" s="166">
        <v>0</v>
      </c>
      <c r="S35" s="166">
        <v>0</v>
      </c>
      <c r="T35" s="166">
        <v>0</v>
      </c>
      <c r="U35" s="166">
        <v>1.81</v>
      </c>
      <c r="V35" s="166">
        <v>2.29</v>
      </c>
      <c r="W35" s="166">
        <v>6.01</v>
      </c>
      <c r="X35" s="166">
        <v>5</v>
      </c>
      <c r="Y35" s="166">
        <v>6.17</v>
      </c>
      <c r="Z35" s="167">
        <v>21.41</v>
      </c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</row>
    <row r="36" spans="1:47" ht="16.5" customHeight="1">
      <c r="A36" s="1550"/>
      <c r="B36" s="1551"/>
      <c r="C36" s="1552"/>
      <c r="D36" s="160" t="s">
        <v>28</v>
      </c>
      <c r="E36" s="168">
        <v>0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168">
        <v>0</v>
      </c>
      <c r="O36" s="168">
        <v>39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509</v>
      </c>
      <c r="V36" s="168">
        <v>703</v>
      </c>
      <c r="W36" s="168">
        <v>1688</v>
      </c>
      <c r="X36" s="168">
        <v>1515</v>
      </c>
      <c r="Y36" s="168">
        <v>1988</v>
      </c>
      <c r="Z36" s="169">
        <v>6442</v>
      </c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</row>
    <row r="37" spans="1:47" ht="16.5" customHeight="1">
      <c r="A37" s="1550"/>
      <c r="B37" s="1551"/>
      <c r="C37" s="1552"/>
      <c r="D37" s="159" t="s">
        <v>26</v>
      </c>
      <c r="E37" s="170">
        <v>0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70">
        <v>0</v>
      </c>
      <c r="T37" s="170">
        <v>0</v>
      </c>
      <c r="U37" s="170">
        <v>3</v>
      </c>
      <c r="V37" s="170">
        <v>3</v>
      </c>
      <c r="W37" s="170">
        <v>8</v>
      </c>
      <c r="X37" s="170">
        <v>8</v>
      </c>
      <c r="Y37" s="170">
        <v>9</v>
      </c>
      <c r="Z37" s="171">
        <v>31</v>
      </c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</row>
    <row r="38" spans="1:47" ht="16.5" customHeight="1">
      <c r="A38" s="1550"/>
      <c r="B38" s="1551" t="s">
        <v>30</v>
      </c>
      <c r="C38" s="1551"/>
      <c r="D38" s="158" t="s">
        <v>27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1.49</v>
      </c>
      <c r="M38" s="166">
        <v>2.11</v>
      </c>
      <c r="N38" s="166">
        <v>0.17</v>
      </c>
      <c r="O38" s="166">
        <v>2.96</v>
      </c>
      <c r="P38" s="166">
        <v>4.3899999999999997</v>
      </c>
      <c r="Q38" s="166">
        <v>10.77</v>
      </c>
      <c r="R38" s="166">
        <v>43.68</v>
      </c>
      <c r="S38" s="166">
        <v>41.96</v>
      </c>
      <c r="T38" s="166">
        <v>41.35</v>
      </c>
      <c r="U38" s="166">
        <v>24.45</v>
      </c>
      <c r="V38" s="166">
        <v>19.55</v>
      </c>
      <c r="W38" s="166">
        <v>28.089999999999996</v>
      </c>
      <c r="X38" s="166">
        <v>14.92</v>
      </c>
      <c r="Y38" s="166">
        <v>14.73</v>
      </c>
      <c r="Z38" s="167">
        <v>250.62</v>
      </c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</row>
    <row r="39" spans="1:47" ht="16.5" customHeight="1">
      <c r="A39" s="1550"/>
      <c r="B39" s="1551"/>
      <c r="C39" s="1551"/>
      <c r="D39" s="160" t="s">
        <v>28</v>
      </c>
      <c r="E39" s="168">
        <v>0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0</v>
      </c>
      <c r="L39" s="168">
        <v>282</v>
      </c>
      <c r="M39" s="168">
        <v>325</v>
      </c>
      <c r="N39" s="168">
        <v>26</v>
      </c>
      <c r="O39" s="168">
        <v>608</v>
      </c>
      <c r="P39" s="168">
        <v>985</v>
      </c>
      <c r="Q39" s="168">
        <v>2061</v>
      </c>
      <c r="R39" s="168">
        <v>9429</v>
      </c>
      <c r="S39" s="168">
        <v>8975</v>
      </c>
      <c r="T39" s="168">
        <v>9551</v>
      </c>
      <c r="U39" s="168">
        <v>5639</v>
      </c>
      <c r="V39" s="168">
        <v>4974</v>
      </c>
      <c r="W39" s="168">
        <v>6957</v>
      </c>
      <c r="X39" s="168">
        <v>4511</v>
      </c>
      <c r="Y39" s="168">
        <v>4068</v>
      </c>
      <c r="Z39" s="169">
        <v>58391</v>
      </c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</row>
    <row r="40" spans="1:47" ht="16.5" customHeight="1">
      <c r="A40" s="1550"/>
      <c r="B40" s="1551"/>
      <c r="C40" s="1551"/>
      <c r="D40" s="159" t="s">
        <v>26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73">
        <v>8</v>
      </c>
      <c r="M40" s="173">
        <v>8</v>
      </c>
      <c r="N40" s="173">
        <v>0</v>
      </c>
      <c r="O40" s="173">
        <v>7</v>
      </c>
      <c r="P40" s="173">
        <v>10</v>
      </c>
      <c r="Q40" s="173">
        <v>16</v>
      </c>
      <c r="R40" s="173">
        <v>49</v>
      </c>
      <c r="S40" s="173">
        <v>32</v>
      </c>
      <c r="T40" s="173">
        <v>38</v>
      </c>
      <c r="U40" s="173">
        <v>22</v>
      </c>
      <c r="V40" s="173">
        <v>22</v>
      </c>
      <c r="W40" s="173">
        <v>31</v>
      </c>
      <c r="X40" s="173">
        <v>26</v>
      </c>
      <c r="Y40" s="173">
        <v>20</v>
      </c>
      <c r="Z40" s="174">
        <v>289</v>
      </c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</row>
    <row r="41" spans="1:47" ht="16.5" customHeight="1">
      <c r="A41" s="1550"/>
      <c r="B41" s="1551" t="s">
        <v>31</v>
      </c>
      <c r="C41" s="1552" t="s">
        <v>55</v>
      </c>
      <c r="D41" s="158" t="s">
        <v>27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6">
        <v>0</v>
      </c>
      <c r="L41" s="166">
        <v>0</v>
      </c>
      <c r="M41" s="166">
        <v>0</v>
      </c>
      <c r="N41" s="166">
        <v>0.55000000000000004</v>
      </c>
      <c r="O41" s="166">
        <v>0.44</v>
      </c>
      <c r="P41" s="166">
        <v>0</v>
      </c>
      <c r="Q41" s="166">
        <v>0.18</v>
      </c>
      <c r="R41" s="166">
        <v>0</v>
      </c>
      <c r="S41" s="166">
        <v>0</v>
      </c>
      <c r="T41" s="166">
        <v>0</v>
      </c>
      <c r="U41" s="166">
        <v>0</v>
      </c>
      <c r="V41" s="166">
        <v>0</v>
      </c>
      <c r="W41" s="166">
        <v>0</v>
      </c>
      <c r="X41" s="166">
        <v>0</v>
      </c>
      <c r="Y41" s="166">
        <v>0</v>
      </c>
      <c r="Z41" s="167">
        <v>1.17</v>
      </c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</row>
    <row r="42" spans="1:47" ht="16.5" customHeight="1">
      <c r="A42" s="1550"/>
      <c r="B42" s="1551"/>
      <c r="C42" s="1552"/>
      <c r="D42" s="160" t="s">
        <v>28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59</v>
      </c>
      <c r="O42" s="168">
        <v>47</v>
      </c>
      <c r="P42" s="168">
        <v>0</v>
      </c>
      <c r="Q42" s="168">
        <v>13</v>
      </c>
      <c r="R42" s="168">
        <v>0</v>
      </c>
      <c r="S42" s="168">
        <v>0</v>
      </c>
      <c r="T42" s="168">
        <v>0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169">
        <v>119</v>
      </c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</row>
    <row r="43" spans="1:47" ht="16.5" customHeight="1">
      <c r="A43" s="1550"/>
      <c r="B43" s="1551"/>
      <c r="C43" s="1552"/>
      <c r="D43" s="159" t="s">
        <v>26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1</v>
      </c>
      <c r="O43" s="170">
        <v>0</v>
      </c>
      <c r="P43" s="170">
        <v>0</v>
      </c>
      <c r="Q43" s="170">
        <v>0</v>
      </c>
      <c r="R43" s="170">
        <v>0</v>
      </c>
      <c r="S43" s="170">
        <v>0</v>
      </c>
      <c r="T43" s="170">
        <v>0</v>
      </c>
      <c r="U43" s="170">
        <v>0</v>
      </c>
      <c r="V43" s="170">
        <v>0</v>
      </c>
      <c r="W43" s="170">
        <v>0</v>
      </c>
      <c r="X43" s="170">
        <v>0</v>
      </c>
      <c r="Y43" s="170">
        <v>0</v>
      </c>
      <c r="Z43" s="171">
        <v>1</v>
      </c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</row>
    <row r="44" spans="1:47" ht="16.5" customHeight="1">
      <c r="A44" s="1550"/>
      <c r="B44" s="1551"/>
      <c r="C44" s="1552" t="s">
        <v>56</v>
      </c>
      <c r="D44" s="158" t="s">
        <v>27</v>
      </c>
      <c r="E44" s="166">
        <v>0</v>
      </c>
      <c r="F44" s="166">
        <v>0</v>
      </c>
      <c r="G44" s="166">
        <v>1.23</v>
      </c>
      <c r="H44" s="166">
        <v>11.2</v>
      </c>
      <c r="I44" s="166">
        <v>45.72</v>
      </c>
      <c r="J44" s="166">
        <v>3.13</v>
      </c>
      <c r="K44" s="166">
        <v>4.8600000000000003</v>
      </c>
      <c r="L44" s="166">
        <v>7.13</v>
      </c>
      <c r="M44" s="166">
        <v>30.67</v>
      </c>
      <c r="N44" s="166">
        <v>103.75</v>
      </c>
      <c r="O44" s="166">
        <v>239.36</v>
      </c>
      <c r="P44" s="166">
        <v>238.68</v>
      </c>
      <c r="Q44" s="166">
        <v>221.59</v>
      </c>
      <c r="R44" s="166">
        <v>76.489999999999995</v>
      </c>
      <c r="S44" s="166">
        <v>17.600000000000001</v>
      </c>
      <c r="T44" s="166">
        <v>16.760000000000002</v>
      </c>
      <c r="U44" s="166">
        <v>6</v>
      </c>
      <c r="V44" s="166">
        <v>5.78</v>
      </c>
      <c r="W44" s="166">
        <v>9.35</v>
      </c>
      <c r="X44" s="166">
        <v>8.52</v>
      </c>
      <c r="Y44" s="166">
        <v>5.82</v>
      </c>
      <c r="Z44" s="167">
        <v>1053.6400000000001</v>
      </c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</row>
    <row r="45" spans="1:47" ht="16.5" customHeight="1">
      <c r="A45" s="1550"/>
      <c r="B45" s="1551"/>
      <c r="C45" s="1552"/>
      <c r="D45" s="160" t="s">
        <v>28</v>
      </c>
      <c r="E45" s="168">
        <v>0</v>
      </c>
      <c r="F45" s="168">
        <v>0</v>
      </c>
      <c r="G45" s="168">
        <v>30</v>
      </c>
      <c r="H45" s="168">
        <v>365</v>
      </c>
      <c r="I45" s="168">
        <v>2817</v>
      </c>
      <c r="J45" s="168">
        <v>224</v>
      </c>
      <c r="K45" s="168">
        <v>377</v>
      </c>
      <c r="L45" s="168">
        <v>501</v>
      </c>
      <c r="M45" s="168">
        <v>2541</v>
      </c>
      <c r="N45" s="168">
        <v>8794</v>
      </c>
      <c r="O45" s="168">
        <v>19068</v>
      </c>
      <c r="P45" s="168">
        <v>20094</v>
      </c>
      <c r="Q45" s="168">
        <v>17983</v>
      </c>
      <c r="R45" s="168">
        <v>6840</v>
      </c>
      <c r="S45" s="168">
        <v>1577</v>
      </c>
      <c r="T45" s="168">
        <v>1826</v>
      </c>
      <c r="U45" s="168">
        <v>633</v>
      </c>
      <c r="V45" s="168">
        <v>734</v>
      </c>
      <c r="W45" s="168">
        <v>985</v>
      </c>
      <c r="X45" s="168">
        <v>920</v>
      </c>
      <c r="Y45" s="168">
        <v>774</v>
      </c>
      <c r="Z45" s="169">
        <v>87083</v>
      </c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</row>
    <row r="46" spans="1:47" ht="16.5" customHeight="1">
      <c r="A46" s="1550"/>
      <c r="B46" s="1551"/>
      <c r="C46" s="1552"/>
      <c r="D46" s="159" t="s">
        <v>26</v>
      </c>
      <c r="E46" s="170">
        <v>0</v>
      </c>
      <c r="F46" s="170">
        <v>0</v>
      </c>
      <c r="G46" s="170">
        <v>4</v>
      </c>
      <c r="H46" s="170">
        <v>34</v>
      </c>
      <c r="I46" s="170">
        <v>157</v>
      </c>
      <c r="J46" s="170">
        <v>9</v>
      </c>
      <c r="K46" s="170">
        <v>10</v>
      </c>
      <c r="L46" s="170">
        <v>5</v>
      </c>
      <c r="M46" s="170">
        <v>24</v>
      </c>
      <c r="N46" s="170">
        <v>109</v>
      </c>
      <c r="O46" s="170">
        <v>277</v>
      </c>
      <c r="P46" s="170">
        <v>290</v>
      </c>
      <c r="Q46" s="170">
        <v>259</v>
      </c>
      <c r="R46" s="170">
        <v>96</v>
      </c>
      <c r="S46" s="170">
        <v>23</v>
      </c>
      <c r="T46" s="170">
        <v>25</v>
      </c>
      <c r="U46" s="170">
        <v>9</v>
      </c>
      <c r="V46" s="170">
        <v>8</v>
      </c>
      <c r="W46" s="170">
        <v>15</v>
      </c>
      <c r="X46" s="170">
        <v>14</v>
      </c>
      <c r="Y46" s="170">
        <v>11</v>
      </c>
      <c r="Z46" s="171">
        <v>1379</v>
      </c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</row>
    <row r="47" spans="1:47" ht="16.5" customHeight="1">
      <c r="A47" s="1550"/>
      <c r="B47" s="1551" t="s">
        <v>30</v>
      </c>
      <c r="C47" s="1551"/>
      <c r="D47" s="158" t="s">
        <v>27</v>
      </c>
      <c r="E47" s="166">
        <v>0</v>
      </c>
      <c r="F47" s="166">
        <v>0</v>
      </c>
      <c r="G47" s="166">
        <v>1.23</v>
      </c>
      <c r="H47" s="166">
        <v>11.2</v>
      </c>
      <c r="I47" s="166">
        <v>45.72</v>
      </c>
      <c r="J47" s="166">
        <v>3.13</v>
      </c>
      <c r="K47" s="166">
        <v>4.8600000000000003</v>
      </c>
      <c r="L47" s="166">
        <v>7.13</v>
      </c>
      <c r="M47" s="166">
        <v>30.67</v>
      </c>
      <c r="N47" s="166">
        <v>104.3</v>
      </c>
      <c r="O47" s="166">
        <v>239.8</v>
      </c>
      <c r="P47" s="166">
        <v>238.68</v>
      </c>
      <c r="Q47" s="166">
        <v>221.77</v>
      </c>
      <c r="R47" s="166">
        <v>76.489999999999995</v>
      </c>
      <c r="S47" s="166">
        <v>17.600000000000001</v>
      </c>
      <c r="T47" s="166">
        <v>16.760000000000002</v>
      </c>
      <c r="U47" s="166">
        <v>6</v>
      </c>
      <c r="V47" s="166">
        <v>5.78</v>
      </c>
      <c r="W47" s="166">
        <v>9.35</v>
      </c>
      <c r="X47" s="166">
        <v>8.52</v>
      </c>
      <c r="Y47" s="166">
        <v>5.82</v>
      </c>
      <c r="Z47" s="167">
        <v>1054.8100000000002</v>
      </c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</row>
    <row r="48" spans="1:47" ht="16.5" customHeight="1">
      <c r="A48" s="1550"/>
      <c r="B48" s="1551"/>
      <c r="C48" s="1551"/>
      <c r="D48" s="160" t="s">
        <v>28</v>
      </c>
      <c r="E48" s="168">
        <v>0</v>
      </c>
      <c r="F48" s="168">
        <v>0</v>
      </c>
      <c r="G48" s="168">
        <v>30</v>
      </c>
      <c r="H48" s="168">
        <v>365</v>
      </c>
      <c r="I48" s="168">
        <v>2817</v>
      </c>
      <c r="J48" s="168">
        <v>224</v>
      </c>
      <c r="K48" s="168">
        <v>377</v>
      </c>
      <c r="L48" s="168">
        <v>501</v>
      </c>
      <c r="M48" s="168">
        <v>2541</v>
      </c>
      <c r="N48" s="168">
        <v>8853</v>
      </c>
      <c r="O48" s="168">
        <v>19115</v>
      </c>
      <c r="P48" s="168">
        <v>20094</v>
      </c>
      <c r="Q48" s="168">
        <v>17996</v>
      </c>
      <c r="R48" s="168">
        <v>6840</v>
      </c>
      <c r="S48" s="168">
        <v>1577</v>
      </c>
      <c r="T48" s="168">
        <v>1826</v>
      </c>
      <c r="U48" s="168">
        <v>633</v>
      </c>
      <c r="V48" s="168">
        <v>734</v>
      </c>
      <c r="W48" s="168">
        <v>985</v>
      </c>
      <c r="X48" s="168">
        <v>920</v>
      </c>
      <c r="Y48" s="168">
        <v>774</v>
      </c>
      <c r="Z48" s="169">
        <v>87202</v>
      </c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</row>
    <row r="49" spans="1:47" ht="16.5" customHeight="1">
      <c r="A49" s="1550"/>
      <c r="B49" s="1551"/>
      <c r="C49" s="1551"/>
      <c r="D49" s="159" t="s">
        <v>26</v>
      </c>
      <c r="E49" s="173">
        <v>0</v>
      </c>
      <c r="F49" s="173">
        <v>0</v>
      </c>
      <c r="G49" s="173">
        <v>4</v>
      </c>
      <c r="H49" s="173">
        <v>34</v>
      </c>
      <c r="I49" s="173">
        <v>157</v>
      </c>
      <c r="J49" s="173">
        <v>9</v>
      </c>
      <c r="K49" s="173">
        <v>10</v>
      </c>
      <c r="L49" s="173">
        <v>5</v>
      </c>
      <c r="M49" s="173">
        <v>24</v>
      </c>
      <c r="N49" s="173">
        <v>110</v>
      </c>
      <c r="O49" s="173">
        <v>277</v>
      </c>
      <c r="P49" s="173">
        <v>290</v>
      </c>
      <c r="Q49" s="173">
        <v>259</v>
      </c>
      <c r="R49" s="173">
        <v>96</v>
      </c>
      <c r="S49" s="173">
        <v>23</v>
      </c>
      <c r="T49" s="173">
        <v>25</v>
      </c>
      <c r="U49" s="173">
        <v>9</v>
      </c>
      <c r="V49" s="173">
        <v>8</v>
      </c>
      <c r="W49" s="173">
        <v>15</v>
      </c>
      <c r="X49" s="173">
        <v>14</v>
      </c>
      <c r="Y49" s="173">
        <v>11</v>
      </c>
      <c r="Z49" s="174">
        <v>1380</v>
      </c>
      <c r="AA49" s="156"/>
      <c r="AB49" s="156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</row>
    <row r="50" spans="1:47" ht="16.5" customHeight="1">
      <c r="A50" s="1550" t="s">
        <v>24</v>
      </c>
      <c r="B50" s="1551"/>
      <c r="C50" s="1551"/>
      <c r="D50" s="158" t="s">
        <v>27</v>
      </c>
      <c r="E50" s="166">
        <v>0</v>
      </c>
      <c r="F50" s="166">
        <v>0</v>
      </c>
      <c r="G50" s="166">
        <v>1.23</v>
      </c>
      <c r="H50" s="166">
        <v>11.2</v>
      </c>
      <c r="I50" s="166">
        <v>45.72</v>
      </c>
      <c r="J50" s="166">
        <v>3.13</v>
      </c>
      <c r="K50" s="166">
        <v>4.8600000000000003</v>
      </c>
      <c r="L50" s="166">
        <v>8.6199999999999992</v>
      </c>
      <c r="M50" s="166">
        <v>32.78</v>
      </c>
      <c r="N50" s="166">
        <v>104.47</v>
      </c>
      <c r="O50" s="166">
        <v>242.76000000000002</v>
      </c>
      <c r="P50" s="166">
        <v>243.07</v>
      </c>
      <c r="Q50" s="166">
        <v>232.54</v>
      </c>
      <c r="R50" s="166">
        <v>120.16999999999999</v>
      </c>
      <c r="S50" s="166">
        <v>59.56</v>
      </c>
      <c r="T50" s="166">
        <v>58.11</v>
      </c>
      <c r="U50" s="166">
        <v>30.45</v>
      </c>
      <c r="V50" s="166">
        <v>25.330000000000002</v>
      </c>
      <c r="W50" s="166">
        <v>37.44</v>
      </c>
      <c r="X50" s="166">
        <v>23.439999999999998</v>
      </c>
      <c r="Y50" s="166">
        <v>20.55</v>
      </c>
      <c r="Z50" s="167">
        <v>1305.43</v>
      </c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</row>
    <row r="51" spans="1:47" ht="16.5" customHeight="1">
      <c r="A51" s="1550"/>
      <c r="B51" s="1551"/>
      <c r="C51" s="1551"/>
      <c r="D51" s="160" t="s">
        <v>28</v>
      </c>
      <c r="E51" s="168">
        <v>0</v>
      </c>
      <c r="F51" s="168">
        <v>0</v>
      </c>
      <c r="G51" s="168">
        <v>30</v>
      </c>
      <c r="H51" s="168">
        <v>365</v>
      </c>
      <c r="I51" s="168">
        <v>2817</v>
      </c>
      <c r="J51" s="168">
        <v>224</v>
      </c>
      <c r="K51" s="168">
        <v>377</v>
      </c>
      <c r="L51" s="168">
        <v>783</v>
      </c>
      <c r="M51" s="168">
        <v>2866</v>
      </c>
      <c r="N51" s="168">
        <v>8879</v>
      </c>
      <c r="O51" s="168">
        <v>19723</v>
      </c>
      <c r="P51" s="168">
        <v>21079</v>
      </c>
      <c r="Q51" s="168">
        <v>20057</v>
      </c>
      <c r="R51" s="168">
        <v>16269</v>
      </c>
      <c r="S51" s="168">
        <v>10552</v>
      </c>
      <c r="T51" s="168">
        <v>11377</v>
      </c>
      <c r="U51" s="168">
        <v>6272</v>
      </c>
      <c r="V51" s="168">
        <v>5708</v>
      </c>
      <c r="W51" s="168">
        <v>7942</v>
      </c>
      <c r="X51" s="168">
        <v>5431</v>
      </c>
      <c r="Y51" s="168">
        <v>4842</v>
      </c>
      <c r="Z51" s="169">
        <v>145593</v>
      </c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</row>
    <row r="52" spans="1:47" ht="16.5" customHeight="1">
      <c r="A52" s="1550"/>
      <c r="B52" s="1551"/>
      <c r="C52" s="1551"/>
      <c r="D52" s="159" t="s">
        <v>26</v>
      </c>
      <c r="E52" s="173">
        <v>0</v>
      </c>
      <c r="F52" s="173">
        <v>0</v>
      </c>
      <c r="G52" s="173">
        <v>4</v>
      </c>
      <c r="H52" s="173">
        <v>34</v>
      </c>
      <c r="I52" s="173">
        <v>157</v>
      </c>
      <c r="J52" s="173">
        <v>9</v>
      </c>
      <c r="K52" s="173">
        <v>10</v>
      </c>
      <c r="L52" s="173">
        <v>13</v>
      </c>
      <c r="M52" s="173">
        <v>32</v>
      </c>
      <c r="N52" s="173">
        <v>110</v>
      </c>
      <c r="O52" s="173">
        <v>284</v>
      </c>
      <c r="P52" s="173">
        <v>300</v>
      </c>
      <c r="Q52" s="173">
        <v>275</v>
      </c>
      <c r="R52" s="173">
        <v>145</v>
      </c>
      <c r="S52" s="173">
        <v>55</v>
      </c>
      <c r="T52" s="173">
        <v>63</v>
      </c>
      <c r="U52" s="173">
        <v>31</v>
      </c>
      <c r="V52" s="173">
        <v>30</v>
      </c>
      <c r="W52" s="173">
        <v>46</v>
      </c>
      <c r="X52" s="173">
        <v>40</v>
      </c>
      <c r="Y52" s="173">
        <v>31</v>
      </c>
      <c r="Z52" s="174">
        <v>1669</v>
      </c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</row>
    <row r="53" spans="1:47" ht="16.5" customHeight="1">
      <c r="A53" s="1550" t="s">
        <v>33</v>
      </c>
      <c r="B53" s="1551"/>
      <c r="C53" s="1551"/>
      <c r="D53" s="158" t="s">
        <v>27</v>
      </c>
      <c r="E53" s="166">
        <v>0</v>
      </c>
      <c r="F53" s="166">
        <v>3.67</v>
      </c>
      <c r="G53" s="166">
        <v>20.080000000000002</v>
      </c>
      <c r="H53" s="166">
        <v>49.34</v>
      </c>
      <c r="I53" s="166">
        <v>121.18</v>
      </c>
      <c r="J53" s="166">
        <v>71.859999999999985</v>
      </c>
      <c r="K53" s="166">
        <v>195.66000000000003</v>
      </c>
      <c r="L53" s="166">
        <v>174.55</v>
      </c>
      <c r="M53" s="166">
        <v>218.09000000000003</v>
      </c>
      <c r="N53" s="166">
        <v>709.7399999999999</v>
      </c>
      <c r="O53" s="166">
        <v>918.59</v>
      </c>
      <c r="P53" s="166">
        <v>749.93000000000006</v>
      </c>
      <c r="Q53" s="166">
        <v>555.74</v>
      </c>
      <c r="R53" s="166">
        <v>267.02000000000004</v>
      </c>
      <c r="S53" s="166">
        <v>177.16</v>
      </c>
      <c r="T53" s="166">
        <v>126.61</v>
      </c>
      <c r="U53" s="166">
        <v>100.80000000000001</v>
      </c>
      <c r="V53" s="166">
        <v>49.77</v>
      </c>
      <c r="W53" s="166">
        <v>69.03</v>
      </c>
      <c r="X53" s="166">
        <v>29.68</v>
      </c>
      <c r="Y53" s="166">
        <v>47.67</v>
      </c>
      <c r="Z53" s="167">
        <v>4656.17</v>
      </c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</row>
    <row r="54" spans="1:47" ht="16.5" customHeight="1">
      <c r="A54" s="1550"/>
      <c r="B54" s="1551"/>
      <c r="C54" s="1551"/>
      <c r="D54" s="160" t="s">
        <v>28</v>
      </c>
      <c r="E54" s="168">
        <v>0</v>
      </c>
      <c r="F54" s="168">
        <v>242</v>
      </c>
      <c r="G54" s="168">
        <v>2303</v>
      </c>
      <c r="H54" s="168">
        <v>3705</v>
      </c>
      <c r="I54" s="168">
        <v>12434</v>
      </c>
      <c r="J54" s="168">
        <v>13914</v>
      </c>
      <c r="K54" s="168">
        <v>43925</v>
      </c>
      <c r="L54" s="168">
        <v>54540</v>
      </c>
      <c r="M54" s="168">
        <v>73044</v>
      </c>
      <c r="N54" s="168">
        <v>247714</v>
      </c>
      <c r="O54" s="168">
        <v>306922</v>
      </c>
      <c r="P54" s="168">
        <v>248426</v>
      </c>
      <c r="Q54" s="168">
        <v>181635</v>
      </c>
      <c r="R54" s="168">
        <v>91388</v>
      </c>
      <c r="S54" s="168">
        <v>74702</v>
      </c>
      <c r="T54" s="168">
        <v>44492</v>
      </c>
      <c r="U54" s="168">
        <v>46291</v>
      </c>
      <c r="V54" s="168">
        <v>19667</v>
      </c>
      <c r="W54" s="168">
        <v>25758</v>
      </c>
      <c r="X54" s="168">
        <v>8853</v>
      </c>
      <c r="Y54" s="168">
        <v>18942</v>
      </c>
      <c r="Z54" s="169">
        <v>1518897</v>
      </c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</row>
    <row r="55" spans="1:47" ht="16.5" customHeight="1" thickBot="1">
      <c r="A55" s="1558"/>
      <c r="B55" s="1559"/>
      <c r="C55" s="1559"/>
      <c r="D55" s="164" t="s">
        <v>26</v>
      </c>
      <c r="E55" s="175">
        <v>0</v>
      </c>
      <c r="F55" s="175">
        <v>42</v>
      </c>
      <c r="G55" s="175">
        <v>239</v>
      </c>
      <c r="H55" s="175">
        <v>321</v>
      </c>
      <c r="I55" s="175">
        <v>664</v>
      </c>
      <c r="J55" s="175">
        <v>532</v>
      </c>
      <c r="K55" s="175">
        <v>1321</v>
      </c>
      <c r="L55" s="175">
        <v>1252</v>
      </c>
      <c r="M55" s="175">
        <v>1307</v>
      </c>
      <c r="N55" s="175">
        <v>3735</v>
      </c>
      <c r="O55" s="175">
        <v>3760</v>
      </c>
      <c r="P55" s="175">
        <v>2627</v>
      </c>
      <c r="Q55" s="175">
        <v>1578</v>
      </c>
      <c r="R55" s="175">
        <v>682</v>
      </c>
      <c r="S55" s="175">
        <v>418</v>
      </c>
      <c r="T55" s="175">
        <v>228</v>
      </c>
      <c r="U55" s="175">
        <v>187</v>
      </c>
      <c r="V55" s="175">
        <v>77</v>
      </c>
      <c r="W55" s="175">
        <v>97</v>
      </c>
      <c r="X55" s="175">
        <v>50</v>
      </c>
      <c r="Y55" s="175">
        <v>69</v>
      </c>
      <c r="Z55" s="175">
        <v>19186</v>
      </c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</row>
    <row r="56" spans="1:47" ht="16.5" customHeight="1" thickBot="1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</row>
    <row r="57" spans="1:47" ht="16.5" customHeight="1">
      <c r="A57" s="155"/>
      <c r="B57" s="155"/>
      <c r="C57" s="155"/>
      <c r="D57" s="155"/>
      <c r="E57" s="155"/>
      <c r="F57" s="155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</row>
    <row r="58" spans="1:47" ht="16.5" customHeight="1">
      <c r="A58" s="155"/>
      <c r="B58" s="155"/>
      <c r="C58" s="155"/>
      <c r="D58" s="155"/>
      <c r="E58" s="155"/>
      <c r="F58" s="155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</row>
    <row r="59" spans="1:47" ht="16.5" customHeight="1" thickBot="1">
      <c r="A59" s="155"/>
      <c r="B59" s="155"/>
      <c r="C59" s="155"/>
      <c r="D59" s="155"/>
      <c r="E59" s="155"/>
      <c r="F59" s="155"/>
      <c r="G59" s="1553">
        <v>11.66</v>
      </c>
      <c r="H59" s="1554"/>
      <c r="I59" s="1554">
        <v>1166</v>
      </c>
      <c r="J59" s="1554"/>
      <c r="K59" s="1554">
        <v>0</v>
      </c>
      <c r="L59" s="1554"/>
      <c r="M59" s="1554">
        <v>6.19</v>
      </c>
      <c r="N59" s="1554"/>
      <c r="O59" s="1554">
        <v>1.08</v>
      </c>
      <c r="P59" s="1554"/>
      <c r="Q59" s="1554">
        <v>48.9</v>
      </c>
      <c r="R59" s="1554"/>
      <c r="S59" s="1572">
        <v>56.17</v>
      </c>
      <c r="T59" s="1573"/>
      <c r="U59" s="1554">
        <v>4724</v>
      </c>
      <c r="V59" s="1554"/>
      <c r="W59" s="1554">
        <v>1518897</v>
      </c>
      <c r="X59" s="1554"/>
      <c r="Y59" s="1554">
        <v>19186</v>
      </c>
      <c r="Z59" s="1577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64</v>
      </c>
      <c r="B1" s="1556"/>
      <c r="C1" s="1556"/>
      <c r="D1" s="1556"/>
      <c r="E1" s="1556"/>
      <c r="F1" s="1556"/>
      <c r="G1" s="1556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</row>
    <row r="3" spans="1:47" ht="14.25" thickBo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</row>
    <row r="4" spans="1:47" ht="16.5" customHeight="1">
      <c r="A4" s="183" t="s">
        <v>36</v>
      </c>
      <c r="B4" s="184" t="s">
        <v>35</v>
      </c>
      <c r="C4" s="184" t="s">
        <v>1</v>
      </c>
      <c r="D4" s="184" t="s">
        <v>2</v>
      </c>
      <c r="E4" s="184" t="s">
        <v>3</v>
      </c>
      <c r="F4" s="184" t="s">
        <v>4</v>
      </c>
      <c r="G4" s="184" t="s">
        <v>5</v>
      </c>
      <c r="H4" s="184" t="s">
        <v>6</v>
      </c>
      <c r="I4" s="184" t="s">
        <v>7</v>
      </c>
      <c r="J4" s="184" t="s">
        <v>8</v>
      </c>
      <c r="K4" s="184" t="s">
        <v>9</v>
      </c>
      <c r="L4" s="184" t="s">
        <v>10</v>
      </c>
      <c r="M4" s="184" t="s">
        <v>11</v>
      </c>
      <c r="N4" s="184" t="s">
        <v>12</v>
      </c>
      <c r="O4" s="184" t="s">
        <v>13</v>
      </c>
      <c r="P4" s="184" t="s">
        <v>14</v>
      </c>
      <c r="Q4" s="184" t="s">
        <v>15</v>
      </c>
      <c r="R4" s="184" t="s">
        <v>16</v>
      </c>
      <c r="S4" s="184" t="s">
        <v>17</v>
      </c>
      <c r="T4" s="184" t="s">
        <v>18</v>
      </c>
      <c r="U4" s="184" t="s">
        <v>19</v>
      </c>
      <c r="V4" s="184" t="s">
        <v>20</v>
      </c>
      <c r="W4" s="184" t="s">
        <v>21</v>
      </c>
      <c r="X4" s="184" t="s">
        <v>22</v>
      </c>
      <c r="Y4" s="184" t="s">
        <v>23</v>
      </c>
      <c r="Z4" s="185" t="s">
        <v>25</v>
      </c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</row>
    <row r="5" spans="1:47" ht="16.5" customHeight="1">
      <c r="A5" s="1550" t="s">
        <v>32</v>
      </c>
      <c r="B5" s="1551" t="s">
        <v>29</v>
      </c>
      <c r="C5" s="1551" t="s">
        <v>51</v>
      </c>
      <c r="D5" s="180" t="s">
        <v>27</v>
      </c>
      <c r="E5" s="187">
        <v>0.96</v>
      </c>
      <c r="F5" s="188">
        <v>2.31</v>
      </c>
      <c r="G5" s="188">
        <v>8.31</v>
      </c>
      <c r="H5" s="188">
        <v>25.62</v>
      </c>
      <c r="I5" s="188">
        <v>58.87</v>
      </c>
      <c r="J5" s="188">
        <v>136.83000000000001</v>
      </c>
      <c r="K5" s="188">
        <v>199.11</v>
      </c>
      <c r="L5" s="188">
        <v>358.01</v>
      </c>
      <c r="M5" s="188">
        <v>826.64</v>
      </c>
      <c r="N5" s="188">
        <v>1313.78</v>
      </c>
      <c r="O5" s="188">
        <v>1078.82</v>
      </c>
      <c r="P5" s="188">
        <v>745.04</v>
      </c>
      <c r="Q5" s="188">
        <v>466.87</v>
      </c>
      <c r="R5" s="188">
        <v>369.33</v>
      </c>
      <c r="S5" s="188">
        <v>288.16000000000003</v>
      </c>
      <c r="T5" s="188">
        <v>286.68</v>
      </c>
      <c r="U5" s="188">
        <v>357.04</v>
      </c>
      <c r="V5" s="188">
        <v>167.55</v>
      </c>
      <c r="W5" s="188">
        <v>61.62</v>
      </c>
      <c r="X5" s="188">
        <v>21.08</v>
      </c>
      <c r="Y5" s="188">
        <v>13.67</v>
      </c>
      <c r="Z5" s="189">
        <v>6786.3</v>
      </c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</row>
    <row r="6" spans="1:47" ht="16.5" customHeight="1">
      <c r="A6" s="1550"/>
      <c r="B6" s="1551"/>
      <c r="C6" s="1551"/>
      <c r="D6" s="182" t="s">
        <v>28</v>
      </c>
      <c r="E6" s="190">
        <v>19</v>
      </c>
      <c r="F6" s="190">
        <v>159</v>
      </c>
      <c r="G6" s="190">
        <v>1056</v>
      </c>
      <c r="H6" s="190">
        <v>4386</v>
      </c>
      <c r="I6" s="190">
        <v>13562</v>
      </c>
      <c r="J6" s="190">
        <v>41942</v>
      </c>
      <c r="K6" s="190">
        <v>71694</v>
      </c>
      <c r="L6" s="190">
        <v>142139</v>
      </c>
      <c r="M6" s="190">
        <v>361830</v>
      </c>
      <c r="N6" s="190">
        <v>617405</v>
      </c>
      <c r="O6" s="190">
        <v>554222</v>
      </c>
      <c r="P6" s="190">
        <v>394275</v>
      </c>
      <c r="Q6" s="190">
        <v>263823</v>
      </c>
      <c r="R6" s="190">
        <v>223352</v>
      </c>
      <c r="S6" s="190">
        <v>176371</v>
      </c>
      <c r="T6" s="190">
        <v>178936</v>
      </c>
      <c r="U6" s="190">
        <v>219001</v>
      </c>
      <c r="V6" s="190">
        <v>109498</v>
      </c>
      <c r="W6" s="190">
        <v>39458</v>
      </c>
      <c r="X6" s="190">
        <v>15402</v>
      </c>
      <c r="Y6" s="190">
        <v>8928</v>
      </c>
      <c r="Z6" s="191">
        <v>3437458</v>
      </c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</row>
    <row r="7" spans="1:47" ht="16.5" customHeight="1">
      <c r="A7" s="1550"/>
      <c r="B7" s="1551"/>
      <c r="C7" s="1551"/>
      <c r="D7" s="181" t="s">
        <v>26</v>
      </c>
      <c r="E7" s="192">
        <v>7</v>
      </c>
      <c r="F7" s="192">
        <v>32</v>
      </c>
      <c r="G7" s="192">
        <v>120</v>
      </c>
      <c r="H7" s="192">
        <v>344</v>
      </c>
      <c r="I7" s="192">
        <v>737</v>
      </c>
      <c r="J7" s="192">
        <v>1573</v>
      </c>
      <c r="K7" s="192">
        <v>2095</v>
      </c>
      <c r="L7" s="192">
        <v>3194</v>
      </c>
      <c r="M7" s="192">
        <v>6568</v>
      </c>
      <c r="N7" s="192">
        <v>9209</v>
      </c>
      <c r="O7" s="192">
        <v>6658</v>
      </c>
      <c r="P7" s="192">
        <v>3946</v>
      </c>
      <c r="Q7" s="192">
        <v>2173</v>
      </c>
      <c r="R7" s="192">
        <v>1531</v>
      </c>
      <c r="S7" s="192">
        <v>1039</v>
      </c>
      <c r="T7" s="192">
        <v>875</v>
      </c>
      <c r="U7" s="192">
        <v>883</v>
      </c>
      <c r="V7" s="192">
        <v>416</v>
      </c>
      <c r="W7" s="192">
        <v>123</v>
      </c>
      <c r="X7" s="192">
        <v>42</v>
      </c>
      <c r="Y7" s="192">
        <v>25</v>
      </c>
      <c r="Z7" s="193">
        <v>41590</v>
      </c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</row>
    <row r="8" spans="1:47" ht="16.5" customHeight="1">
      <c r="A8" s="1550"/>
      <c r="B8" s="1551"/>
      <c r="C8" s="1551" t="s">
        <v>52</v>
      </c>
      <c r="D8" s="180" t="s">
        <v>27</v>
      </c>
      <c r="E8" s="188">
        <v>0</v>
      </c>
      <c r="F8" s="188">
        <v>1.08</v>
      </c>
      <c r="G8" s="188">
        <v>14.09</v>
      </c>
      <c r="H8" s="188">
        <v>32.64</v>
      </c>
      <c r="I8" s="188">
        <v>96.6</v>
      </c>
      <c r="J8" s="188">
        <v>112.05</v>
      </c>
      <c r="K8" s="188">
        <v>103.98</v>
      </c>
      <c r="L8" s="188">
        <v>90.15</v>
      </c>
      <c r="M8" s="188">
        <v>62.05</v>
      </c>
      <c r="N8" s="188">
        <v>74.08</v>
      </c>
      <c r="O8" s="188">
        <v>65.400000000000006</v>
      </c>
      <c r="P8" s="188">
        <v>13.55</v>
      </c>
      <c r="Q8" s="188">
        <v>3.77</v>
      </c>
      <c r="R8" s="188">
        <v>8.25</v>
      </c>
      <c r="S8" s="188">
        <v>13.92</v>
      </c>
      <c r="T8" s="188">
        <v>23.12</v>
      </c>
      <c r="U8" s="188">
        <v>18.79</v>
      </c>
      <c r="V8" s="188">
        <v>24.4</v>
      </c>
      <c r="W8" s="188">
        <v>1.99</v>
      </c>
      <c r="X8" s="188">
        <v>0</v>
      </c>
      <c r="Y8" s="188">
        <v>9.84</v>
      </c>
      <c r="Z8" s="189">
        <v>769.75</v>
      </c>
      <c r="AA8" s="178"/>
      <c r="AB8" s="178"/>
      <c r="AC8" s="178"/>
      <c r="AD8" s="178"/>
      <c r="AE8" s="178"/>
      <c r="AF8" s="178"/>
      <c r="AG8" s="178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</row>
    <row r="9" spans="1:47" ht="16.5" customHeight="1">
      <c r="A9" s="1550"/>
      <c r="B9" s="1551"/>
      <c r="C9" s="1551"/>
      <c r="D9" s="182" t="s">
        <v>28</v>
      </c>
      <c r="E9" s="190">
        <v>0</v>
      </c>
      <c r="F9" s="190">
        <v>54</v>
      </c>
      <c r="G9" s="190">
        <v>1209</v>
      </c>
      <c r="H9" s="190">
        <v>4234</v>
      </c>
      <c r="I9" s="190">
        <v>13306</v>
      </c>
      <c r="J9" s="190">
        <v>21211</v>
      </c>
      <c r="K9" s="190">
        <v>23694</v>
      </c>
      <c r="L9" s="190">
        <v>20299</v>
      </c>
      <c r="M9" s="190">
        <v>14619</v>
      </c>
      <c r="N9" s="190">
        <v>23235</v>
      </c>
      <c r="O9" s="190">
        <v>18521</v>
      </c>
      <c r="P9" s="190">
        <v>5258</v>
      </c>
      <c r="Q9" s="190">
        <v>1441</v>
      </c>
      <c r="R9" s="190">
        <v>3329</v>
      </c>
      <c r="S9" s="190">
        <v>5505</v>
      </c>
      <c r="T9" s="190">
        <v>9831</v>
      </c>
      <c r="U9" s="190">
        <v>6952</v>
      </c>
      <c r="V9" s="190">
        <v>7684</v>
      </c>
      <c r="W9" s="190">
        <v>753</v>
      </c>
      <c r="X9" s="190">
        <v>0</v>
      </c>
      <c r="Y9" s="190">
        <v>2647</v>
      </c>
      <c r="Z9" s="191">
        <v>183782</v>
      </c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</row>
    <row r="10" spans="1:47" ht="16.5" customHeight="1">
      <c r="A10" s="1550"/>
      <c r="B10" s="1551"/>
      <c r="C10" s="1551"/>
      <c r="D10" s="181" t="s">
        <v>26</v>
      </c>
      <c r="E10" s="192">
        <v>0</v>
      </c>
      <c r="F10" s="192">
        <v>10</v>
      </c>
      <c r="G10" s="192">
        <v>134</v>
      </c>
      <c r="H10" s="192">
        <v>306</v>
      </c>
      <c r="I10" s="192">
        <v>726</v>
      </c>
      <c r="J10" s="192">
        <v>812</v>
      </c>
      <c r="K10" s="192">
        <v>687</v>
      </c>
      <c r="L10" s="192">
        <v>469</v>
      </c>
      <c r="M10" s="192">
        <v>277</v>
      </c>
      <c r="N10" s="192">
        <v>331</v>
      </c>
      <c r="O10" s="192">
        <v>236</v>
      </c>
      <c r="P10" s="192">
        <v>51</v>
      </c>
      <c r="Q10" s="192">
        <v>12</v>
      </c>
      <c r="R10" s="192">
        <v>20</v>
      </c>
      <c r="S10" s="192">
        <v>32</v>
      </c>
      <c r="T10" s="192">
        <v>48</v>
      </c>
      <c r="U10" s="192">
        <v>29</v>
      </c>
      <c r="V10" s="192">
        <v>29</v>
      </c>
      <c r="W10" s="192">
        <v>2</v>
      </c>
      <c r="X10" s="192">
        <v>0</v>
      </c>
      <c r="Y10" s="192">
        <v>7</v>
      </c>
      <c r="Z10" s="193">
        <v>4218</v>
      </c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</row>
    <row r="11" spans="1:47" ht="16.5" customHeight="1">
      <c r="A11" s="1550"/>
      <c r="B11" s="1551"/>
      <c r="C11" s="1551" t="s">
        <v>53</v>
      </c>
      <c r="D11" s="180" t="s">
        <v>27</v>
      </c>
      <c r="E11" s="188">
        <v>0</v>
      </c>
      <c r="F11" s="188">
        <v>0</v>
      </c>
      <c r="G11" s="188">
        <v>0</v>
      </c>
      <c r="H11" s="188">
        <v>0</v>
      </c>
      <c r="I11" s="188">
        <v>17.25</v>
      </c>
      <c r="J11" s="188">
        <v>0</v>
      </c>
      <c r="K11" s="188">
        <v>0</v>
      </c>
      <c r="L11" s="188">
        <v>0</v>
      </c>
      <c r="M11" s="188">
        <v>0</v>
      </c>
      <c r="N11" s="188">
        <v>11.52</v>
      </c>
      <c r="O11" s="188">
        <v>8.59</v>
      </c>
      <c r="P11" s="188">
        <v>9.6199999999999992</v>
      </c>
      <c r="Q11" s="188">
        <v>8.3800000000000008</v>
      </c>
      <c r="R11" s="188">
        <v>3.04</v>
      </c>
      <c r="S11" s="188">
        <v>5.04</v>
      </c>
      <c r="T11" s="188">
        <v>0.72</v>
      </c>
      <c r="U11" s="188">
        <v>0</v>
      </c>
      <c r="V11" s="188">
        <v>0</v>
      </c>
      <c r="W11" s="188">
        <v>0.63</v>
      </c>
      <c r="X11" s="188">
        <v>0</v>
      </c>
      <c r="Y11" s="188">
        <v>0</v>
      </c>
      <c r="Z11" s="189">
        <v>64.790000000000006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</row>
    <row r="12" spans="1:47" ht="16.5" customHeight="1">
      <c r="A12" s="1550"/>
      <c r="B12" s="1551"/>
      <c r="C12" s="1551"/>
      <c r="D12" s="182" t="s">
        <v>28</v>
      </c>
      <c r="E12" s="190">
        <v>0</v>
      </c>
      <c r="F12" s="190">
        <v>0</v>
      </c>
      <c r="G12" s="190">
        <v>0</v>
      </c>
      <c r="H12" s="190">
        <v>0</v>
      </c>
      <c r="I12" s="190">
        <v>1380</v>
      </c>
      <c r="J12" s="190">
        <v>0</v>
      </c>
      <c r="K12" s="190">
        <v>0</v>
      </c>
      <c r="L12" s="190">
        <v>0</v>
      </c>
      <c r="M12" s="190">
        <v>0</v>
      </c>
      <c r="N12" s="190">
        <v>2431</v>
      </c>
      <c r="O12" s="190">
        <v>2099</v>
      </c>
      <c r="P12" s="190">
        <v>2503</v>
      </c>
      <c r="Q12" s="190">
        <v>2099</v>
      </c>
      <c r="R12" s="190">
        <v>825</v>
      </c>
      <c r="S12" s="190">
        <v>1440</v>
      </c>
      <c r="T12" s="190">
        <v>202</v>
      </c>
      <c r="U12" s="190">
        <v>0</v>
      </c>
      <c r="V12" s="190">
        <v>0</v>
      </c>
      <c r="W12" s="190">
        <v>226</v>
      </c>
      <c r="X12" s="190">
        <v>0</v>
      </c>
      <c r="Y12" s="190">
        <v>0</v>
      </c>
      <c r="Z12" s="191">
        <v>13205</v>
      </c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</row>
    <row r="13" spans="1:47" ht="16.5" customHeight="1">
      <c r="A13" s="1550"/>
      <c r="B13" s="1551"/>
      <c r="C13" s="1551"/>
      <c r="D13" s="181" t="s">
        <v>26</v>
      </c>
      <c r="E13" s="192">
        <v>0</v>
      </c>
      <c r="F13" s="192">
        <v>0</v>
      </c>
      <c r="G13" s="192">
        <v>0</v>
      </c>
      <c r="H13" s="192">
        <v>0</v>
      </c>
      <c r="I13" s="192">
        <v>84</v>
      </c>
      <c r="J13" s="192">
        <v>0</v>
      </c>
      <c r="K13" s="192">
        <v>0</v>
      </c>
      <c r="L13" s="192">
        <v>0</v>
      </c>
      <c r="M13" s="192">
        <v>0</v>
      </c>
      <c r="N13" s="192">
        <v>42</v>
      </c>
      <c r="O13" s="192">
        <v>27</v>
      </c>
      <c r="P13" s="192">
        <v>25</v>
      </c>
      <c r="Q13" s="192">
        <v>17</v>
      </c>
      <c r="R13" s="192">
        <v>5</v>
      </c>
      <c r="S13" s="192">
        <v>9</v>
      </c>
      <c r="T13" s="192">
        <v>1</v>
      </c>
      <c r="U13" s="192">
        <v>0</v>
      </c>
      <c r="V13" s="192">
        <v>0</v>
      </c>
      <c r="W13" s="192">
        <v>1</v>
      </c>
      <c r="X13" s="192">
        <v>0</v>
      </c>
      <c r="Y13" s="192">
        <v>0</v>
      </c>
      <c r="Z13" s="193">
        <v>211</v>
      </c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</row>
    <row r="14" spans="1:47" ht="16.5" customHeight="1">
      <c r="A14" s="1550"/>
      <c r="B14" s="1551"/>
      <c r="C14" s="1552" t="s">
        <v>54</v>
      </c>
      <c r="D14" s="180" t="s">
        <v>27</v>
      </c>
      <c r="E14" s="188">
        <v>0</v>
      </c>
      <c r="F14" s="188">
        <v>0</v>
      </c>
      <c r="G14" s="188">
        <v>0</v>
      </c>
      <c r="H14" s="188">
        <v>0.03</v>
      </c>
      <c r="I14" s="188">
        <v>0</v>
      </c>
      <c r="J14" s="188">
        <v>3.5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4.62</v>
      </c>
      <c r="U14" s="188">
        <v>5.84</v>
      </c>
      <c r="V14" s="188">
        <v>1.25</v>
      </c>
      <c r="W14" s="188">
        <v>0</v>
      </c>
      <c r="X14" s="188">
        <v>0</v>
      </c>
      <c r="Y14" s="188">
        <v>0</v>
      </c>
      <c r="Z14" s="189">
        <v>15.24</v>
      </c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</row>
    <row r="15" spans="1:47" ht="16.5" customHeight="1">
      <c r="A15" s="1550"/>
      <c r="B15" s="1551"/>
      <c r="C15" s="1552"/>
      <c r="D15" s="182" t="s">
        <v>28</v>
      </c>
      <c r="E15" s="190">
        <v>0</v>
      </c>
      <c r="F15" s="190">
        <v>0</v>
      </c>
      <c r="G15" s="190">
        <v>0</v>
      </c>
      <c r="H15" s="190">
        <v>2</v>
      </c>
      <c r="I15" s="190">
        <v>0</v>
      </c>
      <c r="J15" s="190">
        <v>416</v>
      </c>
      <c r="K15" s="190">
        <v>0</v>
      </c>
      <c r="L15" s="190">
        <v>0</v>
      </c>
      <c r="M15" s="190">
        <v>0</v>
      </c>
      <c r="N15" s="190">
        <v>0</v>
      </c>
      <c r="O15" s="190">
        <v>0</v>
      </c>
      <c r="P15" s="190">
        <v>0</v>
      </c>
      <c r="Q15" s="190">
        <v>0</v>
      </c>
      <c r="R15" s="190">
        <v>0</v>
      </c>
      <c r="S15" s="190">
        <v>0</v>
      </c>
      <c r="T15" s="190">
        <v>979</v>
      </c>
      <c r="U15" s="190">
        <v>1191</v>
      </c>
      <c r="V15" s="190">
        <v>255</v>
      </c>
      <c r="W15" s="190">
        <v>0</v>
      </c>
      <c r="X15" s="190">
        <v>0</v>
      </c>
      <c r="Y15" s="190">
        <v>0</v>
      </c>
      <c r="Z15" s="191">
        <v>2843</v>
      </c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</row>
    <row r="16" spans="1:47" ht="16.5" customHeight="1">
      <c r="A16" s="1550"/>
      <c r="B16" s="1551"/>
      <c r="C16" s="1552"/>
      <c r="D16" s="181" t="s">
        <v>26</v>
      </c>
      <c r="E16" s="192">
        <v>0</v>
      </c>
      <c r="F16" s="192">
        <v>0</v>
      </c>
      <c r="G16" s="192">
        <v>0</v>
      </c>
      <c r="H16" s="192">
        <v>0</v>
      </c>
      <c r="I16" s="192">
        <v>0</v>
      </c>
      <c r="J16" s="192">
        <v>22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6</v>
      </c>
      <c r="U16" s="192">
        <v>7</v>
      </c>
      <c r="V16" s="192">
        <v>2</v>
      </c>
      <c r="W16" s="192">
        <v>0</v>
      </c>
      <c r="X16" s="192">
        <v>0</v>
      </c>
      <c r="Y16" s="192">
        <v>0</v>
      </c>
      <c r="Z16" s="194">
        <v>37</v>
      </c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</row>
    <row r="17" spans="1:47" ht="16.5" customHeight="1">
      <c r="A17" s="1550"/>
      <c r="B17" s="1551" t="s">
        <v>30</v>
      </c>
      <c r="C17" s="1551"/>
      <c r="D17" s="180" t="s">
        <v>27</v>
      </c>
      <c r="E17" s="188">
        <v>0.96</v>
      </c>
      <c r="F17" s="188">
        <v>3.39</v>
      </c>
      <c r="G17" s="188">
        <v>22.4</v>
      </c>
      <c r="H17" s="188">
        <v>58.290000000000006</v>
      </c>
      <c r="I17" s="188">
        <v>172.72</v>
      </c>
      <c r="J17" s="188">
        <v>252.38</v>
      </c>
      <c r="K17" s="188">
        <v>303.09000000000003</v>
      </c>
      <c r="L17" s="188">
        <v>448.15999999999997</v>
      </c>
      <c r="M17" s="188">
        <v>888.68999999999994</v>
      </c>
      <c r="N17" s="188">
        <v>1399.3799999999999</v>
      </c>
      <c r="O17" s="188">
        <v>1152.81</v>
      </c>
      <c r="P17" s="188">
        <v>768.20999999999992</v>
      </c>
      <c r="Q17" s="188">
        <v>479.02</v>
      </c>
      <c r="R17" s="188">
        <v>380.62</v>
      </c>
      <c r="S17" s="188">
        <v>307.12000000000006</v>
      </c>
      <c r="T17" s="188">
        <v>315.14000000000004</v>
      </c>
      <c r="U17" s="188">
        <v>381.67</v>
      </c>
      <c r="V17" s="188">
        <v>193.20000000000002</v>
      </c>
      <c r="W17" s="188">
        <v>64.239999999999995</v>
      </c>
      <c r="X17" s="188">
        <v>21.08</v>
      </c>
      <c r="Y17" s="188">
        <v>23.509999999999998</v>
      </c>
      <c r="Z17" s="189">
        <v>7636.08</v>
      </c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</row>
    <row r="18" spans="1:47" ht="16.5" customHeight="1">
      <c r="A18" s="1550"/>
      <c r="B18" s="1551"/>
      <c r="C18" s="1551"/>
      <c r="D18" s="182" t="s">
        <v>28</v>
      </c>
      <c r="E18" s="190">
        <v>19</v>
      </c>
      <c r="F18" s="190">
        <v>213</v>
      </c>
      <c r="G18" s="190">
        <v>2265</v>
      </c>
      <c r="H18" s="190">
        <v>8622</v>
      </c>
      <c r="I18" s="190">
        <v>28248</v>
      </c>
      <c r="J18" s="190">
        <v>63569</v>
      </c>
      <c r="K18" s="190">
        <v>95388</v>
      </c>
      <c r="L18" s="190">
        <v>162438</v>
      </c>
      <c r="M18" s="190">
        <v>376449</v>
      </c>
      <c r="N18" s="190">
        <v>643071</v>
      </c>
      <c r="O18" s="190">
        <v>574842</v>
      </c>
      <c r="P18" s="190">
        <v>402036</v>
      </c>
      <c r="Q18" s="190">
        <v>267363</v>
      </c>
      <c r="R18" s="190">
        <v>227506</v>
      </c>
      <c r="S18" s="190">
        <v>183316</v>
      </c>
      <c r="T18" s="190">
        <v>189948</v>
      </c>
      <c r="U18" s="190">
        <v>227144</v>
      </c>
      <c r="V18" s="190">
        <v>117437</v>
      </c>
      <c r="W18" s="190">
        <v>40437</v>
      </c>
      <c r="X18" s="190">
        <v>15402</v>
      </c>
      <c r="Y18" s="190">
        <v>11575</v>
      </c>
      <c r="Z18" s="191">
        <v>3637288</v>
      </c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</row>
    <row r="19" spans="1:47" ht="16.5" customHeight="1">
      <c r="A19" s="1550"/>
      <c r="B19" s="1551"/>
      <c r="C19" s="1551"/>
      <c r="D19" s="181" t="s">
        <v>26</v>
      </c>
      <c r="E19" s="195">
        <v>7</v>
      </c>
      <c r="F19" s="195">
        <v>42</v>
      </c>
      <c r="G19" s="195">
        <v>254</v>
      </c>
      <c r="H19" s="195">
        <v>650</v>
      </c>
      <c r="I19" s="195">
        <v>1547</v>
      </c>
      <c r="J19" s="195">
        <v>2407</v>
      </c>
      <c r="K19" s="195">
        <v>2782</v>
      </c>
      <c r="L19" s="195">
        <v>3663</v>
      </c>
      <c r="M19" s="195">
        <v>6845</v>
      </c>
      <c r="N19" s="195">
        <v>9582</v>
      </c>
      <c r="O19" s="195">
        <v>6921</v>
      </c>
      <c r="P19" s="195">
        <v>4022</v>
      </c>
      <c r="Q19" s="195">
        <v>2202</v>
      </c>
      <c r="R19" s="195">
        <v>1556</v>
      </c>
      <c r="S19" s="195">
        <v>1080</v>
      </c>
      <c r="T19" s="195">
        <v>930</v>
      </c>
      <c r="U19" s="195">
        <v>919</v>
      </c>
      <c r="V19" s="195">
        <v>447</v>
      </c>
      <c r="W19" s="195">
        <v>126</v>
      </c>
      <c r="X19" s="195">
        <v>42</v>
      </c>
      <c r="Y19" s="195">
        <v>32</v>
      </c>
      <c r="Z19" s="196">
        <v>46056</v>
      </c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</row>
    <row r="20" spans="1:47" ht="16.5" customHeight="1">
      <c r="A20" s="1550"/>
      <c r="B20" s="1551" t="s">
        <v>31</v>
      </c>
      <c r="C20" s="1552" t="s">
        <v>55</v>
      </c>
      <c r="D20" s="180" t="s">
        <v>27</v>
      </c>
      <c r="E20" s="188">
        <v>0</v>
      </c>
      <c r="F20" s="188">
        <v>0</v>
      </c>
      <c r="G20" s="188">
        <v>0.22</v>
      </c>
      <c r="H20" s="188">
        <v>6.66</v>
      </c>
      <c r="I20" s="188">
        <v>8.6999999999999993</v>
      </c>
      <c r="J20" s="188">
        <v>10.17</v>
      </c>
      <c r="K20" s="188">
        <v>2.67</v>
      </c>
      <c r="L20" s="188">
        <v>7.48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9">
        <v>35.9</v>
      </c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</row>
    <row r="21" spans="1:47" ht="16.5" customHeight="1">
      <c r="A21" s="1550"/>
      <c r="B21" s="1551"/>
      <c r="C21" s="1552"/>
      <c r="D21" s="182" t="s">
        <v>28</v>
      </c>
      <c r="E21" s="190">
        <v>0</v>
      </c>
      <c r="F21" s="190">
        <v>0</v>
      </c>
      <c r="G21" s="190">
        <v>5</v>
      </c>
      <c r="H21" s="190">
        <v>295</v>
      </c>
      <c r="I21" s="190">
        <v>508</v>
      </c>
      <c r="J21" s="190">
        <v>849</v>
      </c>
      <c r="K21" s="190">
        <v>231</v>
      </c>
      <c r="L21" s="190">
        <v>732</v>
      </c>
      <c r="M21" s="190">
        <v>0</v>
      </c>
      <c r="N21" s="190">
        <v>0</v>
      </c>
      <c r="O21" s="190">
        <v>0</v>
      </c>
      <c r="P21" s="190">
        <v>0</v>
      </c>
      <c r="Q21" s="190">
        <v>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1">
        <v>2620</v>
      </c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</row>
    <row r="22" spans="1:47" ht="16.5" customHeight="1">
      <c r="A22" s="1550"/>
      <c r="B22" s="1551"/>
      <c r="C22" s="1552"/>
      <c r="D22" s="181" t="s">
        <v>26</v>
      </c>
      <c r="E22" s="192">
        <v>0</v>
      </c>
      <c r="F22" s="192">
        <v>0</v>
      </c>
      <c r="G22" s="192">
        <v>1</v>
      </c>
      <c r="H22" s="192">
        <v>23</v>
      </c>
      <c r="I22" s="192">
        <v>29</v>
      </c>
      <c r="J22" s="192">
        <v>32</v>
      </c>
      <c r="K22" s="192">
        <v>6</v>
      </c>
      <c r="L22" s="192">
        <v>14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2">
        <v>0</v>
      </c>
      <c r="W22" s="192">
        <v>0</v>
      </c>
      <c r="X22" s="192">
        <v>0</v>
      </c>
      <c r="Y22" s="192">
        <v>0</v>
      </c>
      <c r="Z22" s="193">
        <v>105</v>
      </c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</row>
    <row r="23" spans="1:47" ht="16.5" customHeight="1">
      <c r="A23" s="1550"/>
      <c r="B23" s="1551"/>
      <c r="C23" s="1552" t="s">
        <v>56</v>
      </c>
      <c r="D23" s="180" t="s">
        <v>27</v>
      </c>
      <c r="E23" s="188">
        <v>23.14</v>
      </c>
      <c r="F23" s="188">
        <v>6.8</v>
      </c>
      <c r="G23" s="188">
        <v>0</v>
      </c>
      <c r="H23" s="188">
        <v>18.57</v>
      </c>
      <c r="I23" s="188">
        <v>4.71</v>
      </c>
      <c r="J23" s="188">
        <v>3.3</v>
      </c>
      <c r="K23" s="188">
        <v>0</v>
      </c>
      <c r="L23" s="188">
        <v>0</v>
      </c>
      <c r="M23" s="188">
        <v>0</v>
      </c>
      <c r="N23" s="188">
        <v>1.24</v>
      </c>
      <c r="O23" s="188">
        <v>0</v>
      </c>
      <c r="P23" s="188">
        <v>0</v>
      </c>
      <c r="Q23" s="188">
        <v>0.52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88">
        <v>0</v>
      </c>
      <c r="X23" s="188">
        <v>0</v>
      </c>
      <c r="Y23" s="188">
        <v>0</v>
      </c>
      <c r="Z23" s="189">
        <v>58.28</v>
      </c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</row>
    <row r="24" spans="1:47" ht="16.5" customHeight="1">
      <c r="A24" s="1550"/>
      <c r="B24" s="1551"/>
      <c r="C24" s="1552"/>
      <c r="D24" s="182" t="s">
        <v>28</v>
      </c>
      <c r="E24" s="190">
        <v>0</v>
      </c>
      <c r="F24" s="190">
        <v>55</v>
      </c>
      <c r="G24" s="190">
        <v>0</v>
      </c>
      <c r="H24" s="190">
        <v>587</v>
      </c>
      <c r="I24" s="190">
        <v>164</v>
      </c>
      <c r="J24" s="190">
        <v>221</v>
      </c>
      <c r="K24" s="190">
        <v>0</v>
      </c>
      <c r="L24" s="190">
        <v>0</v>
      </c>
      <c r="M24" s="190">
        <v>0</v>
      </c>
      <c r="N24" s="190">
        <v>134</v>
      </c>
      <c r="O24" s="190">
        <v>0</v>
      </c>
      <c r="P24" s="190">
        <v>0</v>
      </c>
      <c r="Q24" s="190">
        <v>56</v>
      </c>
      <c r="R24" s="190">
        <v>0</v>
      </c>
      <c r="S24" s="190">
        <v>0</v>
      </c>
      <c r="T24" s="190">
        <v>0</v>
      </c>
      <c r="U24" s="190">
        <v>0</v>
      </c>
      <c r="V24" s="190">
        <v>0</v>
      </c>
      <c r="W24" s="190">
        <v>0</v>
      </c>
      <c r="X24" s="190">
        <v>0</v>
      </c>
      <c r="Y24" s="190">
        <v>0</v>
      </c>
      <c r="Z24" s="191">
        <v>1217</v>
      </c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</row>
    <row r="25" spans="1:47" ht="16.5" customHeight="1">
      <c r="A25" s="1550"/>
      <c r="B25" s="1551"/>
      <c r="C25" s="1552"/>
      <c r="D25" s="181" t="s">
        <v>26</v>
      </c>
      <c r="E25" s="192">
        <v>0</v>
      </c>
      <c r="F25" s="192">
        <v>10</v>
      </c>
      <c r="G25" s="192">
        <v>0</v>
      </c>
      <c r="H25" s="192">
        <v>51</v>
      </c>
      <c r="I25" s="192">
        <v>9</v>
      </c>
      <c r="J25" s="192">
        <v>9</v>
      </c>
      <c r="K25" s="192">
        <v>0</v>
      </c>
      <c r="L25" s="192">
        <v>0</v>
      </c>
      <c r="M25" s="192">
        <v>0</v>
      </c>
      <c r="N25" s="192">
        <v>2</v>
      </c>
      <c r="O25" s="192">
        <v>0</v>
      </c>
      <c r="P25" s="192">
        <v>0</v>
      </c>
      <c r="Q25" s="192">
        <v>1</v>
      </c>
      <c r="R25" s="192">
        <v>0</v>
      </c>
      <c r="S25" s="192">
        <v>0</v>
      </c>
      <c r="T25" s="192">
        <v>0</v>
      </c>
      <c r="U25" s="192">
        <v>0</v>
      </c>
      <c r="V25" s="192">
        <v>0</v>
      </c>
      <c r="W25" s="192">
        <v>0</v>
      </c>
      <c r="X25" s="192">
        <v>0</v>
      </c>
      <c r="Y25" s="192">
        <v>0</v>
      </c>
      <c r="Z25" s="194">
        <v>82</v>
      </c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</row>
    <row r="26" spans="1:47" ht="16.5" customHeight="1">
      <c r="A26" s="1550"/>
      <c r="B26" s="1551" t="s">
        <v>30</v>
      </c>
      <c r="C26" s="1551"/>
      <c r="D26" s="180" t="s">
        <v>27</v>
      </c>
      <c r="E26" s="188">
        <v>23.14</v>
      </c>
      <c r="F26" s="188">
        <v>6.8</v>
      </c>
      <c r="G26" s="188">
        <v>0.22</v>
      </c>
      <c r="H26" s="188">
        <v>25.23</v>
      </c>
      <c r="I26" s="188">
        <v>13.41</v>
      </c>
      <c r="J26" s="188">
        <v>13.469999999999999</v>
      </c>
      <c r="K26" s="188">
        <v>2.67</v>
      </c>
      <c r="L26" s="188">
        <v>7.48</v>
      </c>
      <c r="M26" s="188">
        <v>0</v>
      </c>
      <c r="N26" s="188">
        <v>1.24</v>
      </c>
      <c r="O26" s="188">
        <v>0</v>
      </c>
      <c r="P26" s="188">
        <v>0</v>
      </c>
      <c r="Q26" s="188">
        <v>0.52</v>
      </c>
      <c r="R26" s="188">
        <v>0</v>
      </c>
      <c r="S26" s="188">
        <v>0</v>
      </c>
      <c r="T26" s="188">
        <v>0</v>
      </c>
      <c r="U26" s="188">
        <v>0</v>
      </c>
      <c r="V26" s="188">
        <v>0</v>
      </c>
      <c r="W26" s="188">
        <v>0</v>
      </c>
      <c r="X26" s="188">
        <v>0</v>
      </c>
      <c r="Y26" s="188">
        <v>0</v>
      </c>
      <c r="Z26" s="189">
        <v>94.18</v>
      </c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</row>
    <row r="27" spans="1:47" ht="16.5" customHeight="1">
      <c r="A27" s="1550"/>
      <c r="B27" s="1551"/>
      <c r="C27" s="1551"/>
      <c r="D27" s="182" t="s">
        <v>28</v>
      </c>
      <c r="E27" s="190">
        <v>0</v>
      </c>
      <c r="F27" s="190">
        <v>55</v>
      </c>
      <c r="G27" s="190">
        <v>5</v>
      </c>
      <c r="H27" s="190">
        <v>882</v>
      </c>
      <c r="I27" s="190">
        <v>672</v>
      </c>
      <c r="J27" s="190">
        <v>1070</v>
      </c>
      <c r="K27" s="190">
        <v>231</v>
      </c>
      <c r="L27" s="190">
        <v>732</v>
      </c>
      <c r="M27" s="190">
        <v>0</v>
      </c>
      <c r="N27" s="190">
        <v>134</v>
      </c>
      <c r="O27" s="190">
        <v>0</v>
      </c>
      <c r="P27" s="190">
        <v>0</v>
      </c>
      <c r="Q27" s="190">
        <v>56</v>
      </c>
      <c r="R27" s="190">
        <v>0</v>
      </c>
      <c r="S27" s="190">
        <v>0</v>
      </c>
      <c r="T27" s="190">
        <v>0</v>
      </c>
      <c r="U27" s="190">
        <v>0</v>
      </c>
      <c r="V27" s="190">
        <v>0</v>
      </c>
      <c r="W27" s="190">
        <v>0</v>
      </c>
      <c r="X27" s="190">
        <v>0</v>
      </c>
      <c r="Y27" s="190">
        <v>0</v>
      </c>
      <c r="Z27" s="191">
        <v>3837</v>
      </c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</row>
    <row r="28" spans="1:47" ht="16.5" customHeight="1">
      <c r="A28" s="1550"/>
      <c r="B28" s="1551"/>
      <c r="C28" s="1551"/>
      <c r="D28" s="181" t="s">
        <v>26</v>
      </c>
      <c r="E28" s="195">
        <v>0</v>
      </c>
      <c r="F28" s="195">
        <v>10</v>
      </c>
      <c r="G28" s="195">
        <v>1</v>
      </c>
      <c r="H28" s="195">
        <v>74</v>
      </c>
      <c r="I28" s="195">
        <v>38</v>
      </c>
      <c r="J28" s="195">
        <v>41</v>
      </c>
      <c r="K28" s="195">
        <v>6</v>
      </c>
      <c r="L28" s="195">
        <v>14</v>
      </c>
      <c r="M28" s="195">
        <v>0</v>
      </c>
      <c r="N28" s="195">
        <v>2</v>
      </c>
      <c r="O28" s="195">
        <v>0</v>
      </c>
      <c r="P28" s="195">
        <v>0</v>
      </c>
      <c r="Q28" s="195">
        <v>1</v>
      </c>
      <c r="R28" s="195">
        <v>0</v>
      </c>
      <c r="S28" s="195">
        <v>0</v>
      </c>
      <c r="T28" s="195">
        <v>0</v>
      </c>
      <c r="U28" s="195">
        <v>0</v>
      </c>
      <c r="V28" s="195">
        <v>0</v>
      </c>
      <c r="W28" s="195">
        <v>0</v>
      </c>
      <c r="X28" s="195">
        <v>0</v>
      </c>
      <c r="Y28" s="195">
        <v>0</v>
      </c>
      <c r="Z28" s="196">
        <v>187</v>
      </c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</row>
    <row r="29" spans="1:47" ht="16.5" customHeight="1">
      <c r="A29" s="1550" t="s">
        <v>24</v>
      </c>
      <c r="B29" s="1551"/>
      <c r="C29" s="1551"/>
      <c r="D29" s="180" t="s">
        <v>27</v>
      </c>
      <c r="E29" s="188">
        <v>24.1</v>
      </c>
      <c r="F29" s="188">
        <v>10.19</v>
      </c>
      <c r="G29" s="188">
        <v>22.619999999999997</v>
      </c>
      <c r="H29" s="188">
        <v>83.52000000000001</v>
      </c>
      <c r="I29" s="188">
        <v>186.13</v>
      </c>
      <c r="J29" s="188">
        <v>265.85000000000002</v>
      </c>
      <c r="K29" s="188">
        <v>305.76000000000005</v>
      </c>
      <c r="L29" s="188">
        <v>455.64</v>
      </c>
      <c r="M29" s="188">
        <v>888.68999999999994</v>
      </c>
      <c r="N29" s="188">
        <v>1400.62</v>
      </c>
      <c r="O29" s="188">
        <v>1152.81</v>
      </c>
      <c r="P29" s="188">
        <v>768.20999999999992</v>
      </c>
      <c r="Q29" s="188">
        <v>479.53999999999996</v>
      </c>
      <c r="R29" s="188">
        <v>380.62</v>
      </c>
      <c r="S29" s="188">
        <v>307.12000000000006</v>
      </c>
      <c r="T29" s="188">
        <v>315.14000000000004</v>
      </c>
      <c r="U29" s="188">
        <v>381.67</v>
      </c>
      <c r="V29" s="188">
        <v>193.20000000000002</v>
      </c>
      <c r="W29" s="188">
        <v>64.239999999999995</v>
      </c>
      <c r="X29" s="188">
        <v>21.08</v>
      </c>
      <c r="Y29" s="188">
        <v>23.509999999999998</v>
      </c>
      <c r="Z29" s="189">
        <v>7730.2599999999993</v>
      </c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</row>
    <row r="30" spans="1:47" ht="16.5" customHeight="1">
      <c r="A30" s="1550"/>
      <c r="B30" s="1551"/>
      <c r="C30" s="1551"/>
      <c r="D30" s="182" t="s">
        <v>28</v>
      </c>
      <c r="E30" s="190">
        <v>19</v>
      </c>
      <c r="F30" s="190">
        <v>268</v>
      </c>
      <c r="G30" s="190">
        <v>2270</v>
      </c>
      <c r="H30" s="190">
        <v>9504</v>
      </c>
      <c r="I30" s="190">
        <v>28920</v>
      </c>
      <c r="J30" s="190">
        <v>64639</v>
      </c>
      <c r="K30" s="190">
        <v>95619</v>
      </c>
      <c r="L30" s="190">
        <v>163170</v>
      </c>
      <c r="M30" s="190">
        <v>376449</v>
      </c>
      <c r="N30" s="190">
        <v>643205</v>
      </c>
      <c r="O30" s="190">
        <v>574842</v>
      </c>
      <c r="P30" s="190">
        <v>402036</v>
      </c>
      <c r="Q30" s="190">
        <v>267419</v>
      </c>
      <c r="R30" s="190">
        <v>227506</v>
      </c>
      <c r="S30" s="190">
        <v>183316</v>
      </c>
      <c r="T30" s="190">
        <v>189948</v>
      </c>
      <c r="U30" s="190">
        <v>227144</v>
      </c>
      <c r="V30" s="190">
        <v>117437</v>
      </c>
      <c r="W30" s="190">
        <v>40437</v>
      </c>
      <c r="X30" s="190">
        <v>15402</v>
      </c>
      <c r="Y30" s="190">
        <v>11575</v>
      </c>
      <c r="Z30" s="191">
        <v>3641125</v>
      </c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</row>
    <row r="31" spans="1:47" ht="16.5" customHeight="1">
      <c r="A31" s="1550"/>
      <c r="B31" s="1551"/>
      <c r="C31" s="1551"/>
      <c r="D31" s="181" t="s">
        <v>26</v>
      </c>
      <c r="E31" s="195">
        <v>7</v>
      </c>
      <c r="F31" s="195">
        <v>52</v>
      </c>
      <c r="G31" s="195">
        <v>255</v>
      </c>
      <c r="H31" s="195">
        <v>724</v>
      </c>
      <c r="I31" s="195">
        <v>1585</v>
      </c>
      <c r="J31" s="195">
        <v>2448</v>
      </c>
      <c r="K31" s="195">
        <v>2788</v>
      </c>
      <c r="L31" s="195">
        <v>3677</v>
      </c>
      <c r="M31" s="195">
        <v>6845</v>
      </c>
      <c r="N31" s="195">
        <v>9584</v>
      </c>
      <c r="O31" s="195">
        <v>6921</v>
      </c>
      <c r="P31" s="195">
        <v>4022</v>
      </c>
      <c r="Q31" s="195">
        <v>2203</v>
      </c>
      <c r="R31" s="195">
        <v>1556</v>
      </c>
      <c r="S31" s="195">
        <v>1080</v>
      </c>
      <c r="T31" s="195">
        <v>930</v>
      </c>
      <c r="U31" s="195">
        <v>919</v>
      </c>
      <c r="V31" s="195">
        <v>447</v>
      </c>
      <c r="W31" s="195">
        <v>126</v>
      </c>
      <c r="X31" s="195">
        <v>42</v>
      </c>
      <c r="Y31" s="195">
        <v>32</v>
      </c>
      <c r="Z31" s="196">
        <v>46243</v>
      </c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</row>
    <row r="32" spans="1:47" ht="16.5" customHeight="1">
      <c r="A32" s="1550" t="s">
        <v>34</v>
      </c>
      <c r="B32" s="1551" t="s">
        <v>29</v>
      </c>
      <c r="C32" s="1552" t="s">
        <v>53</v>
      </c>
      <c r="D32" s="180" t="s">
        <v>27</v>
      </c>
      <c r="E32" s="188">
        <v>0</v>
      </c>
      <c r="F32" s="188">
        <v>0</v>
      </c>
      <c r="G32" s="188">
        <v>0</v>
      </c>
      <c r="H32" s="188">
        <v>0</v>
      </c>
      <c r="I32" s="188">
        <v>0</v>
      </c>
      <c r="J32" s="188">
        <v>0</v>
      </c>
      <c r="K32" s="188">
        <v>0</v>
      </c>
      <c r="L32" s="188">
        <v>0</v>
      </c>
      <c r="M32" s="188">
        <v>0.34</v>
      </c>
      <c r="N32" s="188">
        <v>9.2100000000000009</v>
      </c>
      <c r="O32" s="188">
        <v>1.89</v>
      </c>
      <c r="P32" s="188">
        <v>0.82</v>
      </c>
      <c r="Q32" s="188">
        <v>6.03</v>
      </c>
      <c r="R32" s="188">
        <v>6.27</v>
      </c>
      <c r="S32" s="188">
        <v>19.23</v>
      </c>
      <c r="T32" s="188">
        <v>12.45</v>
      </c>
      <c r="U32" s="188">
        <v>20.41</v>
      </c>
      <c r="V32" s="188">
        <v>18.989999999999998</v>
      </c>
      <c r="W32" s="188">
        <v>8.49</v>
      </c>
      <c r="X32" s="188">
        <v>1.88</v>
      </c>
      <c r="Y32" s="188">
        <v>0.14000000000000001</v>
      </c>
      <c r="Z32" s="189">
        <v>106.15</v>
      </c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</row>
    <row r="33" spans="1:47" ht="16.5" customHeight="1">
      <c r="A33" s="1550"/>
      <c r="B33" s="1551"/>
      <c r="C33" s="1552"/>
      <c r="D33" s="182" t="s">
        <v>28</v>
      </c>
      <c r="E33" s="190">
        <v>0</v>
      </c>
      <c r="F33" s="190">
        <v>0</v>
      </c>
      <c r="G33" s="190">
        <v>0</v>
      </c>
      <c r="H33" s="190">
        <v>0</v>
      </c>
      <c r="I33" s="190">
        <v>0</v>
      </c>
      <c r="J33" s="190">
        <v>0</v>
      </c>
      <c r="K33" s="190">
        <v>0</v>
      </c>
      <c r="L33" s="190">
        <v>0</v>
      </c>
      <c r="M33" s="190">
        <v>67</v>
      </c>
      <c r="N33" s="190">
        <v>1992</v>
      </c>
      <c r="O33" s="190">
        <v>323</v>
      </c>
      <c r="P33" s="190">
        <v>210</v>
      </c>
      <c r="Q33" s="190">
        <v>1201</v>
      </c>
      <c r="R33" s="190">
        <v>1632</v>
      </c>
      <c r="S33" s="190">
        <v>4781</v>
      </c>
      <c r="T33" s="190">
        <v>3452</v>
      </c>
      <c r="U33" s="190">
        <v>5599</v>
      </c>
      <c r="V33" s="190">
        <v>4855</v>
      </c>
      <c r="W33" s="190">
        <v>1825</v>
      </c>
      <c r="X33" s="190">
        <v>504</v>
      </c>
      <c r="Y33" s="190">
        <v>50</v>
      </c>
      <c r="Z33" s="191">
        <v>26491</v>
      </c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</row>
    <row r="34" spans="1:47" ht="16.5" customHeight="1">
      <c r="A34" s="1550"/>
      <c r="B34" s="1551"/>
      <c r="C34" s="1552"/>
      <c r="D34" s="181" t="s">
        <v>26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1</v>
      </c>
      <c r="N34" s="192">
        <v>35</v>
      </c>
      <c r="O34" s="192">
        <v>5</v>
      </c>
      <c r="P34" s="192">
        <v>2</v>
      </c>
      <c r="Q34" s="192">
        <v>11</v>
      </c>
      <c r="R34" s="192">
        <v>10</v>
      </c>
      <c r="S34" s="192">
        <v>24</v>
      </c>
      <c r="T34" s="192">
        <v>19</v>
      </c>
      <c r="U34" s="192">
        <v>28</v>
      </c>
      <c r="V34" s="192">
        <v>26</v>
      </c>
      <c r="W34" s="192">
        <v>9</v>
      </c>
      <c r="X34" s="192">
        <v>2</v>
      </c>
      <c r="Y34" s="192">
        <v>0</v>
      </c>
      <c r="Z34" s="193">
        <v>172</v>
      </c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</row>
    <row r="35" spans="1:47" ht="16.5" customHeight="1">
      <c r="A35" s="1550"/>
      <c r="B35" s="1551"/>
      <c r="C35" s="1552" t="s">
        <v>54</v>
      </c>
      <c r="D35" s="180" t="s">
        <v>27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88">
        <v>0</v>
      </c>
      <c r="T35" s="188">
        <v>4.97</v>
      </c>
      <c r="U35" s="188">
        <v>0</v>
      </c>
      <c r="V35" s="188">
        <v>0</v>
      </c>
      <c r="W35" s="188">
        <v>9.64</v>
      </c>
      <c r="X35" s="188">
        <v>1.0900000000000001</v>
      </c>
      <c r="Y35" s="188">
        <v>0</v>
      </c>
      <c r="Z35" s="189">
        <v>15.7</v>
      </c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</row>
    <row r="36" spans="1:47" ht="16.5" customHeight="1">
      <c r="A36" s="1550"/>
      <c r="B36" s="1551"/>
      <c r="C36" s="1552"/>
      <c r="D36" s="182" t="s">
        <v>28</v>
      </c>
      <c r="E36" s="190">
        <v>0</v>
      </c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1205</v>
      </c>
      <c r="U36" s="190">
        <v>0</v>
      </c>
      <c r="V36" s="190">
        <v>0</v>
      </c>
      <c r="W36" s="190">
        <v>2212</v>
      </c>
      <c r="X36" s="190">
        <v>222</v>
      </c>
      <c r="Y36" s="190">
        <v>0</v>
      </c>
      <c r="Z36" s="191">
        <v>3639</v>
      </c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</row>
    <row r="37" spans="1:47" ht="16.5" customHeight="1">
      <c r="A37" s="1550"/>
      <c r="B37" s="1551"/>
      <c r="C37" s="1552"/>
      <c r="D37" s="181" t="s">
        <v>26</v>
      </c>
      <c r="E37" s="192">
        <v>0</v>
      </c>
      <c r="F37" s="192">
        <v>0</v>
      </c>
      <c r="G37" s="192">
        <v>0</v>
      </c>
      <c r="H37" s="192">
        <v>0</v>
      </c>
      <c r="I37" s="192">
        <v>0</v>
      </c>
      <c r="J37" s="192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7</v>
      </c>
      <c r="U37" s="192">
        <v>0</v>
      </c>
      <c r="V37" s="192">
        <v>0</v>
      </c>
      <c r="W37" s="192">
        <v>12</v>
      </c>
      <c r="X37" s="192">
        <v>1</v>
      </c>
      <c r="Y37" s="192">
        <v>0</v>
      </c>
      <c r="Z37" s="193">
        <v>20</v>
      </c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</row>
    <row r="38" spans="1:47" ht="16.5" customHeight="1">
      <c r="A38" s="1550"/>
      <c r="B38" s="1551" t="s">
        <v>30</v>
      </c>
      <c r="C38" s="1551"/>
      <c r="D38" s="180" t="s">
        <v>27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8">
        <v>0.34</v>
      </c>
      <c r="N38" s="188">
        <v>9.2100000000000009</v>
      </c>
      <c r="O38" s="188">
        <v>1.89</v>
      </c>
      <c r="P38" s="188">
        <v>0.82</v>
      </c>
      <c r="Q38" s="188">
        <v>6.03</v>
      </c>
      <c r="R38" s="188">
        <v>6.27</v>
      </c>
      <c r="S38" s="188">
        <v>19.23</v>
      </c>
      <c r="T38" s="188">
        <v>17.419999999999998</v>
      </c>
      <c r="U38" s="188">
        <v>20.41</v>
      </c>
      <c r="V38" s="188">
        <v>18.989999999999998</v>
      </c>
      <c r="W38" s="188">
        <v>18.130000000000003</v>
      </c>
      <c r="X38" s="188">
        <v>2.9699999999999998</v>
      </c>
      <c r="Y38" s="188">
        <v>0.14000000000000001</v>
      </c>
      <c r="Z38" s="189">
        <v>121.85000000000001</v>
      </c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</row>
    <row r="39" spans="1:47" ht="16.5" customHeight="1">
      <c r="A39" s="1550"/>
      <c r="B39" s="1551"/>
      <c r="C39" s="1551"/>
      <c r="D39" s="182" t="s">
        <v>28</v>
      </c>
      <c r="E39" s="190">
        <v>0</v>
      </c>
      <c r="F39" s="190">
        <v>0</v>
      </c>
      <c r="G39" s="190">
        <v>0</v>
      </c>
      <c r="H39" s="190">
        <v>0</v>
      </c>
      <c r="I39" s="190">
        <v>0</v>
      </c>
      <c r="J39" s="190">
        <v>0</v>
      </c>
      <c r="K39" s="190">
        <v>0</v>
      </c>
      <c r="L39" s="190">
        <v>0</v>
      </c>
      <c r="M39" s="190">
        <v>67</v>
      </c>
      <c r="N39" s="190">
        <v>1992</v>
      </c>
      <c r="O39" s="190">
        <v>323</v>
      </c>
      <c r="P39" s="190">
        <v>210</v>
      </c>
      <c r="Q39" s="190">
        <v>1201</v>
      </c>
      <c r="R39" s="190">
        <v>1632</v>
      </c>
      <c r="S39" s="190">
        <v>4781</v>
      </c>
      <c r="T39" s="190">
        <v>4657</v>
      </c>
      <c r="U39" s="190">
        <v>5599</v>
      </c>
      <c r="V39" s="190">
        <v>4855</v>
      </c>
      <c r="W39" s="190">
        <v>4037</v>
      </c>
      <c r="X39" s="190">
        <v>726</v>
      </c>
      <c r="Y39" s="190">
        <v>50</v>
      </c>
      <c r="Z39" s="191">
        <v>30130</v>
      </c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</row>
    <row r="40" spans="1:47" ht="16.5" customHeight="1">
      <c r="A40" s="1550"/>
      <c r="B40" s="1551"/>
      <c r="C40" s="1551"/>
      <c r="D40" s="181" t="s">
        <v>26</v>
      </c>
      <c r="E40" s="195">
        <v>0</v>
      </c>
      <c r="F40" s="195">
        <v>0</v>
      </c>
      <c r="G40" s="195">
        <v>0</v>
      </c>
      <c r="H40" s="195">
        <v>0</v>
      </c>
      <c r="I40" s="195">
        <v>0</v>
      </c>
      <c r="J40" s="195">
        <v>0</v>
      </c>
      <c r="K40" s="195">
        <v>0</v>
      </c>
      <c r="L40" s="195">
        <v>0</v>
      </c>
      <c r="M40" s="195">
        <v>1</v>
      </c>
      <c r="N40" s="195">
        <v>35</v>
      </c>
      <c r="O40" s="195">
        <v>5</v>
      </c>
      <c r="P40" s="195">
        <v>2</v>
      </c>
      <c r="Q40" s="195">
        <v>11</v>
      </c>
      <c r="R40" s="195">
        <v>10</v>
      </c>
      <c r="S40" s="195">
        <v>24</v>
      </c>
      <c r="T40" s="195">
        <v>26</v>
      </c>
      <c r="U40" s="195">
        <v>28</v>
      </c>
      <c r="V40" s="195">
        <v>26</v>
      </c>
      <c r="W40" s="195">
        <v>21</v>
      </c>
      <c r="X40" s="195">
        <v>3</v>
      </c>
      <c r="Y40" s="195">
        <v>0</v>
      </c>
      <c r="Z40" s="196">
        <v>192</v>
      </c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</row>
    <row r="41" spans="1:47" ht="16.5" customHeight="1">
      <c r="A41" s="1550"/>
      <c r="B41" s="1551" t="s">
        <v>31</v>
      </c>
      <c r="C41" s="1552" t="s">
        <v>55</v>
      </c>
      <c r="D41" s="180" t="s">
        <v>27</v>
      </c>
      <c r="E41" s="188">
        <v>0</v>
      </c>
      <c r="F41" s="188">
        <v>0</v>
      </c>
      <c r="G41" s="188">
        <v>0</v>
      </c>
      <c r="H41" s="188">
        <v>0</v>
      </c>
      <c r="I41" s="188">
        <v>3.39</v>
      </c>
      <c r="J41" s="188">
        <v>0.87</v>
      </c>
      <c r="K41" s="188">
        <v>0</v>
      </c>
      <c r="L41" s="188">
        <v>0</v>
      </c>
      <c r="M41" s="188">
        <v>0</v>
      </c>
      <c r="N41" s="188">
        <v>0.64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0</v>
      </c>
      <c r="Z41" s="189">
        <v>4.9000000000000004</v>
      </c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</row>
    <row r="42" spans="1:47" ht="16.5" customHeight="1">
      <c r="A42" s="1550"/>
      <c r="B42" s="1551"/>
      <c r="C42" s="1552"/>
      <c r="D42" s="182" t="s">
        <v>28</v>
      </c>
      <c r="E42" s="190">
        <v>0</v>
      </c>
      <c r="F42" s="190">
        <v>0</v>
      </c>
      <c r="G42" s="190">
        <v>0</v>
      </c>
      <c r="H42" s="190">
        <v>0</v>
      </c>
      <c r="I42" s="190">
        <v>199</v>
      </c>
      <c r="J42" s="190">
        <v>63</v>
      </c>
      <c r="K42" s="190">
        <v>0</v>
      </c>
      <c r="L42" s="190">
        <v>0</v>
      </c>
      <c r="M42" s="190">
        <v>0</v>
      </c>
      <c r="N42" s="190">
        <v>45</v>
      </c>
      <c r="O42" s="190">
        <v>0</v>
      </c>
      <c r="P42" s="190">
        <v>0</v>
      </c>
      <c r="Q42" s="190">
        <v>0</v>
      </c>
      <c r="R42" s="190">
        <v>0</v>
      </c>
      <c r="S42" s="190">
        <v>0</v>
      </c>
      <c r="T42" s="190">
        <v>0</v>
      </c>
      <c r="U42" s="190">
        <v>0</v>
      </c>
      <c r="V42" s="190">
        <v>0</v>
      </c>
      <c r="W42" s="190">
        <v>0</v>
      </c>
      <c r="X42" s="190">
        <v>0</v>
      </c>
      <c r="Y42" s="190">
        <v>0</v>
      </c>
      <c r="Z42" s="191">
        <v>307</v>
      </c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</row>
    <row r="43" spans="1:47" ht="16.5" customHeight="1">
      <c r="A43" s="1550"/>
      <c r="B43" s="1551"/>
      <c r="C43" s="1552"/>
      <c r="D43" s="181" t="s">
        <v>26</v>
      </c>
      <c r="E43" s="192">
        <v>0</v>
      </c>
      <c r="F43" s="192">
        <v>0</v>
      </c>
      <c r="G43" s="192">
        <v>0</v>
      </c>
      <c r="H43" s="192">
        <v>0</v>
      </c>
      <c r="I43" s="192">
        <v>11</v>
      </c>
      <c r="J43" s="192">
        <v>2</v>
      </c>
      <c r="K43" s="192">
        <v>0</v>
      </c>
      <c r="L43" s="192">
        <v>0</v>
      </c>
      <c r="M43" s="192">
        <v>0</v>
      </c>
      <c r="N43" s="192">
        <v>1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0</v>
      </c>
      <c r="X43" s="192">
        <v>0</v>
      </c>
      <c r="Y43" s="192">
        <v>0</v>
      </c>
      <c r="Z43" s="193">
        <v>14</v>
      </c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</row>
    <row r="44" spans="1:47" ht="16.5" customHeight="1">
      <c r="A44" s="1550"/>
      <c r="B44" s="1551"/>
      <c r="C44" s="1552" t="s">
        <v>56</v>
      </c>
      <c r="D44" s="180" t="s">
        <v>27</v>
      </c>
      <c r="E44" s="188">
        <v>0</v>
      </c>
      <c r="F44" s="188">
        <v>1.42</v>
      </c>
      <c r="G44" s="188">
        <v>17.12</v>
      </c>
      <c r="H44" s="188">
        <v>13.27</v>
      </c>
      <c r="I44" s="188">
        <v>28.26</v>
      </c>
      <c r="J44" s="188">
        <v>12.6</v>
      </c>
      <c r="K44" s="188">
        <v>32.450000000000003</v>
      </c>
      <c r="L44" s="188">
        <v>21.2</v>
      </c>
      <c r="M44" s="188">
        <v>111.86</v>
      </c>
      <c r="N44" s="188">
        <v>344.07</v>
      </c>
      <c r="O44" s="188">
        <v>274.75</v>
      </c>
      <c r="P44" s="188">
        <v>246.48</v>
      </c>
      <c r="Q44" s="188">
        <v>225.22</v>
      </c>
      <c r="R44" s="188">
        <v>120.66</v>
      </c>
      <c r="S44" s="188">
        <v>75.95</v>
      </c>
      <c r="T44" s="188">
        <v>79.58</v>
      </c>
      <c r="U44" s="188">
        <v>40.22</v>
      </c>
      <c r="V44" s="188">
        <v>14.16</v>
      </c>
      <c r="W44" s="188">
        <v>16.399999999999999</v>
      </c>
      <c r="X44" s="188">
        <v>5.59</v>
      </c>
      <c r="Y44" s="188">
        <v>16.420000000000002</v>
      </c>
      <c r="Z44" s="189">
        <v>1697.68</v>
      </c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</row>
    <row r="45" spans="1:47" ht="16.5" customHeight="1">
      <c r="A45" s="1550"/>
      <c r="B45" s="1551"/>
      <c r="C45" s="1552"/>
      <c r="D45" s="182" t="s">
        <v>28</v>
      </c>
      <c r="E45" s="190">
        <v>0</v>
      </c>
      <c r="F45" s="190">
        <v>23</v>
      </c>
      <c r="G45" s="190">
        <v>320</v>
      </c>
      <c r="H45" s="190">
        <v>496</v>
      </c>
      <c r="I45" s="190">
        <v>1837</v>
      </c>
      <c r="J45" s="190">
        <v>940</v>
      </c>
      <c r="K45" s="190">
        <v>2154</v>
      </c>
      <c r="L45" s="190">
        <v>1997</v>
      </c>
      <c r="M45" s="190">
        <v>10308</v>
      </c>
      <c r="N45" s="190">
        <v>34961</v>
      </c>
      <c r="O45" s="190">
        <v>27296</v>
      </c>
      <c r="P45" s="190">
        <v>25515</v>
      </c>
      <c r="Q45" s="190">
        <v>21259</v>
      </c>
      <c r="R45" s="190">
        <v>12174</v>
      </c>
      <c r="S45" s="190">
        <v>6739</v>
      </c>
      <c r="T45" s="190">
        <v>6464</v>
      </c>
      <c r="U45" s="190">
        <v>3558</v>
      </c>
      <c r="V45" s="190">
        <v>1322</v>
      </c>
      <c r="W45" s="190">
        <v>1231</v>
      </c>
      <c r="X45" s="190">
        <v>604</v>
      </c>
      <c r="Y45" s="190">
        <v>1773</v>
      </c>
      <c r="Z45" s="191">
        <v>160971</v>
      </c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</row>
    <row r="46" spans="1:47" ht="16.5" customHeight="1">
      <c r="A46" s="1550"/>
      <c r="B46" s="1551"/>
      <c r="C46" s="1552"/>
      <c r="D46" s="181" t="s">
        <v>26</v>
      </c>
      <c r="E46" s="192">
        <v>0</v>
      </c>
      <c r="F46" s="192">
        <v>4</v>
      </c>
      <c r="G46" s="192">
        <v>37</v>
      </c>
      <c r="H46" s="192">
        <v>45</v>
      </c>
      <c r="I46" s="192">
        <v>103</v>
      </c>
      <c r="J46" s="192">
        <v>37</v>
      </c>
      <c r="K46" s="192">
        <v>68</v>
      </c>
      <c r="L46" s="192">
        <v>37</v>
      </c>
      <c r="M46" s="192">
        <v>155</v>
      </c>
      <c r="N46" s="192">
        <v>509</v>
      </c>
      <c r="O46" s="192">
        <v>391</v>
      </c>
      <c r="P46" s="192">
        <v>360</v>
      </c>
      <c r="Q46" s="192">
        <v>326</v>
      </c>
      <c r="R46" s="192">
        <v>180</v>
      </c>
      <c r="S46" s="192">
        <v>105</v>
      </c>
      <c r="T46" s="192">
        <v>107</v>
      </c>
      <c r="U46" s="192">
        <v>55</v>
      </c>
      <c r="V46" s="192">
        <v>21</v>
      </c>
      <c r="W46" s="192">
        <v>20</v>
      </c>
      <c r="X46" s="192">
        <v>9</v>
      </c>
      <c r="Y46" s="192">
        <v>27</v>
      </c>
      <c r="Z46" s="193">
        <v>2596</v>
      </c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</row>
    <row r="47" spans="1:47" ht="16.5" customHeight="1">
      <c r="A47" s="1550"/>
      <c r="B47" s="1551" t="s">
        <v>30</v>
      </c>
      <c r="C47" s="1551"/>
      <c r="D47" s="180" t="s">
        <v>27</v>
      </c>
      <c r="E47" s="188">
        <v>0</v>
      </c>
      <c r="F47" s="188">
        <v>1.42</v>
      </c>
      <c r="G47" s="188">
        <v>17.12</v>
      </c>
      <c r="H47" s="188">
        <v>13.27</v>
      </c>
      <c r="I47" s="188">
        <v>31.650000000000002</v>
      </c>
      <c r="J47" s="188">
        <v>13.469999999999999</v>
      </c>
      <c r="K47" s="188">
        <v>32.450000000000003</v>
      </c>
      <c r="L47" s="188">
        <v>21.2</v>
      </c>
      <c r="M47" s="188">
        <v>111.86</v>
      </c>
      <c r="N47" s="188">
        <v>344.71</v>
      </c>
      <c r="O47" s="188">
        <v>274.75</v>
      </c>
      <c r="P47" s="188">
        <v>246.48</v>
      </c>
      <c r="Q47" s="188">
        <v>225.22</v>
      </c>
      <c r="R47" s="188">
        <v>120.66</v>
      </c>
      <c r="S47" s="188">
        <v>75.95</v>
      </c>
      <c r="T47" s="188">
        <v>79.58</v>
      </c>
      <c r="U47" s="188">
        <v>40.22</v>
      </c>
      <c r="V47" s="188">
        <v>14.16</v>
      </c>
      <c r="W47" s="188">
        <v>16.399999999999999</v>
      </c>
      <c r="X47" s="188">
        <v>5.59</v>
      </c>
      <c r="Y47" s="188">
        <v>16.420000000000002</v>
      </c>
      <c r="Z47" s="189">
        <v>1702.5800000000002</v>
      </c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</row>
    <row r="48" spans="1:47" ht="16.5" customHeight="1">
      <c r="A48" s="1550"/>
      <c r="B48" s="1551"/>
      <c r="C48" s="1551"/>
      <c r="D48" s="182" t="s">
        <v>28</v>
      </c>
      <c r="E48" s="190">
        <v>0</v>
      </c>
      <c r="F48" s="190">
        <v>23</v>
      </c>
      <c r="G48" s="190">
        <v>320</v>
      </c>
      <c r="H48" s="190">
        <v>496</v>
      </c>
      <c r="I48" s="190">
        <v>2036</v>
      </c>
      <c r="J48" s="190">
        <v>1003</v>
      </c>
      <c r="K48" s="190">
        <v>2154</v>
      </c>
      <c r="L48" s="190">
        <v>1997</v>
      </c>
      <c r="M48" s="190">
        <v>10308</v>
      </c>
      <c r="N48" s="190">
        <v>35006</v>
      </c>
      <c r="O48" s="190">
        <v>27296</v>
      </c>
      <c r="P48" s="190">
        <v>25515</v>
      </c>
      <c r="Q48" s="190">
        <v>21259</v>
      </c>
      <c r="R48" s="190">
        <v>12174</v>
      </c>
      <c r="S48" s="190">
        <v>6739</v>
      </c>
      <c r="T48" s="190">
        <v>6464</v>
      </c>
      <c r="U48" s="190">
        <v>3558</v>
      </c>
      <c r="V48" s="190">
        <v>1322</v>
      </c>
      <c r="W48" s="190">
        <v>1231</v>
      </c>
      <c r="X48" s="190">
        <v>604</v>
      </c>
      <c r="Y48" s="190">
        <v>1773</v>
      </c>
      <c r="Z48" s="191">
        <v>161278</v>
      </c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</row>
    <row r="49" spans="1:47" ht="16.5" customHeight="1">
      <c r="A49" s="1550"/>
      <c r="B49" s="1551"/>
      <c r="C49" s="1551"/>
      <c r="D49" s="181" t="s">
        <v>26</v>
      </c>
      <c r="E49" s="195">
        <v>0</v>
      </c>
      <c r="F49" s="195">
        <v>4</v>
      </c>
      <c r="G49" s="195">
        <v>37</v>
      </c>
      <c r="H49" s="195">
        <v>45</v>
      </c>
      <c r="I49" s="195">
        <v>114</v>
      </c>
      <c r="J49" s="195">
        <v>39</v>
      </c>
      <c r="K49" s="195">
        <v>68</v>
      </c>
      <c r="L49" s="195">
        <v>37</v>
      </c>
      <c r="M49" s="195">
        <v>155</v>
      </c>
      <c r="N49" s="195">
        <v>510</v>
      </c>
      <c r="O49" s="195">
        <v>391</v>
      </c>
      <c r="P49" s="195">
        <v>360</v>
      </c>
      <c r="Q49" s="195">
        <v>326</v>
      </c>
      <c r="R49" s="195">
        <v>180</v>
      </c>
      <c r="S49" s="195">
        <v>105</v>
      </c>
      <c r="T49" s="195">
        <v>107</v>
      </c>
      <c r="U49" s="195">
        <v>55</v>
      </c>
      <c r="V49" s="195">
        <v>21</v>
      </c>
      <c r="W49" s="195">
        <v>20</v>
      </c>
      <c r="X49" s="195">
        <v>9</v>
      </c>
      <c r="Y49" s="195">
        <v>27</v>
      </c>
      <c r="Z49" s="196">
        <v>2610</v>
      </c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</row>
    <row r="50" spans="1:47" ht="16.5" customHeight="1">
      <c r="A50" s="1550" t="s">
        <v>24</v>
      </c>
      <c r="B50" s="1551"/>
      <c r="C50" s="1551"/>
      <c r="D50" s="180" t="s">
        <v>27</v>
      </c>
      <c r="E50" s="188">
        <v>0</v>
      </c>
      <c r="F50" s="188">
        <v>1.42</v>
      </c>
      <c r="G50" s="188">
        <v>17.12</v>
      </c>
      <c r="H50" s="188">
        <v>13.27</v>
      </c>
      <c r="I50" s="188">
        <v>31.650000000000002</v>
      </c>
      <c r="J50" s="188">
        <v>13.469999999999999</v>
      </c>
      <c r="K50" s="188">
        <v>32.450000000000003</v>
      </c>
      <c r="L50" s="188">
        <v>21.2</v>
      </c>
      <c r="M50" s="188">
        <v>112.2</v>
      </c>
      <c r="N50" s="188">
        <v>353.92</v>
      </c>
      <c r="O50" s="188">
        <v>276.64</v>
      </c>
      <c r="P50" s="188">
        <v>247.29999999999998</v>
      </c>
      <c r="Q50" s="188">
        <v>231.25</v>
      </c>
      <c r="R50" s="188">
        <v>126.92999999999999</v>
      </c>
      <c r="S50" s="188">
        <v>95.18</v>
      </c>
      <c r="T50" s="188">
        <v>97</v>
      </c>
      <c r="U50" s="188">
        <v>60.629999999999995</v>
      </c>
      <c r="V50" s="188">
        <v>33.15</v>
      </c>
      <c r="W50" s="188">
        <v>34.53</v>
      </c>
      <c r="X50" s="188">
        <v>8.5599999999999987</v>
      </c>
      <c r="Y50" s="188">
        <v>16.560000000000002</v>
      </c>
      <c r="Z50" s="189">
        <v>1824.43</v>
      </c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</row>
    <row r="51" spans="1:47" ht="16.5" customHeight="1">
      <c r="A51" s="1550"/>
      <c r="B51" s="1551"/>
      <c r="C51" s="1551"/>
      <c r="D51" s="182" t="s">
        <v>28</v>
      </c>
      <c r="E51" s="190">
        <v>0</v>
      </c>
      <c r="F51" s="190">
        <v>23</v>
      </c>
      <c r="G51" s="190">
        <v>320</v>
      </c>
      <c r="H51" s="190">
        <v>496</v>
      </c>
      <c r="I51" s="190">
        <v>2036</v>
      </c>
      <c r="J51" s="190">
        <v>1003</v>
      </c>
      <c r="K51" s="190">
        <v>2154</v>
      </c>
      <c r="L51" s="190">
        <v>1997</v>
      </c>
      <c r="M51" s="190">
        <v>10375</v>
      </c>
      <c r="N51" s="190">
        <v>36998</v>
      </c>
      <c r="O51" s="190">
        <v>27619</v>
      </c>
      <c r="P51" s="190">
        <v>25725</v>
      </c>
      <c r="Q51" s="190">
        <v>22460</v>
      </c>
      <c r="R51" s="190">
        <v>13806</v>
      </c>
      <c r="S51" s="190">
        <v>11520</v>
      </c>
      <c r="T51" s="190">
        <v>11121</v>
      </c>
      <c r="U51" s="190">
        <v>9157</v>
      </c>
      <c r="V51" s="190">
        <v>6177</v>
      </c>
      <c r="W51" s="190">
        <v>5268</v>
      </c>
      <c r="X51" s="190">
        <v>1330</v>
      </c>
      <c r="Y51" s="190">
        <v>1823</v>
      </c>
      <c r="Z51" s="191">
        <v>191408</v>
      </c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</row>
    <row r="52" spans="1:47" ht="16.5" customHeight="1">
      <c r="A52" s="1550"/>
      <c r="B52" s="1551"/>
      <c r="C52" s="1551"/>
      <c r="D52" s="181" t="s">
        <v>26</v>
      </c>
      <c r="E52" s="195">
        <v>0</v>
      </c>
      <c r="F52" s="195">
        <v>4</v>
      </c>
      <c r="G52" s="195">
        <v>37</v>
      </c>
      <c r="H52" s="195">
        <v>45</v>
      </c>
      <c r="I52" s="195">
        <v>114</v>
      </c>
      <c r="J52" s="195">
        <v>39</v>
      </c>
      <c r="K52" s="195">
        <v>68</v>
      </c>
      <c r="L52" s="195">
        <v>37</v>
      </c>
      <c r="M52" s="195">
        <v>156</v>
      </c>
      <c r="N52" s="195">
        <v>545</v>
      </c>
      <c r="O52" s="195">
        <v>396</v>
      </c>
      <c r="P52" s="195">
        <v>362</v>
      </c>
      <c r="Q52" s="195">
        <v>337</v>
      </c>
      <c r="R52" s="195">
        <v>190</v>
      </c>
      <c r="S52" s="195">
        <v>129</v>
      </c>
      <c r="T52" s="195">
        <v>133</v>
      </c>
      <c r="U52" s="195">
        <v>83</v>
      </c>
      <c r="V52" s="195">
        <v>47</v>
      </c>
      <c r="W52" s="195">
        <v>41</v>
      </c>
      <c r="X52" s="195">
        <v>12</v>
      </c>
      <c r="Y52" s="195">
        <v>27</v>
      </c>
      <c r="Z52" s="196">
        <v>2802</v>
      </c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</row>
    <row r="53" spans="1:47" ht="16.5" customHeight="1">
      <c r="A53" s="1550" t="s">
        <v>33</v>
      </c>
      <c r="B53" s="1551"/>
      <c r="C53" s="1551"/>
      <c r="D53" s="180" t="s">
        <v>27</v>
      </c>
      <c r="E53" s="188">
        <v>24.1</v>
      </c>
      <c r="F53" s="188">
        <v>11.61</v>
      </c>
      <c r="G53" s="188">
        <v>39.739999999999995</v>
      </c>
      <c r="H53" s="188">
        <v>96.79</v>
      </c>
      <c r="I53" s="188">
        <v>217.77999999999997</v>
      </c>
      <c r="J53" s="188">
        <v>279.32000000000005</v>
      </c>
      <c r="K53" s="188">
        <v>338.21000000000004</v>
      </c>
      <c r="L53" s="188">
        <v>476.84</v>
      </c>
      <c r="M53" s="188">
        <v>1000.89</v>
      </c>
      <c r="N53" s="188">
        <v>1754.54</v>
      </c>
      <c r="O53" s="188">
        <v>1429.45</v>
      </c>
      <c r="P53" s="188">
        <v>1015.51</v>
      </c>
      <c r="Q53" s="188">
        <v>710.79</v>
      </c>
      <c r="R53" s="188">
        <v>507.54999999999995</v>
      </c>
      <c r="S53" s="188">
        <v>402.30000000000007</v>
      </c>
      <c r="T53" s="188">
        <v>412.14000000000004</v>
      </c>
      <c r="U53" s="188">
        <v>442.30000000000007</v>
      </c>
      <c r="V53" s="188">
        <v>226.35000000000002</v>
      </c>
      <c r="W53" s="188">
        <v>98.769999999999982</v>
      </c>
      <c r="X53" s="188">
        <v>29.639999999999997</v>
      </c>
      <c r="Y53" s="188">
        <v>40.07</v>
      </c>
      <c r="Z53" s="189">
        <v>9554.6899999999987</v>
      </c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</row>
    <row r="54" spans="1:47" ht="16.5" customHeight="1">
      <c r="A54" s="1550"/>
      <c r="B54" s="1551"/>
      <c r="C54" s="1551"/>
      <c r="D54" s="182" t="s">
        <v>28</v>
      </c>
      <c r="E54" s="190">
        <v>19</v>
      </c>
      <c r="F54" s="190">
        <v>291</v>
      </c>
      <c r="G54" s="190">
        <v>2590</v>
      </c>
      <c r="H54" s="190">
        <v>10000</v>
      </c>
      <c r="I54" s="190">
        <v>30956</v>
      </c>
      <c r="J54" s="190">
        <v>65642</v>
      </c>
      <c r="K54" s="190">
        <v>97773</v>
      </c>
      <c r="L54" s="190">
        <v>165167</v>
      </c>
      <c r="M54" s="190">
        <v>386824</v>
      </c>
      <c r="N54" s="190">
        <v>680203</v>
      </c>
      <c r="O54" s="190">
        <v>602461</v>
      </c>
      <c r="P54" s="190">
        <v>427761</v>
      </c>
      <c r="Q54" s="190">
        <v>289879</v>
      </c>
      <c r="R54" s="190">
        <v>241312</v>
      </c>
      <c r="S54" s="190">
        <v>194836</v>
      </c>
      <c r="T54" s="190">
        <v>201069</v>
      </c>
      <c r="U54" s="190">
        <v>236301</v>
      </c>
      <c r="V54" s="190">
        <v>123614</v>
      </c>
      <c r="W54" s="190">
        <v>45705</v>
      </c>
      <c r="X54" s="190">
        <v>16732</v>
      </c>
      <c r="Y54" s="190">
        <v>13398</v>
      </c>
      <c r="Z54" s="191">
        <v>3832533</v>
      </c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</row>
    <row r="55" spans="1:47" ht="16.5" customHeight="1" thickBot="1">
      <c r="A55" s="1558"/>
      <c r="B55" s="1559"/>
      <c r="C55" s="1559"/>
      <c r="D55" s="186" t="s">
        <v>26</v>
      </c>
      <c r="E55" s="197">
        <v>7</v>
      </c>
      <c r="F55" s="197">
        <v>56</v>
      </c>
      <c r="G55" s="197">
        <v>292</v>
      </c>
      <c r="H55" s="197">
        <v>769</v>
      </c>
      <c r="I55" s="197">
        <v>1699</v>
      </c>
      <c r="J55" s="197">
        <v>2487</v>
      </c>
      <c r="K55" s="197">
        <v>2856</v>
      </c>
      <c r="L55" s="197">
        <v>3714</v>
      </c>
      <c r="M55" s="197">
        <v>7001</v>
      </c>
      <c r="N55" s="197">
        <v>10129</v>
      </c>
      <c r="O55" s="197">
        <v>7317</v>
      </c>
      <c r="P55" s="197">
        <v>4384</v>
      </c>
      <c r="Q55" s="197">
        <v>2540</v>
      </c>
      <c r="R55" s="197">
        <v>1746</v>
      </c>
      <c r="S55" s="197">
        <v>1209</v>
      </c>
      <c r="T55" s="197">
        <v>1063</v>
      </c>
      <c r="U55" s="197">
        <v>1002</v>
      </c>
      <c r="V55" s="197">
        <v>494</v>
      </c>
      <c r="W55" s="197">
        <v>167</v>
      </c>
      <c r="X55" s="197">
        <v>54</v>
      </c>
      <c r="Y55" s="197">
        <v>59</v>
      </c>
      <c r="Z55" s="197">
        <v>49045</v>
      </c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</row>
    <row r="56" spans="1:47" ht="16.5" customHeight="1" thickBot="1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</row>
    <row r="57" spans="1:47" ht="16.5" customHeight="1">
      <c r="A57" s="177"/>
      <c r="B57" s="177"/>
      <c r="C57" s="177"/>
      <c r="D57" s="177"/>
      <c r="E57" s="177"/>
      <c r="F57" s="177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</row>
    <row r="58" spans="1:47" ht="16.5" customHeight="1">
      <c r="A58" s="177"/>
      <c r="B58" s="177"/>
      <c r="C58" s="177"/>
      <c r="D58" s="177"/>
      <c r="E58" s="177"/>
      <c r="F58" s="177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</row>
    <row r="59" spans="1:47" ht="16.5" customHeight="1" thickBot="1">
      <c r="A59" s="177"/>
      <c r="B59" s="177"/>
      <c r="C59" s="177"/>
      <c r="D59" s="177"/>
      <c r="E59" s="177"/>
      <c r="F59" s="177"/>
      <c r="G59" s="1553">
        <v>30.48</v>
      </c>
      <c r="H59" s="1554"/>
      <c r="I59" s="1554">
        <v>3048</v>
      </c>
      <c r="J59" s="1554"/>
      <c r="K59" s="1554">
        <v>1.91</v>
      </c>
      <c r="L59" s="1554"/>
      <c r="M59" s="1554">
        <v>80.86</v>
      </c>
      <c r="N59" s="1554"/>
      <c r="O59" s="1554">
        <v>0.51</v>
      </c>
      <c r="P59" s="1554"/>
      <c r="Q59" s="1554">
        <v>20.82</v>
      </c>
      <c r="R59" s="1554"/>
      <c r="S59" s="1572">
        <v>102.19</v>
      </c>
      <c r="T59" s="1573"/>
      <c r="U59" s="1554">
        <v>9689.2699999999986</v>
      </c>
      <c r="V59" s="1554"/>
      <c r="W59" s="1554">
        <v>3832533</v>
      </c>
      <c r="X59" s="1554"/>
      <c r="Y59" s="1554">
        <v>49045</v>
      </c>
      <c r="Z59" s="15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65</v>
      </c>
      <c r="B1" s="1556"/>
      <c r="C1" s="1556"/>
      <c r="D1" s="1556"/>
      <c r="E1" s="1556"/>
      <c r="F1" s="1556"/>
      <c r="G1" s="1556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</row>
    <row r="3" spans="1:47" ht="14.25" thickBot="1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</row>
    <row r="4" spans="1:47" ht="16.5" customHeight="1">
      <c r="A4" s="205" t="s">
        <v>36</v>
      </c>
      <c r="B4" s="206" t="s">
        <v>35</v>
      </c>
      <c r="C4" s="206" t="s">
        <v>1</v>
      </c>
      <c r="D4" s="206" t="s">
        <v>2</v>
      </c>
      <c r="E4" s="206" t="s">
        <v>3</v>
      </c>
      <c r="F4" s="206" t="s">
        <v>4</v>
      </c>
      <c r="G4" s="206" t="s">
        <v>5</v>
      </c>
      <c r="H4" s="206" t="s">
        <v>6</v>
      </c>
      <c r="I4" s="206" t="s">
        <v>7</v>
      </c>
      <c r="J4" s="206" t="s">
        <v>8</v>
      </c>
      <c r="K4" s="206" t="s">
        <v>9</v>
      </c>
      <c r="L4" s="206" t="s">
        <v>10</v>
      </c>
      <c r="M4" s="206" t="s">
        <v>11</v>
      </c>
      <c r="N4" s="206" t="s">
        <v>12</v>
      </c>
      <c r="O4" s="206" t="s">
        <v>13</v>
      </c>
      <c r="P4" s="206" t="s">
        <v>14</v>
      </c>
      <c r="Q4" s="206" t="s">
        <v>15</v>
      </c>
      <c r="R4" s="206" t="s">
        <v>16</v>
      </c>
      <c r="S4" s="206" t="s">
        <v>17</v>
      </c>
      <c r="T4" s="206" t="s">
        <v>18</v>
      </c>
      <c r="U4" s="206" t="s">
        <v>19</v>
      </c>
      <c r="V4" s="206" t="s">
        <v>20</v>
      </c>
      <c r="W4" s="206" t="s">
        <v>21</v>
      </c>
      <c r="X4" s="206" t="s">
        <v>22</v>
      </c>
      <c r="Y4" s="206" t="s">
        <v>23</v>
      </c>
      <c r="Z4" s="207" t="s">
        <v>25</v>
      </c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</row>
    <row r="5" spans="1:47" ht="16.5" customHeight="1">
      <c r="A5" s="1550" t="s">
        <v>32</v>
      </c>
      <c r="B5" s="1551" t="s">
        <v>29</v>
      </c>
      <c r="C5" s="1551" t="s">
        <v>51</v>
      </c>
      <c r="D5" s="202" t="s">
        <v>27</v>
      </c>
      <c r="E5" s="209">
        <v>0</v>
      </c>
      <c r="F5" s="210">
        <v>0.26</v>
      </c>
      <c r="G5" s="210">
        <v>0</v>
      </c>
      <c r="H5" s="210">
        <v>0.93</v>
      </c>
      <c r="I5" s="210">
        <v>1.1399999999999999</v>
      </c>
      <c r="J5" s="210">
        <v>2.19</v>
      </c>
      <c r="K5" s="210">
        <v>2.73</v>
      </c>
      <c r="L5" s="210">
        <v>36.61</v>
      </c>
      <c r="M5" s="210">
        <v>33.770000000000003</v>
      </c>
      <c r="N5" s="210">
        <v>126.86</v>
      </c>
      <c r="O5" s="210">
        <v>159.77000000000001</v>
      </c>
      <c r="P5" s="210">
        <v>121.28</v>
      </c>
      <c r="Q5" s="210">
        <v>32.020000000000003</v>
      </c>
      <c r="R5" s="210">
        <v>14.31</v>
      </c>
      <c r="S5" s="210">
        <v>9.5299999999999994</v>
      </c>
      <c r="T5" s="210">
        <v>13.97</v>
      </c>
      <c r="U5" s="210">
        <v>5.75</v>
      </c>
      <c r="V5" s="210">
        <v>10.94</v>
      </c>
      <c r="W5" s="210">
        <v>3</v>
      </c>
      <c r="X5" s="210">
        <v>2.57</v>
      </c>
      <c r="Y5" s="210">
        <v>0.65</v>
      </c>
      <c r="Z5" s="211">
        <v>578.28</v>
      </c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</row>
    <row r="6" spans="1:47" ht="16.5" customHeight="1">
      <c r="A6" s="1550"/>
      <c r="B6" s="1551"/>
      <c r="C6" s="1551"/>
      <c r="D6" s="204" t="s">
        <v>28</v>
      </c>
      <c r="E6" s="212">
        <v>0</v>
      </c>
      <c r="F6" s="212">
        <v>21</v>
      </c>
      <c r="G6" s="212">
        <v>0</v>
      </c>
      <c r="H6" s="212">
        <v>173</v>
      </c>
      <c r="I6" s="212">
        <v>317</v>
      </c>
      <c r="J6" s="212">
        <v>714</v>
      </c>
      <c r="K6" s="212">
        <v>990</v>
      </c>
      <c r="L6" s="212">
        <v>16026</v>
      </c>
      <c r="M6" s="212">
        <v>16270</v>
      </c>
      <c r="N6" s="212">
        <v>66330</v>
      </c>
      <c r="O6" s="212">
        <v>91212</v>
      </c>
      <c r="P6" s="212">
        <v>74651</v>
      </c>
      <c r="Q6" s="212">
        <v>20679</v>
      </c>
      <c r="R6" s="212">
        <v>9534</v>
      </c>
      <c r="S6" s="212">
        <v>6012</v>
      </c>
      <c r="T6" s="212">
        <v>10219</v>
      </c>
      <c r="U6" s="212">
        <v>4143</v>
      </c>
      <c r="V6" s="212">
        <v>8220</v>
      </c>
      <c r="W6" s="212">
        <v>2306</v>
      </c>
      <c r="X6" s="212">
        <v>1949</v>
      </c>
      <c r="Y6" s="212">
        <v>474</v>
      </c>
      <c r="Z6" s="213">
        <v>330240</v>
      </c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</row>
    <row r="7" spans="1:47" ht="16.5" customHeight="1">
      <c r="A7" s="1550"/>
      <c r="B7" s="1551"/>
      <c r="C7" s="1551"/>
      <c r="D7" s="203" t="s">
        <v>26</v>
      </c>
      <c r="E7" s="214">
        <v>0</v>
      </c>
      <c r="F7" s="214">
        <v>4</v>
      </c>
      <c r="G7" s="214">
        <v>0</v>
      </c>
      <c r="H7" s="214">
        <v>13</v>
      </c>
      <c r="I7" s="214">
        <v>16</v>
      </c>
      <c r="J7" s="214">
        <v>25</v>
      </c>
      <c r="K7" s="214">
        <v>28</v>
      </c>
      <c r="L7" s="214">
        <v>355</v>
      </c>
      <c r="M7" s="214">
        <v>282</v>
      </c>
      <c r="N7" s="214">
        <v>979</v>
      </c>
      <c r="O7" s="214">
        <v>1047</v>
      </c>
      <c r="P7" s="214">
        <v>718</v>
      </c>
      <c r="Q7" s="214">
        <v>158</v>
      </c>
      <c r="R7" s="214">
        <v>61</v>
      </c>
      <c r="S7" s="214">
        <v>33</v>
      </c>
      <c r="T7" s="214">
        <v>42</v>
      </c>
      <c r="U7" s="214">
        <v>16</v>
      </c>
      <c r="V7" s="214">
        <v>30</v>
      </c>
      <c r="W7" s="214">
        <v>7</v>
      </c>
      <c r="X7" s="214">
        <v>5</v>
      </c>
      <c r="Y7" s="214">
        <v>1</v>
      </c>
      <c r="Z7" s="215">
        <v>3820</v>
      </c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</row>
    <row r="8" spans="1:47" ht="16.5" customHeight="1">
      <c r="A8" s="1550"/>
      <c r="B8" s="1551"/>
      <c r="C8" s="1551" t="s">
        <v>52</v>
      </c>
      <c r="D8" s="202" t="s">
        <v>27</v>
      </c>
      <c r="E8" s="210">
        <v>0</v>
      </c>
      <c r="F8" s="210">
        <v>1.18</v>
      </c>
      <c r="G8" s="210">
        <v>0.34</v>
      </c>
      <c r="H8" s="210">
        <v>3.95</v>
      </c>
      <c r="I8" s="210">
        <v>31.27</v>
      </c>
      <c r="J8" s="210">
        <v>20.49</v>
      </c>
      <c r="K8" s="210">
        <v>19.86</v>
      </c>
      <c r="L8" s="210">
        <v>45.82</v>
      </c>
      <c r="M8" s="210">
        <v>38.200000000000003</v>
      </c>
      <c r="N8" s="210">
        <v>31.7</v>
      </c>
      <c r="O8" s="210">
        <v>22.94</v>
      </c>
      <c r="P8" s="210">
        <v>30.42</v>
      </c>
      <c r="Q8" s="210">
        <v>3.72</v>
      </c>
      <c r="R8" s="210">
        <v>3.34</v>
      </c>
      <c r="S8" s="210">
        <v>1.24</v>
      </c>
      <c r="T8" s="210">
        <v>3.52</v>
      </c>
      <c r="U8" s="210">
        <v>0.54</v>
      </c>
      <c r="V8" s="210">
        <v>0.16</v>
      </c>
      <c r="W8" s="210">
        <v>0.7</v>
      </c>
      <c r="X8" s="210">
        <v>0.14000000000000001</v>
      </c>
      <c r="Y8" s="210">
        <v>0.32</v>
      </c>
      <c r="Z8" s="211">
        <v>259.85000000000002</v>
      </c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</row>
    <row r="9" spans="1:47" ht="16.5" customHeight="1">
      <c r="A9" s="1550"/>
      <c r="B9" s="1551"/>
      <c r="C9" s="1551"/>
      <c r="D9" s="204" t="s">
        <v>28</v>
      </c>
      <c r="E9" s="212">
        <v>0</v>
      </c>
      <c r="F9" s="212">
        <v>76</v>
      </c>
      <c r="G9" s="212">
        <v>14</v>
      </c>
      <c r="H9" s="212">
        <v>516</v>
      </c>
      <c r="I9" s="212">
        <v>6060</v>
      </c>
      <c r="J9" s="212">
        <v>4496</v>
      </c>
      <c r="K9" s="212">
        <v>5192</v>
      </c>
      <c r="L9" s="212">
        <v>12777</v>
      </c>
      <c r="M9" s="212">
        <v>12567</v>
      </c>
      <c r="N9" s="212">
        <v>10866</v>
      </c>
      <c r="O9" s="212">
        <v>9261</v>
      </c>
      <c r="P9" s="212">
        <v>14011</v>
      </c>
      <c r="Q9" s="212">
        <v>1609</v>
      </c>
      <c r="R9" s="212">
        <v>1483</v>
      </c>
      <c r="S9" s="212">
        <v>529</v>
      </c>
      <c r="T9" s="212">
        <v>1616</v>
      </c>
      <c r="U9" s="212">
        <v>271</v>
      </c>
      <c r="V9" s="212">
        <v>94</v>
      </c>
      <c r="W9" s="212">
        <v>301</v>
      </c>
      <c r="X9" s="212">
        <v>85</v>
      </c>
      <c r="Y9" s="212">
        <v>140</v>
      </c>
      <c r="Z9" s="213">
        <v>81964</v>
      </c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</row>
    <row r="10" spans="1:47" ht="16.5" customHeight="1">
      <c r="A10" s="1550"/>
      <c r="B10" s="1551"/>
      <c r="C10" s="1551"/>
      <c r="D10" s="203" t="s">
        <v>26</v>
      </c>
      <c r="E10" s="214">
        <v>0</v>
      </c>
      <c r="F10" s="214">
        <v>14</v>
      </c>
      <c r="G10" s="214">
        <v>2</v>
      </c>
      <c r="H10" s="214">
        <v>37</v>
      </c>
      <c r="I10" s="214">
        <v>289</v>
      </c>
      <c r="J10" s="214">
        <v>161</v>
      </c>
      <c r="K10" s="214">
        <v>149</v>
      </c>
      <c r="L10" s="214">
        <v>290</v>
      </c>
      <c r="M10" s="214">
        <v>220</v>
      </c>
      <c r="N10" s="214">
        <v>159</v>
      </c>
      <c r="O10" s="214">
        <v>103</v>
      </c>
      <c r="P10" s="214">
        <v>133</v>
      </c>
      <c r="Q10" s="214">
        <v>12</v>
      </c>
      <c r="R10" s="214">
        <v>10</v>
      </c>
      <c r="S10" s="214">
        <v>2</v>
      </c>
      <c r="T10" s="214">
        <v>7</v>
      </c>
      <c r="U10" s="214">
        <v>1</v>
      </c>
      <c r="V10" s="214">
        <v>0</v>
      </c>
      <c r="W10" s="214">
        <v>1</v>
      </c>
      <c r="X10" s="214">
        <v>0</v>
      </c>
      <c r="Y10" s="214">
        <v>0</v>
      </c>
      <c r="Z10" s="215">
        <v>1590</v>
      </c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</row>
    <row r="11" spans="1:47" ht="16.5" customHeight="1">
      <c r="A11" s="1550"/>
      <c r="B11" s="1551"/>
      <c r="C11" s="1551" t="s">
        <v>53</v>
      </c>
      <c r="D11" s="202" t="s">
        <v>27</v>
      </c>
      <c r="E11" s="210">
        <v>0</v>
      </c>
      <c r="F11" s="210">
        <v>0</v>
      </c>
      <c r="G11" s="210">
        <v>0</v>
      </c>
      <c r="H11" s="210">
        <v>0</v>
      </c>
      <c r="I11" s="210">
        <v>0</v>
      </c>
      <c r="J11" s="210">
        <v>0</v>
      </c>
      <c r="K11" s="210">
        <v>0</v>
      </c>
      <c r="L11" s="210">
        <v>0</v>
      </c>
      <c r="M11" s="210">
        <v>1.4</v>
      </c>
      <c r="N11" s="210">
        <v>0</v>
      </c>
      <c r="O11" s="210">
        <v>1.4</v>
      </c>
      <c r="P11" s="210">
        <v>3.32</v>
      </c>
      <c r="Q11" s="210">
        <v>0</v>
      </c>
      <c r="R11" s="210">
        <v>0.28000000000000003</v>
      </c>
      <c r="S11" s="210">
        <v>0</v>
      </c>
      <c r="T11" s="210">
        <v>3.8</v>
      </c>
      <c r="U11" s="210">
        <v>0</v>
      </c>
      <c r="V11" s="210">
        <v>1.98</v>
      </c>
      <c r="W11" s="210">
        <v>0</v>
      </c>
      <c r="X11" s="210">
        <v>0.31</v>
      </c>
      <c r="Y11" s="210">
        <v>0</v>
      </c>
      <c r="Z11" s="211">
        <v>12.49</v>
      </c>
      <c r="AA11" s="200"/>
      <c r="AB11" s="200"/>
      <c r="AC11" s="200"/>
      <c r="AD11" s="200"/>
      <c r="AE11" s="200"/>
      <c r="AF11" s="200"/>
      <c r="AG11" s="200"/>
      <c r="AH11" s="200"/>
      <c r="AI11" s="200"/>
      <c r="AJ11" s="200"/>
      <c r="AK11" s="200"/>
      <c r="AL11" s="200"/>
      <c r="AM11" s="200"/>
      <c r="AN11" s="200"/>
      <c r="AO11" s="200"/>
      <c r="AP11" s="200"/>
      <c r="AQ11" s="200"/>
      <c r="AR11" s="200"/>
      <c r="AS11" s="200"/>
      <c r="AT11" s="200"/>
      <c r="AU11" s="200"/>
    </row>
    <row r="12" spans="1:47" ht="16.5" customHeight="1">
      <c r="A12" s="1550"/>
      <c r="B12" s="1551"/>
      <c r="C12" s="1551"/>
      <c r="D12" s="204" t="s">
        <v>28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352</v>
      </c>
      <c r="N12" s="212">
        <v>0</v>
      </c>
      <c r="O12" s="212">
        <v>412</v>
      </c>
      <c r="P12" s="212">
        <v>1042</v>
      </c>
      <c r="Q12" s="212">
        <v>0</v>
      </c>
      <c r="R12" s="212">
        <v>97</v>
      </c>
      <c r="S12" s="212">
        <v>0</v>
      </c>
      <c r="T12" s="212">
        <v>1068</v>
      </c>
      <c r="U12" s="212">
        <v>0</v>
      </c>
      <c r="V12" s="212">
        <v>627</v>
      </c>
      <c r="W12" s="212">
        <v>0</v>
      </c>
      <c r="X12" s="212">
        <v>111</v>
      </c>
      <c r="Y12" s="212">
        <v>0</v>
      </c>
      <c r="Z12" s="213">
        <v>3709</v>
      </c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</row>
    <row r="13" spans="1:47" ht="16.5" customHeight="1">
      <c r="A13" s="1550"/>
      <c r="B13" s="1551"/>
      <c r="C13" s="1551"/>
      <c r="D13" s="203" t="s">
        <v>26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8</v>
      </c>
      <c r="N13" s="214">
        <v>0</v>
      </c>
      <c r="O13" s="214">
        <v>5</v>
      </c>
      <c r="P13" s="214">
        <v>9</v>
      </c>
      <c r="Q13" s="214">
        <v>0</v>
      </c>
      <c r="R13" s="214">
        <v>1</v>
      </c>
      <c r="S13" s="214">
        <v>0</v>
      </c>
      <c r="T13" s="214">
        <v>5</v>
      </c>
      <c r="U13" s="214">
        <v>0</v>
      </c>
      <c r="V13" s="214">
        <v>3</v>
      </c>
      <c r="W13" s="214">
        <v>0</v>
      </c>
      <c r="X13" s="214">
        <v>1</v>
      </c>
      <c r="Y13" s="214">
        <v>0</v>
      </c>
      <c r="Z13" s="215">
        <v>32</v>
      </c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</row>
    <row r="14" spans="1:47" ht="16.5" customHeight="1">
      <c r="A14" s="1550"/>
      <c r="B14" s="1551"/>
      <c r="C14" s="1552" t="s">
        <v>54</v>
      </c>
      <c r="D14" s="202" t="s">
        <v>27</v>
      </c>
      <c r="E14" s="210">
        <v>0</v>
      </c>
      <c r="F14" s="210">
        <v>0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1.46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1">
        <v>1.46</v>
      </c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</row>
    <row r="15" spans="1:47" ht="16.5" customHeight="1">
      <c r="A15" s="1550"/>
      <c r="B15" s="1551"/>
      <c r="C15" s="1552"/>
      <c r="D15" s="204" t="s">
        <v>28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377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3">
        <v>377</v>
      </c>
      <c r="AA15" s="200"/>
      <c r="AB15" s="200"/>
      <c r="AC15" s="200"/>
      <c r="AD15" s="200"/>
      <c r="AE15" s="200"/>
      <c r="AF15" s="200"/>
      <c r="AG15" s="200"/>
      <c r="AH15" s="200"/>
      <c r="AI15" s="200"/>
      <c r="AJ15" s="200"/>
      <c r="AK15" s="200"/>
      <c r="AL15" s="200"/>
      <c r="AM15" s="200"/>
      <c r="AN15" s="200"/>
      <c r="AO15" s="200"/>
      <c r="AP15" s="200"/>
      <c r="AQ15" s="200"/>
      <c r="AR15" s="200"/>
      <c r="AS15" s="200"/>
      <c r="AT15" s="200"/>
      <c r="AU15" s="200"/>
    </row>
    <row r="16" spans="1:47" ht="16.5" customHeight="1">
      <c r="A16" s="1550"/>
      <c r="B16" s="1551"/>
      <c r="C16" s="1552"/>
      <c r="D16" s="203" t="s">
        <v>26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3</v>
      </c>
      <c r="P16" s="214">
        <v>0</v>
      </c>
      <c r="Q16" s="214">
        <v>0</v>
      </c>
      <c r="R16" s="214">
        <v>0</v>
      </c>
      <c r="S16" s="214">
        <v>0</v>
      </c>
      <c r="T16" s="214">
        <v>0</v>
      </c>
      <c r="U16" s="214">
        <v>0</v>
      </c>
      <c r="V16" s="214">
        <v>0</v>
      </c>
      <c r="W16" s="214">
        <v>0</v>
      </c>
      <c r="X16" s="214">
        <v>0</v>
      </c>
      <c r="Y16" s="214">
        <v>0</v>
      </c>
      <c r="Z16" s="216">
        <v>3</v>
      </c>
      <c r="AA16" s="200"/>
      <c r="AB16" s="200"/>
      <c r="AC16" s="200"/>
      <c r="AD16" s="200"/>
      <c r="AE16" s="200"/>
      <c r="AF16" s="200"/>
      <c r="AG16" s="200"/>
      <c r="AH16" s="200"/>
      <c r="AI16" s="200"/>
      <c r="AJ16" s="200"/>
      <c r="AK16" s="200"/>
      <c r="AL16" s="200"/>
      <c r="AM16" s="200"/>
      <c r="AN16" s="200"/>
      <c r="AO16" s="200"/>
      <c r="AP16" s="200"/>
      <c r="AQ16" s="200"/>
      <c r="AR16" s="200"/>
      <c r="AS16" s="200"/>
      <c r="AT16" s="200"/>
      <c r="AU16" s="200"/>
    </row>
    <row r="17" spans="1:47" ht="16.5" customHeight="1">
      <c r="A17" s="1550"/>
      <c r="B17" s="1551" t="s">
        <v>30</v>
      </c>
      <c r="C17" s="1551"/>
      <c r="D17" s="202" t="s">
        <v>27</v>
      </c>
      <c r="E17" s="210">
        <v>0</v>
      </c>
      <c r="F17" s="210">
        <v>1.44</v>
      </c>
      <c r="G17" s="210">
        <v>0.34</v>
      </c>
      <c r="H17" s="210">
        <v>4.88</v>
      </c>
      <c r="I17" s="210">
        <v>32.409999999999997</v>
      </c>
      <c r="J17" s="210">
        <v>22.68</v>
      </c>
      <c r="K17" s="210">
        <v>22.59</v>
      </c>
      <c r="L17" s="210">
        <v>82.43</v>
      </c>
      <c r="M17" s="210">
        <v>73.37</v>
      </c>
      <c r="N17" s="210">
        <v>158.56</v>
      </c>
      <c r="O17" s="210">
        <v>185.57000000000002</v>
      </c>
      <c r="P17" s="210">
        <v>155.01999999999998</v>
      </c>
      <c r="Q17" s="210">
        <v>35.74</v>
      </c>
      <c r="R17" s="210">
        <v>17.93</v>
      </c>
      <c r="S17" s="210">
        <v>10.77</v>
      </c>
      <c r="T17" s="210">
        <v>21.290000000000003</v>
      </c>
      <c r="U17" s="210">
        <v>6.29</v>
      </c>
      <c r="V17" s="210">
        <v>13.08</v>
      </c>
      <c r="W17" s="210">
        <v>3.7</v>
      </c>
      <c r="X17" s="210">
        <v>3.02</v>
      </c>
      <c r="Y17" s="210">
        <v>0.97</v>
      </c>
      <c r="Z17" s="211">
        <v>852.08</v>
      </c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</row>
    <row r="18" spans="1:47" ht="16.5" customHeight="1">
      <c r="A18" s="1550"/>
      <c r="B18" s="1551"/>
      <c r="C18" s="1551"/>
      <c r="D18" s="204" t="s">
        <v>28</v>
      </c>
      <c r="E18" s="212">
        <v>0</v>
      </c>
      <c r="F18" s="212">
        <v>97</v>
      </c>
      <c r="G18" s="212">
        <v>14</v>
      </c>
      <c r="H18" s="212">
        <v>689</v>
      </c>
      <c r="I18" s="212">
        <v>6377</v>
      </c>
      <c r="J18" s="212">
        <v>5210</v>
      </c>
      <c r="K18" s="212">
        <v>6182</v>
      </c>
      <c r="L18" s="212">
        <v>28803</v>
      </c>
      <c r="M18" s="212">
        <v>29189</v>
      </c>
      <c r="N18" s="212">
        <v>77196</v>
      </c>
      <c r="O18" s="212">
        <v>101262</v>
      </c>
      <c r="P18" s="212">
        <v>89704</v>
      </c>
      <c r="Q18" s="212">
        <v>22288</v>
      </c>
      <c r="R18" s="212">
        <v>11114</v>
      </c>
      <c r="S18" s="212">
        <v>6541</v>
      </c>
      <c r="T18" s="212">
        <v>12903</v>
      </c>
      <c r="U18" s="212">
        <v>4414</v>
      </c>
      <c r="V18" s="212">
        <v>8941</v>
      </c>
      <c r="W18" s="212">
        <v>2607</v>
      </c>
      <c r="X18" s="212">
        <v>2145</v>
      </c>
      <c r="Y18" s="212">
        <v>614</v>
      </c>
      <c r="Z18" s="213">
        <v>416290</v>
      </c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</row>
    <row r="19" spans="1:47" ht="16.5" customHeight="1">
      <c r="A19" s="1550"/>
      <c r="B19" s="1551"/>
      <c r="C19" s="1551"/>
      <c r="D19" s="203" t="s">
        <v>26</v>
      </c>
      <c r="E19" s="217">
        <v>0</v>
      </c>
      <c r="F19" s="217">
        <v>18</v>
      </c>
      <c r="G19" s="217">
        <v>2</v>
      </c>
      <c r="H19" s="217">
        <v>50</v>
      </c>
      <c r="I19" s="217">
        <v>305</v>
      </c>
      <c r="J19" s="217">
        <v>186</v>
      </c>
      <c r="K19" s="217">
        <v>177</v>
      </c>
      <c r="L19" s="217">
        <v>645</v>
      </c>
      <c r="M19" s="217">
        <v>510</v>
      </c>
      <c r="N19" s="217">
        <v>1138</v>
      </c>
      <c r="O19" s="217">
        <v>1158</v>
      </c>
      <c r="P19" s="217">
        <v>860</v>
      </c>
      <c r="Q19" s="217">
        <v>170</v>
      </c>
      <c r="R19" s="217">
        <v>72</v>
      </c>
      <c r="S19" s="217">
        <v>35</v>
      </c>
      <c r="T19" s="217">
        <v>54</v>
      </c>
      <c r="U19" s="217">
        <v>17</v>
      </c>
      <c r="V19" s="217">
        <v>33</v>
      </c>
      <c r="W19" s="217">
        <v>8</v>
      </c>
      <c r="X19" s="217">
        <v>6</v>
      </c>
      <c r="Y19" s="217">
        <v>1</v>
      </c>
      <c r="Z19" s="218">
        <v>5445</v>
      </c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</row>
    <row r="20" spans="1:47" ht="16.5" customHeight="1">
      <c r="A20" s="1550"/>
      <c r="B20" s="1551" t="s">
        <v>31</v>
      </c>
      <c r="C20" s="1552" t="s">
        <v>55</v>
      </c>
      <c r="D20" s="202" t="s">
        <v>27</v>
      </c>
      <c r="E20" s="210">
        <v>0</v>
      </c>
      <c r="F20" s="210">
        <v>0</v>
      </c>
      <c r="G20" s="210">
        <v>0</v>
      </c>
      <c r="H20" s="210">
        <v>0</v>
      </c>
      <c r="I20" s="210">
        <v>2.31</v>
      </c>
      <c r="J20" s="210">
        <v>3.67</v>
      </c>
      <c r="K20" s="210">
        <v>4.55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1">
        <v>10.53</v>
      </c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</row>
    <row r="21" spans="1:47" ht="16.5" customHeight="1">
      <c r="A21" s="1550"/>
      <c r="B21" s="1551"/>
      <c r="C21" s="1552"/>
      <c r="D21" s="204" t="s">
        <v>28</v>
      </c>
      <c r="E21" s="212">
        <v>0</v>
      </c>
      <c r="F21" s="212">
        <v>0</v>
      </c>
      <c r="G21" s="212">
        <v>0</v>
      </c>
      <c r="H21" s="212">
        <v>0</v>
      </c>
      <c r="I21" s="212">
        <v>109</v>
      </c>
      <c r="J21" s="212">
        <v>279</v>
      </c>
      <c r="K21" s="212">
        <v>410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2">
        <v>0</v>
      </c>
      <c r="R21" s="212">
        <v>0</v>
      </c>
      <c r="S21" s="212">
        <v>0</v>
      </c>
      <c r="T21" s="212">
        <v>0</v>
      </c>
      <c r="U21" s="212">
        <v>0</v>
      </c>
      <c r="V21" s="212">
        <v>0</v>
      </c>
      <c r="W21" s="212">
        <v>0</v>
      </c>
      <c r="X21" s="212">
        <v>0</v>
      </c>
      <c r="Y21" s="212">
        <v>0</v>
      </c>
      <c r="Z21" s="213">
        <v>798</v>
      </c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</row>
    <row r="22" spans="1:47" ht="16.5" customHeight="1">
      <c r="A22" s="1550"/>
      <c r="B22" s="1551"/>
      <c r="C22" s="1552"/>
      <c r="D22" s="203" t="s">
        <v>26</v>
      </c>
      <c r="E22" s="214">
        <v>0</v>
      </c>
      <c r="F22" s="214">
        <v>0</v>
      </c>
      <c r="G22" s="214">
        <v>0</v>
      </c>
      <c r="H22" s="214">
        <v>0</v>
      </c>
      <c r="I22" s="214">
        <v>5</v>
      </c>
      <c r="J22" s="214">
        <v>9</v>
      </c>
      <c r="K22" s="214">
        <v>11</v>
      </c>
      <c r="L22" s="214">
        <v>0</v>
      </c>
      <c r="M22" s="214">
        <v>0</v>
      </c>
      <c r="N22" s="214">
        <v>0</v>
      </c>
      <c r="O22" s="214">
        <v>0</v>
      </c>
      <c r="P22" s="214">
        <v>0</v>
      </c>
      <c r="Q22" s="214">
        <v>0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14">
        <v>0</v>
      </c>
      <c r="Y22" s="214">
        <v>0</v>
      </c>
      <c r="Z22" s="215">
        <v>25</v>
      </c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</row>
    <row r="23" spans="1:47" ht="16.5" customHeight="1">
      <c r="A23" s="1550"/>
      <c r="B23" s="1551"/>
      <c r="C23" s="1552" t="s">
        <v>56</v>
      </c>
      <c r="D23" s="202" t="s">
        <v>27</v>
      </c>
      <c r="E23" s="210">
        <v>0</v>
      </c>
      <c r="F23" s="210">
        <v>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1">
        <v>0</v>
      </c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</row>
    <row r="24" spans="1:47" ht="16.5" customHeight="1">
      <c r="A24" s="1550"/>
      <c r="B24" s="1551"/>
      <c r="C24" s="1552"/>
      <c r="D24" s="204" t="s">
        <v>28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12">
        <v>0</v>
      </c>
      <c r="U24" s="212">
        <v>0</v>
      </c>
      <c r="V24" s="212">
        <v>0</v>
      </c>
      <c r="W24" s="212">
        <v>0</v>
      </c>
      <c r="X24" s="212">
        <v>0</v>
      </c>
      <c r="Y24" s="212">
        <v>0</v>
      </c>
      <c r="Z24" s="213">
        <v>0</v>
      </c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</row>
    <row r="25" spans="1:47" ht="16.5" customHeight="1">
      <c r="A25" s="1550"/>
      <c r="B25" s="1551"/>
      <c r="C25" s="1552"/>
      <c r="D25" s="203" t="s">
        <v>26</v>
      </c>
      <c r="E25" s="214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  <c r="N25" s="214">
        <v>0</v>
      </c>
      <c r="O25" s="214">
        <v>0</v>
      </c>
      <c r="P25" s="214">
        <v>0</v>
      </c>
      <c r="Q25" s="214">
        <v>0</v>
      </c>
      <c r="R25" s="214">
        <v>0</v>
      </c>
      <c r="S25" s="214">
        <v>0</v>
      </c>
      <c r="T25" s="214">
        <v>0</v>
      </c>
      <c r="U25" s="214">
        <v>0</v>
      </c>
      <c r="V25" s="214">
        <v>0</v>
      </c>
      <c r="W25" s="214">
        <v>0</v>
      </c>
      <c r="X25" s="214">
        <v>0</v>
      </c>
      <c r="Y25" s="214">
        <v>0</v>
      </c>
      <c r="Z25" s="216">
        <v>0</v>
      </c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</row>
    <row r="26" spans="1:47" ht="16.5" customHeight="1">
      <c r="A26" s="1550"/>
      <c r="B26" s="1551" t="s">
        <v>30</v>
      </c>
      <c r="C26" s="1551"/>
      <c r="D26" s="202" t="s">
        <v>27</v>
      </c>
      <c r="E26" s="210">
        <v>0</v>
      </c>
      <c r="F26" s="210">
        <v>0</v>
      </c>
      <c r="G26" s="210">
        <v>0</v>
      </c>
      <c r="H26" s="210">
        <v>0</v>
      </c>
      <c r="I26" s="210">
        <v>2.31</v>
      </c>
      <c r="J26" s="210">
        <v>3.67</v>
      </c>
      <c r="K26" s="210">
        <v>4.55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1">
        <v>10.53</v>
      </c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</row>
    <row r="27" spans="1:47" ht="16.5" customHeight="1">
      <c r="A27" s="1550"/>
      <c r="B27" s="1551"/>
      <c r="C27" s="1551"/>
      <c r="D27" s="204" t="s">
        <v>28</v>
      </c>
      <c r="E27" s="212">
        <v>0</v>
      </c>
      <c r="F27" s="212">
        <v>0</v>
      </c>
      <c r="G27" s="212">
        <v>0</v>
      </c>
      <c r="H27" s="212">
        <v>0</v>
      </c>
      <c r="I27" s="212">
        <v>109</v>
      </c>
      <c r="J27" s="212">
        <v>279</v>
      </c>
      <c r="K27" s="212">
        <v>410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13">
        <v>798</v>
      </c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</row>
    <row r="28" spans="1:47" ht="16.5" customHeight="1">
      <c r="A28" s="1550"/>
      <c r="B28" s="1551"/>
      <c r="C28" s="1551"/>
      <c r="D28" s="203" t="s">
        <v>26</v>
      </c>
      <c r="E28" s="217">
        <v>0</v>
      </c>
      <c r="F28" s="217">
        <v>0</v>
      </c>
      <c r="G28" s="217">
        <v>0</v>
      </c>
      <c r="H28" s="217">
        <v>0</v>
      </c>
      <c r="I28" s="217">
        <v>5</v>
      </c>
      <c r="J28" s="217">
        <v>9</v>
      </c>
      <c r="K28" s="217">
        <v>11</v>
      </c>
      <c r="L28" s="217">
        <v>0</v>
      </c>
      <c r="M28" s="217">
        <v>0</v>
      </c>
      <c r="N28" s="217">
        <v>0</v>
      </c>
      <c r="O28" s="217">
        <v>0</v>
      </c>
      <c r="P28" s="217">
        <v>0</v>
      </c>
      <c r="Q28" s="217">
        <v>0</v>
      </c>
      <c r="R28" s="217">
        <v>0</v>
      </c>
      <c r="S28" s="217">
        <v>0</v>
      </c>
      <c r="T28" s="217">
        <v>0</v>
      </c>
      <c r="U28" s="217">
        <v>0</v>
      </c>
      <c r="V28" s="217">
        <v>0</v>
      </c>
      <c r="W28" s="217">
        <v>0</v>
      </c>
      <c r="X28" s="217">
        <v>0</v>
      </c>
      <c r="Y28" s="217">
        <v>0</v>
      </c>
      <c r="Z28" s="218">
        <v>25</v>
      </c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</row>
    <row r="29" spans="1:47" ht="16.5" customHeight="1">
      <c r="A29" s="1550" t="s">
        <v>24</v>
      </c>
      <c r="B29" s="1551"/>
      <c r="C29" s="1551"/>
      <c r="D29" s="202" t="s">
        <v>27</v>
      </c>
      <c r="E29" s="210">
        <v>0</v>
      </c>
      <c r="F29" s="210">
        <v>1.44</v>
      </c>
      <c r="G29" s="210">
        <v>0.34</v>
      </c>
      <c r="H29" s="210">
        <v>4.88</v>
      </c>
      <c r="I29" s="210">
        <v>34.72</v>
      </c>
      <c r="J29" s="210">
        <v>26.35</v>
      </c>
      <c r="K29" s="210">
        <v>27.14</v>
      </c>
      <c r="L29" s="210">
        <v>82.43</v>
      </c>
      <c r="M29" s="210">
        <v>73.37</v>
      </c>
      <c r="N29" s="210">
        <v>158.56</v>
      </c>
      <c r="O29" s="210">
        <v>185.57000000000002</v>
      </c>
      <c r="P29" s="210">
        <v>155.01999999999998</v>
      </c>
      <c r="Q29" s="210">
        <v>35.74</v>
      </c>
      <c r="R29" s="210">
        <v>17.93</v>
      </c>
      <c r="S29" s="210">
        <v>10.77</v>
      </c>
      <c r="T29" s="210">
        <v>21.290000000000003</v>
      </c>
      <c r="U29" s="210">
        <v>6.29</v>
      </c>
      <c r="V29" s="210">
        <v>13.08</v>
      </c>
      <c r="W29" s="210">
        <v>3.7</v>
      </c>
      <c r="X29" s="210">
        <v>3.02</v>
      </c>
      <c r="Y29" s="210">
        <v>0.97</v>
      </c>
      <c r="Z29" s="211">
        <v>862.61</v>
      </c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</row>
    <row r="30" spans="1:47" ht="16.5" customHeight="1">
      <c r="A30" s="1550"/>
      <c r="B30" s="1551"/>
      <c r="C30" s="1551"/>
      <c r="D30" s="204" t="s">
        <v>28</v>
      </c>
      <c r="E30" s="212">
        <v>0</v>
      </c>
      <c r="F30" s="212">
        <v>97</v>
      </c>
      <c r="G30" s="212">
        <v>14</v>
      </c>
      <c r="H30" s="212">
        <v>689</v>
      </c>
      <c r="I30" s="212">
        <v>6486</v>
      </c>
      <c r="J30" s="212">
        <v>5489</v>
      </c>
      <c r="K30" s="212">
        <v>6592</v>
      </c>
      <c r="L30" s="212">
        <v>28803</v>
      </c>
      <c r="M30" s="212">
        <v>29189</v>
      </c>
      <c r="N30" s="212">
        <v>77196</v>
      </c>
      <c r="O30" s="212">
        <v>101262</v>
      </c>
      <c r="P30" s="212">
        <v>89704</v>
      </c>
      <c r="Q30" s="212">
        <v>22288</v>
      </c>
      <c r="R30" s="212">
        <v>11114</v>
      </c>
      <c r="S30" s="212">
        <v>6541</v>
      </c>
      <c r="T30" s="212">
        <v>12903</v>
      </c>
      <c r="U30" s="212">
        <v>4414</v>
      </c>
      <c r="V30" s="212">
        <v>8941</v>
      </c>
      <c r="W30" s="212">
        <v>2607</v>
      </c>
      <c r="X30" s="212">
        <v>2145</v>
      </c>
      <c r="Y30" s="212">
        <v>614</v>
      </c>
      <c r="Z30" s="213">
        <v>417088</v>
      </c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</row>
    <row r="31" spans="1:47" ht="16.5" customHeight="1">
      <c r="A31" s="1550"/>
      <c r="B31" s="1551"/>
      <c r="C31" s="1551"/>
      <c r="D31" s="203" t="s">
        <v>26</v>
      </c>
      <c r="E31" s="217">
        <v>0</v>
      </c>
      <c r="F31" s="217">
        <v>18</v>
      </c>
      <c r="G31" s="217">
        <v>2</v>
      </c>
      <c r="H31" s="217">
        <v>50</v>
      </c>
      <c r="I31" s="217">
        <v>310</v>
      </c>
      <c r="J31" s="217">
        <v>195</v>
      </c>
      <c r="K31" s="217">
        <v>188</v>
      </c>
      <c r="L31" s="217">
        <v>645</v>
      </c>
      <c r="M31" s="217">
        <v>510</v>
      </c>
      <c r="N31" s="217">
        <v>1138</v>
      </c>
      <c r="O31" s="217">
        <v>1158</v>
      </c>
      <c r="P31" s="217">
        <v>860</v>
      </c>
      <c r="Q31" s="217">
        <v>170</v>
      </c>
      <c r="R31" s="217">
        <v>72</v>
      </c>
      <c r="S31" s="217">
        <v>35</v>
      </c>
      <c r="T31" s="217">
        <v>54</v>
      </c>
      <c r="U31" s="217">
        <v>17</v>
      </c>
      <c r="V31" s="217">
        <v>33</v>
      </c>
      <c r="W31" s="217">
        <v>8</v>
      </c>
      <c r="X31" s="217">
        <v>6</v>
      </c>
      <c r="Y31" s="217">
        <v>1</v>
      </c>
      <c r="Z31" s="218">
        <v>5470</v>
      </c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</row>
    <row r="32" spans="1:47" ht="16.5" customHeight="1">
      <c r="A32" s="1550" t="s">
        <v>34</v>
      </c>
      <c r="B32" s="1551" t="s">
        <v>29</v>
      </c>
      <c r="C32" s="1552" t="s">
        <v>53</v>
      </c>
      <c r="D32" s="202" t="s">
        <v>27</v>
      </c>
      <c r="E32" s="210">
        <v>0</v>
      </c>
      <c r="F32" s="210">
        <v>0</v>
      </c>
      <c r="G32" s="210">
        <v>0</v>
      </c>
      <c r="H32" s="210">
        <v>0</v>
      </c>
      <c r="I32" s="210">
        <v>0</v>
      </c>
      <c r="J32" s="210">
        <v>0</v>
      </c>
      <c r="K32" s="210">
        <v>0</v>
      </c>
      <c r="L32" s="210">
        <v>0</v>
      </c>
      <c r="M32" s="210">
        <v>0</v>
      </c>
      <c r="N32" s="210">
        <v>3.45</v>
      </c>
      <c r="O32" s="210">
        <v>26.69</v>
      </c>
      <c r="P32" s="210">
        <v>21.34</v>
      </c>
      <c r="Q32" s="210">
        <v>32.76</v>
      </c>
      <c r="R32" s="210">
        <v>42.53</v>
      </c>
      <c r="S32" s="210">
        <v>29.39</v>
      </c>
      <c r="T32" s="210">
        <v>27.28</v>
      </c>
      <c r="U32" s="210">
        <v>7.33</v>
      </c>
      <c r="V32" s="210">
        <v>13.74</v>
      </c>
      <c r="W32" s="210">
        <v>3.57</v>
      </c>
      <c r="X32" s="210">
        <v>4.4800000000000004</v>
      </c>
      <c r="Y32" s="210">
        <v>2.61</v>
      </c>
      <c r="Z32" s="211">
        <v>215.17</v>
      </c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</row>
    <row r="33" spans="1:47" ht="16.5" customHeight="1">
      <c r="A33" s="1550"/>
      <c r="B33" s="1551"/>
      <c r="C33" s="1552"/>
      <c r="D33" s="204" t="s">
        <v>28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768</v>
      </c>
      <c r="O33" s="212">
        <v>7519</v>
      </c>
      <c r="P33" s="212">
        <v>5809</v>
      </c>
      <c r="Q33" s="212">
        <v>8408</v>
      </c>
      <c r="R33" s="212">
        <v>12210</v>
      </c>
      <c r="S33" s="212">
        <v>9513</v>
      </c>
      <c r="T33" s="212">
        <v>8174</v>
      </c>
      <c r="U33" s="212">
        <v>1932</v>
      </c>
      <c r="V33" s="212">
        <v>4094</v>
      </c>
      <c r="W33" s="212">
        <v>965</v>
      </c>
      <c r="X33" s="212">
        <v>1489</v>
      </c>
      <c r="Y33" s="212">
        <v>671</v>
      </c>
      <c r="Z33" s="213">
        <v>61552</v>
      </c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</row>
    <row r="34" spans="1:47" ht="16.5" customHeight="1">
      <c r="A34" s="1550"/>
      <c r="B34" s="1551"/>
      <c r="C34" s="1552"/>
      <c r="D34" s="203" t="s">
        <v>26</v>
      </c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4">
        <v>0</v>
      </c>
      <c r="K34" s="214">
        <v>0</v>
      </c>
      <c r="L34" s="214">
        <v>0</v>
      </c>
      <c r="M34" s="214">
        <v>0</v>
      </c>
      <c r="N34" s="214">
        <v>14</v>
      </c>
      <c r="O34" s="214">
        <v>85</v>
      </c>
      <c r="P34" s="214">
        <v>53</v>
      </c>
      <c r="Q34" s="214">
        <v>75</v>
      </c>
      <c r="R34" s="214">
        <v>76</v>
      </c>
      <c r="S34" s="214">
        <v>49</v>
      </c>
      <c r="T34" s="214">
        <v>47</v>
      </c>
      <c r="U34" s="214">
        <v>10</v>
      </c>
      <c r="V34" s="214">
        <v>19</v>
      </c>
      <c r="W34" s="214">
        <v>4</v>
      </c>
      <c r="X34" s="214">
        <v>8</v>
      </c>
      <c r="Y34" s="214">
        <v>3</v>
      </c>
      <c r="Z34" s="215">
        <v>443</v>
      </c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</row>
    <row r="35" spans="1:47" ht="16.5" customHeight="1">
      <c r="A35" s="1550"/>
      <c r="B35" s="1551"/>
      <c r="C35" s="1552" t="s">
        <v>54</v>
      </c>
      <c r="D35" s="202" t="s">
        <v>27</v>
      </c>
      <c r="E35" s="210">
        <v>0</v>
      </c>
      <c r="F35" s="210">
        <v>0</v>
      </c>
      <c r="G35" s="210">
        <v>0</v>
      </c>
      <c r="H35" s="210">
        <v>0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1">
        <v>0</v>
      </c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</row>
    <row r="36" spans="1:47" ht="16.5" customHeight="1">
      <c r="A36" s="1550"/>
      <c r="B36" s="1551"/>
      <c r="C36" s="1552"/>
      <c r="D36" s="204" t="s">
        <v>28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12">
        <v>0</v>
      </c>
      <c r="Y36" s="212">
        <v>0</v>
      </c>
      <c r="Z36" s="213">
        <v>0</v>
      </c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</row>
    <row r="37" spans="1:47" ht="16.5" customHeight="1">
      <c r="A37" s="1550"/>
      <c r="B37" s="1551"/>
      <c r="C37" s="1552"/>
      <c r="D37" s="203" t="s">
        <v>26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  <c r="N37" s="214">
        <v>0</v>
      </c>
      <c r="O37" s="214">
        <v>0</v>
      </c>
      <c r="P37" s="214">
        <v>0</v>
      </c>
      <c r="Q37" s="214">
        <v>0</v>
      </c>
      <c r="R37" s="214">
        <v>0</v>
      </c>
      <c r="S37" s="214">
        <v>0</v>
      </c>
      <c r="T37" s="214">
        <v>0</v>
      </c>
      <c r="U37" s="214">
        <v>0</v>
      </c>
      <c r="V37" s="214">
        <v>0</v>
      </c>
      <c r="W37" s="214">
        <v>0</v>
      </c>
      <c r="X37" s="214">
        <v>0</v>
      </c>
      <c r="Y37" s="214">
        <v>0</v>
      </c>
      <c r="Z37" s="215">
        <v>0</v>
      </c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</row>
    <row r="38" spans="1:47" ht="16.5" customHeight="1">
      <c r="A38" s="1550"/>
      <c r="B38" s="1551" t="s">
        <v>30</v>
      </c>
      <c r="C38" s="1551"/>
      <c r="D38" s="202" t="s">
        <v>27</v>
      </c>
      <c r="E38" s="210">
        <v>0</v>
      </c>
      <c r="F38" s="210">
        <v>0</v>
      </c>
      <c r="G38" s="210">
        <v>0</v>
      </c>
      <c r="H38" s="210">
        <v>0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3.45</v>
      </c>
      <c r="O38" s="210">
        <v>26.69</v>
      </c>
      <c r="P38" s="210">
        <v>21.34</v>
      </c>
      <c r="Q38" s="210">
        <v>32.76</v>
      </c>
      <c r="R38" s="210">
        <v>42.53</v>
      </c>
      <c r="S38" s="210">
        <v>29.39</v>
      </c>
      <c r="T38" s="210">
        <v>27.28</v>
      </c>
      <c r="U38" s="210">
        <v>7.33</v>
      </c>
      <c r="V38" s="210">
        <v>13.74</v>
      </c>
      <c r="W38" s="210">
        <v>3.57</v>
      </c>
      <c r="X38" s="210">
        <v>4.4800000000000004</v>
      </c>
      <c r="Y38" s="210">
        <v>2.61</v>
      </c>
      <c r="Z38" s="211">
        <v>215.17</v>
      </c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</row>
    <row r="39" spans="1:47" ht="16.5" customHeight="1">
      <c r="A39" s="1550"/>
      <c r="B39" s="1551"/>
      <c r="C39" s="1551"/>
      <c r="D39" s="204" t="s">
        <v>28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2">
        <v>0</v>
      </c>
      <c r="L39" s="212">
        <v>0</v>
      </c>
      <c r="M39" s="212">
        <v>0</v>
      </c>
      <c r="N39" s="212">
        <v>768</v>
      </c>
      <c r="O39" s="212">
        <v>7519</v>
      </c>
      <c r="P39" s="212">
        <v>5809</v>
      </c>
      <c r="Q39" s="212">
        <v>8408</v>
      </c>
      <c r="R39" s="212">
        <v>12210</v>
      </c>
      <c r="S39" s="212">
        <v>9513</v>
      </c>
      <c r="T39" s="212">
        <v>8174</v>
      </c>
      <c r="U39" s="212">
        <v>1932</v>
      </c>
      <c r="V39" s="212">
        <v>4094</v>
      </c>
      <c r="W39" s="212">
        <v>965</v>
      </c>
      <c r="X39" s="212">
        <v>1489</v>
      </c>
      <c r="Y39" s="212">
        <v>671</v>
      </c>
      <c r="Z39" s="213">
        <v>61552</v>
      </c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</row>
    <row r="40" spans="1:47" ht="16.5" customHeight="1">
      <c r="A40" s="1550"/>
      <c r="B40" s="1551"/>
      <c r="C40" s="1551"/>
      <c r="D40" s="203" t="s">
        <v>26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  <c r="N40" s="217">
        <v>14</v>
      </c>
      <c r="O40" s="217">
        <v>85</v>
      </c>
      <c r="P40" s="217">
        <v>53</v>
      </c>
      <c r="Q40" s="217">
        <v>75</v>
      </c>
      <c r="R40" s="217">
        <v>76</v>
      </c>
      <c r="S40" s="217">
        <v>49</v>
      </c>
      <c r="T40" s="217">
        <v>47</v>
      </c>
      <c r="U40" s="217">
        <v>10</v>
      </c>
      <c r="V40" s="217">
        <v>19</v>
      </c>
      <c r="W40" s="217">
        <v>4</v>
      </c>
      <c r="X40" s="217">
        <v>8</v>
      </c>
      <c r="Y40" s="217">
        <v>3</v>
      </c>
      <c r="Z40" s="218">
        <v>443</v>
      </c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</row>
    <row r="41" spans="1:47" ht="16.5" customHeight="1">
      <c r="A41" s="1550"/>
      <c r="B41" s="1551" t="s">
        <v>31</v>
      </c>
      <c r="C41" s="1552" t="s">
        <v>55</v>
      </c>
      <c r="D41" s="202" t="s">
        <v>27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0</v>
      </c>
      <c r="L41" s="210">
        <v>0</v>
      </c>
      <c r="M41" s="210">
        <v>0</v>
      </c>
      <c r="N41" s="210">
        <v>0.53</v>
      </c>
      <c r="O41" s="210">
        <v>6.56</v>
      </c>
      <c r="P41" s="210">
        <v>4.6399999999999997</v>
      </c>
      <c r="Q41" s="210">
        <v>2.16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1">
        <v>13.89</v>
      </c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</row>
    <row r="42" spans="1:47" ht="16.5" customHeight="1">
      <c r="A42" s="1550"/>
      <c r="B42" s="1551"/>
      <c r="C42" s="1552"/>
      <c r="D42" s="204" t="s">
        <v>28</v>
      </c>
      <c r="E42" s="212">
        <v>0</v>
      </c>
      <c r="F42" s="212">
        <v>0</v>
      </c>
      <c r="G42" s="212">
        <v>0</v>
      </c>
      <c r="H42" s="212">
        <v>0</v>
      </c>
      <c r="I42" s="212">
        <v>0</v>
      </c>
      <c r="J42" s="212">
        <v>0</v>
      </c>
      <c r="K42" s="212">
        <v>0</v>
      </c>
      <c r="L42" s="212">
        <v>0</v>
      </c>
      <c r="M42" s="212">
        <v>0</v>
      </c>
      <c r="N42" s="212">
        <v>41</v>
      </c>
      <c r="O42" s="212">
        <v>660</v>
      </c>
      <c r="P42" s="212">
        <v>493</v>
      </c>
      <c r="Q42" s="212">
        <v>243</v>
      </c>
      <c r="R42" s="212">
        <v>0</v>
      </c>
      <c r="S42" s="212">
        <v>0</v>
      </c>
      <c r="T42" s="212">
        <v>0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3">
        <v>1437</v>
      </c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</row>
    <row r="43" spans="1:47" ht="16.5" customHeight="1">
      <c r="A43" s="1550"/>
      <c r="B43" s="1551"/>
      <c r="C43" s="1552"/>
      <c r="D43" s="203" t="s">
        <v>26</v>
      </c>
      <c r="E43" s="214">
        <v>0</v>
      </c>
      <c r="F43" s="214">
        <v>0</v>
      </c>
      <c r="G43" s="214">
        <v>0</v>
      </c>
      <c r="H43" s="214">
        <v>0</v>
      </c>
      <c r="I43" s="214">
        <v>0</v>
      </c>
      <c r="J43" s="214">
        <v>0</v>
      </c>
      <c r="K43" s="214">
        <v>0</v>
      </c>
      <c r="L43" s="214">
        <v>0</v>
      </c>
      <c r="M43" s="214">
        <v>0</v>
      </c>
      <c r="N43" s="214">
        <v>0</v>
      </c>
      <c r="O43" s="214">
        <v>8</v>
      </c>
      <c r="P43" s="214">
        <v>7</v>
      </c>
      <c r="Q43" s="214">
        <v>3</v>
      </c>
      <c r="R43" s="214">
        <v>0</v>
      </c>
      <c r="S43" s="214">
        <v>0</v>
      </c>
      <c r="T43" s="214">
        <v>0</v>
      </c>
      <c r="U43" s="214">
        <v>0</v>
      </c>
      <c r="V43" s="214">
        <v>0</v>
      </c>
      <c r="W43" s="214">
        <v>0</v>
      </c>
      <c r="X43" s="214">
        <v>0</v>
      </c>
      <c r="Y43" s="214">
        <v>0</v>
      </c>
      <c r="Z43" s="215">
        <v>18</v>
      </c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</row>
    <row r="44" spans="1:47" ht="16.5" customHeight="1">
      <c r="A44" s="1550"/>
      <c r="B44" s="1551"/>
      <c r="C44" s="1552" t="s">
        <v>56</v>
      </c>
      <c r="D44" s="202" t="s">
        <v>27</v>
      </c>
      <c r="E44" s="210">
        <v>0</v>
      </c>
      <c r="F44" s="210">
        <v>0</v>
      </c>
      <c r="G44" s="210">
        <v>4.29</v>
      </c>
      <c r="H44" s="210">
        <v>5.63</v>
      </c>
      <c r="I44" s="210">
        <v>47.5</v>
      </c>
      <c r="J44" s="210">
        <v>10.93</v>
      </c>
      <c r="K44" s="210">
        <v>4.51</v>
      </c>
      <c r="L44" s="210">
        <v>14.22</v>
      </c>
      <c r="M44" s="210">
        <v>10.63</v>
      </c>
      <c r="N44" s="210">
        <v>97.92</v>
      </c>
      <c r="O44" s="210">
        <v>479.64</v>
      </c>
      <c r="P44" s="210">
        <v>573.42999999999995</v>
      </c>
      <c r="Q44" s="210">
        <v>337.17</v>
      </c>
      <c r="R44" s="210">
        <v>116.04</v>
      </c>
      <c r="S44" s="210">
        <v>30.25</v>
      </c>
      <c r="T44" s="210">
        <v>6.77</v>
      </c>
      <c r="U44" s="210">
        <v>0.52</v>
      </c>
      <c r="V44" s="210">
        <v>2.93</v>
      </c>
      <c r="W44" s="210">
        <v>0.09</v>
      </c>
      <c r="X44" s="210">
        <v>0</v>
      </c>
      <c r="Y44" s="210">
        <v>9.92</v>
      </c>
      <c r="Z44" s="211">
        <v>1752.39</v>
      </c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</row>
    <row r="45" spans="1:47" ht="16.5" customHeight="1">
      <c r="A45" s="1550"/>
      <c r="B45" s="1551"/>
      <c r="C45" s="1552"/>
      <c r="D45" s="204" t="s">
        <v>28</v>
      </c>
      <c r="E45" s="212">
        <v>0</v>
      </c>
      <c r="F45" s="212">
        <v>0</v>
      </c>
      <c r="G45" s="212">
        <v>81</v>
      </c>
      <c r="H45" s="212">
        <v>283</v>
      </c>
      <c r="I45" s="212">
        <v>3462</v>
      </c>
      <c r="J45" s="212">
        <v>640</v>
      </c>
      <c r="K45" s="212">
        <v>395</v>
      </c>
      <c r="L45" s="212">
        <v>1680</v>
      </c>
      <c r="M45" s="212">
        <v>1249</v>
      </c>
      <c r="N45" s="212">
        <v>10386</v>
      </c>
      <c r="O45" s="212">
        <v>56094</v>
      </c>
      <c r="P45" s="212">
        <v>64114</v>
      </c>
      <c r="Q45" s="212">
        <v>39158</v>
      </c>
      <c r="R45" s="212">
        <v>13791</v>
      </c>
      <c r="S45" s="212">
        <v>3575</v>
      </c>
      <c r="T45" s="212">
        <v>754</v>
      </c>
      <c r="U45" s="212">
        <v>62</v>
      </c>
      <c r="V45" s="212">
        <v>308</v>
      </c>
      <c r="W45" s="212">
        <v>10</v>
      </c>
      <c r="X45" s="212">
        <v>0</v>
      </c>
      <c r="Y45" s="212">
        <v>1019</v>
      </c>
      <c r="Z45" s="213">
        <v>197061</v>
      </c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</row>
    <row r="46" spans="1:47" ht="16.5" customHeight="1">
      <c r="A46" s="1550"/>
      <c r="B46" s="1551"/>
      <c r="C46" s="1552"/>
      <c r="D46" s="203" t="s">
        <v>26</v>
      </c>
      <c r="E46" s="214">
        <v>0</v>
      </c>
      <c r="F46" s="214">
        <v>0</v>
      </c>
      <c r="G46" s="214">
        <v>9</v>
      </c>
      <c r="H46" s="214">
        <v>25</v>
      </c>
      <c r="I46" s="214">
        <v>190</v>
      </c>
      <c r="J46" s="214">
        <v>26</v>
      </c>
      <c r="K46" s="214">
        <v>10</v>
      </c>
      <c r="L46" s="214">
        <v>25</v>
      </c>
      <c r="M46" s="214">
        <v>17</v>
      </c>
      <c r="N46" s="214">
        <v>122</v>
      </c>
      <c r="O46" s="214">
        <v>697</v>
      </c>
      <c r="P46" s="214">
        <v>787</v>
      </c>
      <c r="Q46" s="214">
        <v>482</v>
      </c>
      <c r="R46" s="214">
        <v>155</v>
      </c>
      <c r="S46" s="214">
        <v>47</v>
      </c>
      <c r="T46" s="214">
        <v>11</v>
      </c>
      <c r="U46" s="214">
        <v>1</v>
      </c>
      <c r="V46" s="214">
        <v>4</v>
      </c>
      <c r="W46" s="214">
        <v>0</v>
      </c>
      <c r="X46" s="214">
        <v>0</v>
      </c>
      <c r="Y46" s="214">
        <v>14</v>
      </c>
      <c r="Z46" s="215">
        <v>2622</v>
      </c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</row>
    <row r="47" spans="1:47" ht="16.5" customHeight="1">
      <c r="A47" s="1550"/>
      <c r="B47" s="1551" t="s">
        <v>30</v>
      </c>
      <c r="C47" s="1551"/>
      <c r="D47" s="202" t="s">
        <v>27</v>
      </c>
      <c r="E47" s="210">
        <v>0</v>
      </c>
      <c r="F47" s="210">
        <v>0</v>
      </c>
      <c r="G47" s="210">
        <v>4.29</v>
      </c>
      <c r="H47" s="210">
        <v>5.63</v>
      </c>
      <c r="I47" s="210">
        <v>47.5</v>
      </c>
      <c r="J47" s="210">
        <v>10.93</v>
      </c>
      <c r="K47" s="210">
        <v>4.51</v>
      </c>
      <c r="L47" s="210">
        <v>14.22</v>
      </c>
      <c r="M47" s="210">
        <v>10.63</v>
      </c>
      <c r="N47" s="210">
        <v>98.45</v>
      </c>
      <c r="O47" s="210">
        <v>486.2</v>
      </c>
      <c r="P47" s="210">
        <v>578.06999999999994</v>
      </c>
      <c r="Q47" s="210">
        <v>339.33000000000004</v>
      </c>
      <c r="R47" s="210">
        <v>116.04</v>
      </c>
      <c r="S47" s="210">
        <v>30.25</v>
      </c>
      <c r="T47" s="210">
        <v>6.77</v>
      </c>
      <c r="U47" s="210">
        <v>0.52</v>
      </c>
      <c r="V47" s="210">
        <v>2.93</v>
      </c>
      <c r="W47" s="210">
        <v>0.09</v>
      </c>
      <c r="X47" s="210">
        <v>0</v>
      </c>
      <c r="Y47" s="210">
        <v>9.92</v>
      </c>
      <c r="Z47" s="211">
        <v>1766.2800000000002</v>
      </c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</row>
    <row r="48" spans="1:47" ht="16.5" customHeight="1">
      <c r="A48" s="1550"/>
      <c r="B48" s="1551"/>
      <c r="C48" s="1551"/>
      <c r="D48" s="204" t="s">
        <v>28</v>
      </c>
      <c r="E48" s="212">
        <v>0</v>
      </c>
      <c r="F48" s="212">
        <v>0</v>
      </c>
      <c r="G48" s="212">
        <v>81</v>
      </c>
      <c r="H48" s="212">
        <v>283</v>
      </c>
      <c r="I48" s="212">
        <v>3462</v>
      </c>
      <c r="J48" s="212">
        <v>640</v>
      </c>
      <c r="K48" s="212">
        <v>395</v>
      </c>
      <c r="L48" s="212">
        <v>1680</v>
      </c>
      <c r="M48" s="212">
        <v>1249</v>
      </c>
      <c r="N48" s="212">
        <v>10427</v>
      </c>
      <c r="O48" s="212">
        <v>56754</v>
      </c>
      <c r="P48" s="212">
        <v>64607</v>
      </c>
      <c r="Q48" s="212">
        <v>39401</v>
      </c>
      <c r="R48" s="212">
        <v>13791</v>
      </c>
      <c r="S48" s="212">
        <v>3575</v>
      </c>
      <c r="T48" s="212">
        <v>754</v>
      </c>
      <c r="U48" s="212">
        <v>62</v>
      </c>
      <c r="V48" s="212">
        <v>308</v>
      </c>
      <c r="W48" s="212">
        <v>10</v>
      </c>
      <c r="X48" s="212">
        <v>0</v>
      </c>
      <c r="Y48" s="212">
        <v>1019</v>
      </c>
      <c r="Z48" s="213">
        <v>198498</v>
      </c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</row>
    <row r="49" spans="1:47" ht="16.5" customHeight="1">
      <c r="A49" s="1550"/>
      <c r="B49" s="1551"/>
      <c r="C49" s="1551"/>
      <c r="D49" s="203" t="s">
        <v>26</v>
      </c>
      <c r="E49" s="217">
        <v>0</v>
      </c>
      <c r="F49" s="217">
        <v>0</v>
      </c>
      <c r="G49" s="217">
        <v>9</v>
      </c>
      <c r="H49" s="217">
        <v>25</v>
      </c>
      <c r="I49" s="217">
        <v>190</v>
      </c>
      <c r="J49" s="217">
        <v>26</v>
      </c>
      <c r="K49" s="217">
        <v>10</v>
      </c>
      <c r="L49" s="217">
        <v>25</v>
      </c>
      <c r="M49" s="217">
        <v>17</v>
      </c>
      <c r="N49" s="217">
        <v>122</v>
      </c>
      <c r="O49" s="217">
        <v>705</v>
      </c>
      <c r="P49" s="217">
        <v>794</v>
      </c>
      <c r="Q49" s="217">
        <v>485</v>
      </c>
      <c r="R49" s="217">
        <v>155</v>
      </c>
      <c r="S49" s="217">
        <v>47</v>
      </c>
      <c r="T49" s="217">
        <v>11</v>
      </c>
      <c r="U49" s="217">
        <v>1</v>
      </c>
      <c r="V49" s="217">
        <v>4</v>
      </c>
      <c r="W49" s="217">
        <v>0</v>
      </c>
      <c r="X49" s="217">
        <v>0</v>
      </c>
      <c r="Y49" s="217">
        <v>14</v>
      </c>
      <c r="Z49" s="218">
        <v>2640</v>
      </c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</row>
    <row r="50" spans="1:47" ht="16.5" customHeight="1">
      <c r="A50" s="1550" t="s">
        <v>24</v>
      </c>
      <c r="B50" s="1551"/>
      <c r="C50" s="1551"/>
      <c r="D50" s="202" t="s">
        <v>27</v>
      </c>
      <c r="E50" s="210">
        <v>0</v>
      </c>
      <c r="F50" s="210">
        <v>0</v>
      </c>
      <c r="G50" s="210">
        <v>4.29</v>
      </c>
      <c r="H50" s="210">
        <v>5.63</v>
      </c>
      <c r="I50" s="210">
        <v>47.5</v>
      </c>
      <c r="J50" s="210">
        <v>10.93</v>
      </c>
      <c r="K50" s="210">
        <v>4.51</v>
      </c>
      <c r="L50" s="210">
        <v>14.22</v>
      </c>
      <c r="M50" s="210">
        <v>10.63</v>
      </c>
      <c r="N50" s="210">
        <v>101.9</v>
      </c>
      <c r="O50" s="210">
        <v>512.89</v>
      </c>
      <c r="P50" s="210">
        <v>599.41</v>
      </c>
      <c r="Q50" s="210">
        <v>372.09000000000003</v>
      </c>
      <c r="R50" s="210">
        <v>158.57</v>
      </c>
      <c r="S50" s="210">
        <v>59.64</v>
      </c>
      <c r="T50" s="210">
        <v>34.049999999999997</v>
      </c>
      <c r="U50" s="210">
        <v>7.85</v>
      </c>
      <c r="V50" s="210">
        <v>16.670000000000002</v>
      </c>
      <c r="W50" s="210">
        <v>3.6599999999999997</v>
      </c>
      <c r="X50" s="210">
        <v>4.4800000000000004</v>
      </c>
      <c r="Y50" s="210">
        <v>12.53</v>
      </c>
      <c r="Z50" s="211">
        <v>1981.45</v>
      </c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</row>
    <row r="51" spans="1:47" ht="16.5" customHeight="1">
      <c r="A51" s="1550"/>
      <c r="B51" s="1551"/>
      <c r="C51" s="1551"/>
      <c r="D51" s="204" t="s">
        <v>28</v>
      </c>
      <c r="E51" s="212">
        <v>0</v>
      </c>
      <c r="F51" s="212">
        <v>0</v>
      </c>
      <c r="G51" s="212">
        <v>81</v>
      </c>
      <c r="H51" s="212">
        <v>283</v>
      </c>
      <c r="I51" s="212">
        <v>3462</v>
      </c>
      <c r="J51" s="212">
        <v>640</v>
      </c>
      <c r="K51" s="212">
        <v>395</v>
      </c>
      <c r="L51" s="212">
        <v>1680</v>
      </c>
      <c r="M51" s="212">
        <v>1249</v>
      </c>
      <c r="N51" s="212">
        <v>11195</v>
      </c>
      <c r="O51" s="212">
        <v>64273</v>
      </c>
      <c r="P51" s="212">
        <v>70416</v>
      </c>
      <c r="Q51" s="212">
        <v>47809</v>
      </c>
      <c r="R51" s="212">
        <v>26001</v>
      </c>
      <c r="S51" s="212">
        <v>13088</v>
      </c>
      <c r="T51" s="212">
        <v>8928</v>
      </c>
      <c r="U51" s="212">
        <v>1994</v>
      </c>
      <c r="V51" s="212">
        <v>4402</v>
      </c>
      <c r="W51" s="212">
        <v>975</v>
      </c>
      <c r="X51" s="212">
        <v>1489</v>
      </c>
      <c r="Y51" s="212">
        <v>1690</v>
      </c>
      <c r="Z51" s="213">
        <v>260050</v>
      </c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</row>
    <row r="52" spans="1:47" ht="16.5" customHeight="1">
      <c r="A52" s="1550"/>
      <c r="B52" s="1551"/>
      <c r="C52" s="1551"/>
      <c r="D52" s="203" t="s">
        <v>26</v>
      </c>
      <c r="E52" s="217">
        <v>0</v>
      </c>
      <c r="F52" s="217">
        <v>0</v>
      </c>
      <c r="G52" s="217">
        <v>9</v>
      </c>
      <c r="H52" s="217">
        <v>25</v>
      </c>
      <c r="I52" s="217">
        <v>190</v>
      </c>
      <c r="J52" s="217">
        <v>26</v>
      </c>
      <c r="K52" s="217">
        <v>10</v>
      </c>
      <c r="L52" s="217">
        <v>25</v>
      </c>
      <c r="M52" s="217">
        <v>17</v>
      </c>
      <c r="N52" s="217">
        <v>136</v>
      </c>
      <c r="O52" s="217">
        <v>790</v>
      </c>
      <c r="P52" s="217">
        <v>847</v>
      </c>
      <c r="Q52" s="217">
        <v>560</v>
      </c>
      <c r="R52" s="217">
        <v>231</v>
      </c>
      <c r="S52" s="217">
        <v>96</v>
      </c>
      <c r="T52" s="217">
        <v>58</v>
      </c>
      <c r="U52" s="217">
        <v>11</v>
      </c>
      <c r="V52" s="217">
        <v>23</v>
      </c>
      <c r="W52" s="217">
        <v>4</v>
      </c>
      <c r="X52" s="217">
        <v>8</v>
      </c>
      <c r="Y52" s="217">
        <v>17</v>
      </c>
      <c r="Z52" s="218">
        <v>3083</v>
      </c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</row>
    <row r="53" spans="1:47" ht="16.5" customHeight="1">
      <c r="A53" s="1550" t="s">
        <v>33</v>
      </c>
      <c r="B53" s="1551"/>
      <c r="C53" s="1551"/>
      <c r="D53" s="202" t="s">
        <v>27</v>
      </c>
      <c r="E53" s="210">
        <v>0</v>
      </c>
      <c r="F53" s="210">
        <v>1.44</v>
      </c>
      <c r="G53" s="210">
        <v>4.63</v>
      </c>
      <c r="H53" s="210">
        <v>10.51</v>
      </c>
      <c r="I53" s="210">
        <v>82.22</v>
      </c>
      <c r="J53" s="210">
        <v>37.28</v>
      </c>
      <c r="K53" s="210">
        <v>31.65</v>
      </c>
      <c r="L53" s="210">
        <v>96.65</v>
      </c>
      <c r="M53" s="210">
        <v>84</v>
      </c>
      <c r="N53" s="210">
        <v>260.45999999999998</v>
      </c>
      <c r="O53" s="210">
        <v>698.46</v>
      </c>
      <c r="P53" s="210">
        <v>754.43</v>
      </c>
      <c r="Q53" s="210">
        <v>407.83000000000004</v>
      </c>
      <c r="R53" s="210">
        <v>176.5</v>
      </c>
      <c r="S53" s="210">
        <v>70.41</v>
      </c>
      <c r="T53" s="210">
        <v>55.34</v>
      </c>
      <c r="U53" s="210">
        <v>14.14</v>
      </c>
      <c r="V53" s="210">
        <v>29.75</v>
      </c>
      <c r="W53" s="210">
        <v>7.3599999999999994</v>
      </c>
      <c r="X53" s="210">
        <v>7.5</v>
      </c>
      <c r="Y53" s="210">
        <v>13.5</v>
      </c>
      <c r="Z53" s="211">
        <v>2844.0600000000004</v>
      </c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</row>
    <row r="54" spans="1:47" ht="16.5" customHeight="1">
      <c r="A54" s="1550"/>
      <c r="B54" s="1551"/>
      <c r="C54" s="1551"/>
      <c r="D54" s="204" t="s">
        <v>28</v>
      </c>
      <c r="E54" s="212">
        <v>0</v>
      </c>
      <c r="F54" s="212">
        <v>97</v>
      </c>
      <c r="G54" s="212">
        <v>95</v>
      </c>
      <c r="H54" s="212">
        <v>972</v>
      </c>
      <c r="I54" s="212">
        <v>9948</v>
      </c>
      <c r="J54" s="212">
        <v>6129</v>
      </c>
      <c r="K54" s="212">
        <v>6987</v>
      </c>
      <c r="L54" s="212">
        <v>30483</v>
      </c>
      <c r="M54" s="212">
        <v>30438</v>
      </c>
      <c r="N54" s="212">
        <v>88391</v>
      </c>
      <c r="O54" s="212">
        <v>165535</v>
      </c>
      <c r="P54" s="212">
        <v>160120</v>
      </c>
      <c r="Q54" s="212">
        <v>70097</v>
      </c>
      <c r="R54" s="212">
        <v>37115</v>
      </c>
      <c r="S54" s="212">
        <v>19629</v>
      </c>
      <c r="T54" s="212">
        <v>21831</v>
      </c>
      <c r="U54" s="212">
        <v>6408</v>
      </c>
      <c r="V54" s="212">
        <v>13343</v>
      </c>
      <c r="W54" s="212">
        <v>3582</v>
      </c>
      <c r="X54" s="212">
        <v>3634</v>
      </c>
      <c r="Y54" s="212">
        <v>2304</v>
      </c>
      <c r="Z54" s="213">
        <v>677138</v>
      </c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</row>
    <row r="55" spans="1:47" ht="16.5" customHeight="1" thickBot="1">
      <c r="A55" s="1558"/>
      <c r="B55" s="1559"/>
      <c r="C55" s="1559"/>
      <c r="D55" s="208" t="s">
        <v>26</v>
      </c>
      <c r="E55" s="219">
        <v>0</v>
      </c>
      <c r="F55" s="219">
        <v>18</v>
      </c>
      <c r="G55" s="219">
        <v>11</v>
      </c>
      <c r="H55" s="219">
        <v>75</v>
      </c>
      <c r="I55" s="219">
        <v>500</v>
      </c>
      <c r="J55" s="219">
        <v>221</v>
      </c>
      <c r="K55" s="219">
        <v>198</v>
      </c>
      <c r="L55" s="219">
        <v>670</v>
      </c>
      <c r="M55" s="219">
        <v>527</v>
      </c>
      <c r="N55" s="219">
        <v>1274</v>
      </c>
      <c r="O55" s="219">
        <v>1948</v>
      </c>
      <c r="P55" s="219">
        <v>1707</v>
      </c>
      <c r="Q55" s="219">
        <v>730</v>
      </c>
      <c r="R55" s="219">
        <v>303</v>
      </c>
      <c r="S55" s="219">
        <v>131</v>
      </c>
      <c r="T55" s="219">
        <v>112</v>
      </c>
      <c r="U55" s="219">
        <v>28</v>
      </c>
      <c r="V55" s="219">
        <v>56</v>
      </c>
      <c r="W55" s="219">
        <v>12</v>
      </c>
      <c r="X55" s="219">
        <v>14</v>
      </c>
      <c r="Y55" s="219">
        <v>18</v>
      </c>
      <c r="Z55" s="219">
        <v>8553</v>
      </c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</row>
    <row r="56" spans="1:47" ht="16.5" customHeight="1" thickBot="1">
      <c r="A56" s="199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</row>
    <row r="57" spans="1:47" ht="16.5" customHeight="1">
      <c r="A57" s="199"/>
      <c r="B57" s="199"/>
      <c r="C57" s="199"/>
      <c r="D57" s="199"/>
      <c r="E57" s="199"/>
      <c r="F57" s="199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</row>
    <row r="58" spans="1:47" ht="16.5" customHeight="1">
      <c r="A58" s="199"/>
      <c r="B58" s="199"/>
      <c r="C58" s="199"/>
      <c r="D58" s="199"/>
      <c r="E58" s="199"/>
      <c r="F58" s="199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</row>
    <row r="59" spans="1:47" ht="16.5" customHeight="1" thickBot="1">
      <c r="A59" s="199"/>
      <c r="B59" s="199"/>
      <c r="C59" s="199"/>
      <c r="D59" s="199"/>
      <c r="E59" s="199"/>
      <c r="F59" s="199"/>
      <c r="G59" s="1553">
        <v>6.67</v>
      </c>
      <c r="H59" s="1554"/>
      <c r="I59" s="1554">
        <v>667</v>
      </c>
      <c r="J59" s="1554"/>
      <c r="K59" s="1554">
        <v>0.72</v>
      </c>
      <c r="L59" s="1554"/>
      <c r="M59" s="1554">
        <v>0.51</v>
      </c>
      <c r="N59" s="1554"/>
      <c r="O59" s="1554">
        <v>4.88</v>
      </c>
      <c r="P59" s="1554"/>
      <c r="Q59" s="1554">
        <v>34.56</v>
      </c>
      <c r="R59" s="1554"/>
      <c r="S59" s="1572">
        <v>39.950000000000003</v>
      </c>
      <c r="T59" s="1573"/>
      <c r="U59" s="1554">
        <v>2891.4</v>
      </c>
      <c r="V59" s="1554"/>
      <c r="W59" s="1554">
        <v>677138</v>
      </c>
      <c r="X59" s="1554"/>
      <c r="Y59" s="1554">
        <v>8553</v>
      </c>
      <c r="Z59" s="1577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66</v>
      </c>
      <c r="B1" s="1556"/>
      <c r="C1" s="1556"/>
      <c r="D1" s="1556"/>
      <c r="E1" s="1556"/>
      <c r="F1" s="1556"/>
      <c r="G1" s="1556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</row>
    <row r="3" spans="1:47" ht="14.25" thickBo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</row>
    <row r="4" spans="1:47" ht="16.5" customHeight="1">
      <c r="A4" s="227" t="s">
        <v>36</v>
      </c>
      <c r="B4" s="228" t="s">
        <v>35</v>
      </c>
      <c r="C4" s="228" t="s">
        <v>1</v>
      </c>
      <c r="D4" s="228" t="s">
        <v>2</v>
      </c>
      <c r="E4" s="228" t="s">
        <v>3</v>
      </c>
      <c r="F4" s="228" t="s">
        <v>4</v>
      </c>
      <c r="G4" s="228" t="s">
        <v>5</v>
      </c>
      <c r="H4" s="228" t="s">
        <v>6</v>
      </c>
      <c r="I4" s="228" t="s">
        <v>7</v>
      </c>
      <c r="J4" s="228" t="s">
        <v>8</v>
      </c>
      <c r="K4" s="228" t="s">
        <v>9</v>
      </c>
      <c r="L4" s="228" t="s">
        <v>10</v>
      </c>
      <c r="M4" s="228" t="s">
        <v>11</v>
      </c>
      <c r="N4" s="228" t="s">
        <v>12</v>
      </c>
      <c r="O4" s="228" t="s">
        <v>13</v>
      </c>
      <c r="P4" s="228" t="s">
        <v>14</v>
      </c>
      <c r="Q4" s="228" t="s">
        <v>15</v>
      </c>
      <c r="R4" s="228" t="s">
        <v>16</v>
      </c>
      <c r="S4" s="228" t="s">
        <v>17</v>
      </c>
      <c r="T4" s="228" t="s">
        <v>18</v>
      </c>
      <c r="U4" s="228" t="s">
        <v>19</v>
      </c>
      <c r="V4" s="228" t="s">
        <v>20</v>
      </c>
      <c r="W4" s="228" t="s">
        <v>21</v>
      </c>
      <c r="X4" s="228" t="s">
        <v>22</v>
      </c>
      <c r="Y4" s="228" t="s">
        <v>23</v>
      </c>
      <c r="Z4" s="229" t="s">
        <v>25</v>
      </c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</row>
    <row r="5" spans="1:47" ht="16.5" customHeight="1">
      <c r="A5" s="1550" t="s">
        <v>32</v>
      </c>
      <c r="B5" s="1551" t="s">
        <v>29</v>
      </c>
      <c r="C5" s="1551" t="s">
        <v>51</v>
      </c>
      <c r="D5" s="224" t="s">
        <v>27</v>
      </c>
      <c r="E5" s="231">
        <v>0</v>
      </c>
      <c r="F5" s="232">
        <v>0</v>
      </c>
      <c r="G5" s="232">
        <v>0</v>
      </c>
      <c r="H5" s="232">
        <v>0</v>
      </c>
      <c r="I5" s="232">
        <v>0.06</v>
      </c>
      <c r="J5" s="232">
        <v>0.71</v>
      </c>
      <c r="K5" s="232">
        <v>0.1</v>
      </c>
      <c r="L5" s="232">
        <v>0.3</v>
      </c>
      <c r="M5" s="232">
        <v>0</v>
      </c>
      <c r="N5" s="232">
        <v>1.08</v>
      </c>
      <c r="O5" s="232">
        <v>1.64</v>
      </c>
      <c r="P5" s="232">
        <v>0.49</v>
      </c>
      <c r="Q5" s="232">
        <v>0.36</v>
      </c>
      <c r="R5" s="232">
        <v>0.62</v>
      </c>
      <c r="S5" s="232">
        <v>0.49</v>
      </c>
      <c r="T5" s="232">
        <v>0</v>
      </c>
      <c r="U5" s="232">
        <v>0.04</v>
      </c>
      <c r="V5" s="232">
        <v>0</v>
      </c>
      <c r="W5" s="232">
        <v>0.06</v>
      </c>
      <c r="X5" s="232">
        <v>0</v>
      </c>
      <c r="Y5" s="232">
        <v>0</v>
      </c>
      <c r="Z5" s="233">
        <v>5.95</v>
      </c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</row>
    <row r="6" spans="1:47" ht="16.5" customHeight="1">
      <c r="A6" s="1550"/>
      <c r="B6" s="1551"/>
      <c r="C6" s="1551"/>
      <c r="D6" s="226" t="s">
        <v>28</v>
      </c>
      <c r="E6" s="234">
        <v>0</v>
      </c>
      <c r="F6" s="234">
        <v>0</v>
      </c>
      <c r="G6" s="234">
        <v>0</v>
      </c>
      <c r="H6" s="234">
        <v>0</v>
      </c>
      <c r="I6" s="234">
        <v>16</v>
      </c>
      <c r="J6" s="234">
        <v>233</v>
      </c>
      <c r="K6" s="234">
        <v>35</v>
      </c>
      <c r="L6" s="234">
        <v>125</v>
      </c>
      <c r="M6" s="234">
        <v>0</v>
      </c>
      <c r="N6" s="234">
        <v>535</v>
      </c>
      <c r="O6" s="234">
        <v>867</v>
      </c>
      <c r="P6" s="234">
        <v>275</v>
      </c>
      <c r="Q6" s="234">
        <v>211</v>
      </c>
      <c r="R6" s="234">
        <v>376</v>
      </c>
      <c r="S6" s="234">
        <v>306</v>
      </c>
      <c r="T6" s="234">
        <v>0</v>
      </c>
      <c r="U6" s="234">
        <v>26</v>
      </c>
      <c r="V6" s="234">
        <v>0</v>
      </c>
      <c r="W6" s="234">
        <v>41</v>
      </c>
      <c r="X6" s="234">
        <v>0</v>
      </c>
      <c r="Y6" s="234">
        <v>0</v>
      </c>
      <c r="Z6" s="235">
        <v>3046</v>
      </c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</row>
    <row r="7" spans="1:47" ht="16.5" customHeight="1">
      <c r="A7" s="1550"/>
      <c r="B7" s="1551"/>
      <c r="C7" s="1551"/>
      <c r="D7" s="225" t="s">
        <v>26</v>
      </c>
      <c r="E7" s="236">
        <v>0</v>
      </c>
      <c r="F7" s="236">
        <v>0</v>
      </c>
      <c r="G7" s="236">
        <v>0</v>
      </c>
      <c r="H7" s="236">
        <v>0</v>
      </c>
      <c r="I7" s="236">
        <v>1</v>
      </c>
      <c r="J7" s="236">
        <v>8</v>
      </c>
      <c r="K7" s="236">
        <v>1</v>
      </c>
      <c r="L7" s="236">
        <v>3</v>
      </c>
      <c r="M7" s="236">
        <v>0</v>
      </c>
      <c r="N7" s="236">
        <v>9</v>
      </c>
      <c r="O7" s="236">
        <v>11</v>
      </c>
      <c r="P7" s="236">
        <v>2</v>
      </c>
      <c r="Q7" s="236">
        <v>1</v>
      </c>
      <c r="R7" s="236">
        <v>3</v>
      </c>
      <c r="S7" s="236">
        <v>2</v>
      </c>
      <c r="T7" s="236">
        <v>0</v>
      </c>
      <c r="U7" s="236">
        <v>0</v>
      </c>
      <c r="V7" s="236">
        <v>0</v>
      </c>
      <c r="W7" s="236">
        <v>0</v>
      </c>
      <c r="X7" s="236">
        <v>0</v>
      </c>
      <c r="Y7" s="236">
        <v>0</v>
      </c>
      <c r="Z7" s="237">
        <v>41</v>
      </c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</row>
    <row r="8" spans="1:47" ht="16.5" customHeight="1">
      <c r="A8" s="1550"/>
      <c r="B8" s="1551"/>
      <c r="C8" s="1551" t="s">
        <v>52</v>
      </c>
      <c r="D8" s="224" t="s">
        <v>27</v>
      </c>
      <c r="E8" s="232">
        <v>0</v>
      </c>
      <c r="F8" s="232">
        <v>0</v>
      </c>
      <c r="G8" s="232">
        <v>0</v>
      </c>
      <c r="H8" s="232">
        <v>0.8</v>
      </c>
      <c r="I8" s="232">
        <v>0.79</v>
      </c>
      <c r="J8" s="232">
        <v>1.76</v>
      </c>
      <c r="K8" s="232">
        <v>2.5499999999999998</v>
      </c>
      <c r="L8" s="232">
        <v>0.99</v>
      </c>
      <c r="M8" s="232">
        <v>1.42</v>
      </c>
      <c r="N8" s="232">
        <v>0.54</v>
      </c>
      <c r="O8" s="232">
        <v>1.61</v>
      </c>
      <c r="P8" s="232">
        <v>0.49</v>
      </c>
      <c r="Q8" s="232">
        <v>0.35</v>
      </c>
      <c r="R8" s="232">
        <v>0</v>
      </c>
      <c r="S8" s="232">
        <v>0</v>
      </c>
      <c r="T8" s="232">
        <v>0</v>
      </c>
      <c r="U8" s="232">
        <v>0.68</v>
      </c>
      <c r="V8" s="232">
        <v>0</v>
      </c>
      <c r="W8" s="232">
        <v>0</v>
      </c>
      <c r="X8" s="232">
        <v>0</v>
      </c>
      <c r="Y8" s="232">
        <v>0</v>
      </c>
      <c r="Z8" s="233">
        <v>11.98</v>
      </c>
      <c r="AA8" s="222"/>
      <c r="AB8" s="222"/>
      <c r="AC8" s="222"/>
      <c r="AD8" s="222"/>
      <c r="AE8" s="222"/>
      <c r="AF8" s="222"/>
      <c r="AG8" s="222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</row>
    <row r="9" spans="1:47" ht="16.5" customHeight="1">
      <c r="A9" s="1550"/>
      <c r="B9" s="1551"/>
      <c r="C9" s="1551"/>
      <c r="D9" s="226" t="s">
        <v>28</v>
      </c>
      <c r="E9" s="234">
        <v>0</v>
      </c>
      <c r="F9" s="234">
        <v>0</v>
      </c>
      <c r="G9" s="234">
        <v>0</v>
      </c>
      <c r="H9" s="234">
        <v>104</v>
      </c>
      <c r="I9" s="234">
        <v>135</v>
      </c>
      <c r="J9" s="234">
        <v>344</v>
      </c>
      <c r="K9" s="234">
        <v>578</v>
      </c>
      <c r="L9" s="234">
        <v>256</v>
      </c>
      <c r="M9" s="234">
        <v>403</v>
      </c>
      <c r="N9" s="234">
        <v>164</v>
      </c>
      <c r="O9" s="234">
        <v>541</v>
      </c>
      <c r="P9" s="234">
        <v>174</v>
      </c>
      <c r="Q9" s="234">
        <v>127</v>
      </c>
      <c r="R9" s="234">
        <v>0</v>
      </c>
      <c r="S9" s="234">
        <v>0</v>
      </c>
      <c r="T9" s="234">
        <v>0</v>
      </c>
      <c r="U9" s="234">
        <v>283</v>
      </c>
      <c r="V9" s="234">
        <v>0</v>
      </c>
      <c r="W9" s="234">
        <v>0</v>
      </c>
      <c r="X9" s="234">
        <v>0</v>
      </c>
      <c r="Y9" s="234">
        <v>0</v>
      </c>
      <c r="Z9" s="235">
        <v>3109</v>
      </c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</row>
    <row r="10" spans="1:47" ht="16.5" customHeight="1">
      <c r="A10" s="1550"/>
      <c r="B10" s="1551"/>
      <c r="C10" s="1551"/>
      <c r="D10" s="225" t="s">
        <v>26</v>
      </c>
      <c r="E10" s="236">
        <v>0</v>
      </c>
      <c r="F10" s="236">
        <v>0</v>
      </c>
      <c r="G10" s="236">
        <v>0</v>
      </c>
      <c r="H10" s="236">
        <v>7</v>
      </c>
      <c r="I10" s="236">
        <v>6</v>
      </c>
      <c r="J10" s="236">
        <v>12</v>
      </c>
      <c r="K10" s="236">
        <v>17</v>
      </c>
      <c r="L10" s="236">
        <v>5</v>
      </c>
      <c r="M10" s="236">
        <v>8</v>
      </c>
      <c r="N10" s="236">
        <v>3</v>
      </c>
      <c r="O10" s="236">
        <v>5</v>
      </c>
      <c r="P10" s="236">
        <v>2</v>
      </c>
      <c r="Q10" s="236">
        <v>1</v>
      </c>
      <c r="R10" s="236">
        <v>0</v>
      </c>
      <c r="S10" s="236">
        <v>0</v>
      </c>
      <c r="T10" s="236">
        <v>0</v>
      </c>
      <c r="U10" s="236">
        <v>1</v>
      </c>
      <c r="V10" s="236">
        <v>0</v>
      </c>
      <c r="W10" s="236">
        <v>0</v>
      </c>
      <c r="X10" s="236">
        <v>0</v>
      </c>
      <c r="Y10" s="236">
        <v>0</v>
      </c>
      <c r="Z10" s="237">
        <v>67</v>
      </c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</row>
    <row r="11" spans="1:47" ht="16.5" customHeight="1">
      <c r="A11" s="1550"/>
      <c r="B11" s="1551"/>
      <c r="C11" s="1551" t="s">
        <v>53</v>
      </c>
      <c r="D11" s="224" t="s">
        <v>27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0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232">
        <v>0</v>
      </c>
      <c r="U11" s="232">
        <v>0</v>
      </c>
      <c r="V11" s="232">
        <v>0</v>
      </c>
      <c r="W11" s="232">
        <v>0</v>
      </c>
      <c r="X11" s="232">
        <v>0</v>
      </c>
      <c r="Y11" s="232">
        <v>0</v>
      </c>
      <c r="Z11" s="233">
        <v>0</v>
      </c>
      <c r="AA11" s="222"/>
      <c r="AB11" s="222"/>
      <c r="AC11" s="222"/>
      <c r="AD11" s="222"/>
      <c r="AE11" s="222"/>
      <c r="AF11" s="222"/>
      <c r="AG11" s="222"/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</row>
    <row r="12" spans="1:47" ht="16.5" customHeight="1">
      <c r="A12" s="1550"/>
      <c r="B12" s="1551"/>
      <c r="C12" s="1551"/>
      <c r="D12" s="226" t="s">
        <v>28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v>0</v>
      </c>
      <c r="O12" s="234">
        <v>0</v>
      </c>
      <c r="P12" s="234">
        <v>0</v>
      </c>
      <c r="Q12" s="234">
        <v>0</v>
      </c>
      <c r="R12" s="234">
        <v>0</v>
      </c>
      <c r="S12" s="234">
        <v>0</v>
      </c>
      <c r="T12" s="234">
        <v>0</v>
      </c>
      <c r="U12" s="234">
        <v>0</v>
      </c>
      <c r="V12" s="234">
        <v>0</v>
      </c>
      <c r="W12" s="234">
        <v>0</v>
      </c>
      <c r="X12" s="234">
        <v>0</v>
      </c>
      <c r="Y12" s="234">
        <v>0</v>
      </c>
      <c r="Z12" s="235">
        <v>0</v>
      </c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</row>
    <row r="13" spans="1:47" ht="16.5" customHeight="1">
      <c r="A13" s="1550"/>
      <c r="B13" s="1551"/>
      <c r="C13" s="1551"/>
      <c r="D13" s="225" t="s">
        <v>26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6">
        <v>0</v>
      </c>
      <c r="K13" s="236">
        <v>0</v>
      </c>
      <c r="L13" s="236">
        <v>0</v>
      </c>
      <c r="M13" s="236">
        <v>0</v>
      </c>
      <c r="N13" s="236">
        <v>0</v>
      </c>
      <c r="O13" s="236">
        <v>0</v>
      </c>
      <c r="P13" s="236">
        <v>0</v>
      </c>
      <c r="Q13" s="236">
        <v>0</v>
      </c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6">
        <v>0</v>
      </c>
      <c r="X13" s="236">
        <v>0</v>
      </c>
      <c r="Y13" s="236">
        <v>0</v>
      </c>
      <c r="Z13" s="237">
        <v>0</v>
      </c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</row>
    <row r="14" spans="1:47" ht="16.5" customHeight="1">
      <c r="A14" s="1550"/>
      <c r="B14" s="1551"/>
      <c r="C14" s="1552" t="s">
        <v>54</v>
      </c>
      <c r="D14" s="224" t="s">
        <v>27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32">
        <v>0</v>
      </c>
      <c r="V14" s="232">
        <v>0</v>
      </c>
      <c r="W14" s="232">
        <v>0</v>
      </c>
      <c r="X14" s="232">
        <v>0</v>
      </c>
      <c r="Y14" s="232">
        <v>0</v>
      </c>
      <c r="Z14" s="233">
        <v>0</v>
      </c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</row>
    <row r="15" spans="1:47" ht="16.5" customHeight="1">
      <c r="A15" s="1550"/>
      <c r="B15" s="1551"/>
      <c r="C15" s="1552"/>
      <c r="D15" s="226" t="s">
        <v>28</v>
      </c>
      <c r="E15" s="234">
        <v>0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v>0</v>
      </c>
      <c r="O15" s="234">
        <v>0</v>
      </c>
      <c r="P15" s="234">
        <v>0</v>
      </c>
      <c r="Q15" s="234">
        <v>0</v>
      </c>
      <c r="R15" s="234">
        <v>0</v>
      </c>
      <c r="S15" s="234">
        <v>0</v>
      </c>
      <c r="T15" s="234">
        <v>0</v>
      </c>
      <c r="U15" s="234">
        <v>0</v>
      </c>
      <c r="V15" s="234">
        <v>0</v>
      </c>
      <c r="W15" s="234">
        <v>0</v>
      </c>
      <c r="X15" s="234">
        <v>0</v>
      </c>
      <c r="Y15" s="234">
        <v>0</v>
      </c>
      <c r="Z15" s="235">
        <v>0</v>
      </c>
      <c r="AA15" s="222"/>
      <c r="AB15" s="222"/>
      <c r="AC15" s="222"/>
      <c r="AD15" s="222"/>
      <c r="AE15" s="222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</row>
    <row r="16" spans="1:47" ht="16.5" customHeight="1">
      <c r="A16" s="1550"/>
      <c r="B16" s="1551"/>
      <c r="C16" s="1552"/>
      <c r="D16" s="225" t="s">
        <v>26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6">
        <v>0</v>
      </c>
      <c r="P16" s="236">
        <v>0</v>
      </c>
      <c r="Q16" s="236">
        <v>0</v>
      </c>
      <c r="R16" s="236">
        <v>0</v>
      </c>
      <c r="S16" s="236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8">
        <v>0</v>
      </c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</row>
    <row r="17" spans="1:47" ht="16.5" customHeight="1">
      <c r="A17" s="1550"/>
      <c r="B17" s="1551" t="s">
        <v>30</v>
      </c>
      <c r="C17" s="1551"/>
      <c r="D17" s="224" t="s">
        <v>27</v>
      </c>
      <c r="E17" s="232">
        <v>0</v>
      </c>
      <c r="F17" s="232">
        <v>0</v>
      </c>
      <c r="G17" s="232">
        <v>0</v>
      </c>
      <c r="H17" s="232">
        <v>0.8</v>
      </c>
      <c r="I17" s="232">
        <v>0.85000000000000009</v>
      </c>
      <c r="J17" s="232">
        <v>2.4699999999999998</v>
      </c>
      <c r="K17" s="232">
        <v>2.65</v>
      </c>
      <c r="L17" s="232">
        <v>1.29</v>
      </c>
      <c r="M17" s="232">
        <v>1.42</v>
      </c>
      <c r="N17" s="232">
        <v>1.62</v>
      </c>
      <c r="O17" s="232">
        <v>3.25</v>
      </c>
      <c r="P17" s="232">
        <v>0.98</v>
      </c>
      <c r="Q17" s="232">
        <v>0.71</v>
      </c>
      <c r="R17" s="232">
        <v>0.62</v>
      </c>
      <c r="S17" s="232">
        <v>0.49</v>
      </c>
      <c r="T17" s="232">
        <v>0</v>
      </c>
      <c r="U17" s="232">
        <v>0.72000000000000008</v>
      </c>
      <c r="V17" s="232">
        <v>0</v>
      </c>
      <c r="W17" s="232">
        <v>0.06</v>
      </c>
      <c r="X17" s="232">
        <v>0</v>
      </c>
      <c r="Y17" s="232">
        <v>0</v>
      </c>
      <c r="Z17" s="233">
        <v>17.93</v>
      </c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</row>
    <row r="18" spans="1:47" ht="16.5" customHeight="1">
      <c r="A18" s="1550"/>
      <c r="B18" s="1551"/>
      <c r="C18" s="1551"/>
      <c r="D18" s="226" t="s">
        <v>28</v>
      </c>
      <c r="E18" s="234">
        <v>0</v>
      </c>
      <c r="F18" s="234">
        <v>0</v>
      </c>
      <c r="G18" s="234">
        <v>0</v>
      </c>
      <c r="H18" s="234">
        <v>104</v>
      </c>
      <c r="I18" s="234">
        <v>151</v>
      </c>
      <c r="J18" s="234">
        <v>577</v>
      </c>
      <c r="K18" s="234">
        <v>613</v>
      </c>
      <c r="L18" s="234">
        <v>381</v>
      </c>
      <c r="M18" s="234">
        <v>403</v>
      </c>
      <c r="N18" s="234">
        <v>699</v>
      </c>
      <c r="O18" s="234">
        <v>1408</v>
      </c>
      <c r="P18" s="234">
        <v>449</v>
      </c>
      <c r="Q18" s="234">
        <v>338</v>
      </c>
      <c r="R18" s="234">
        <v>376</v>
      </c>
      <c r="S18" s="234">
        <v>306</v>
      </c>
      <c r="T18" s="234">
        <v>0</v>
      </c>
      <c r="U18" s="234">
        <v>309</v>
      </c>
      <c r="V18" s="234">
        <v>0</v>
      </c>
      <c r="W18" s="234">
        <v>41</v>
      </c>
      <c r="X18" s="234">
        <v>0</v>
      </c>
      <c r="Y18" s="234">
        <v>0</v>
      </c>
      <c r="Z18" s="235">
        <v>6155</v>
      </c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</row>
    <row r="19" spans="1:47" ht="16.5" customHeight="1">
      <c r="A19" s="1550"/>
      <c r="B19" s="1551"/>
      <c r="C19" s="1551"/>
      <c r="D19" s="225" t="s">
        <v>26</v>
      </c>
      <c r="E19" s="239">
        <v>0</v>
      </c>
      <c r="F19" s="239">
        <v>0</v>
      </c>
      <c r="G19" s="239">
        <v>0</v>
      </c>
      <c r="H19" s="239">
        <v>7</v>
      </c>
      <c r="I19" s="239">
        <v>7</v>
      </c>
      <c r="J19" s="239">
        <v>20</v>
      </c>
      <c r="K19" s="239">
        <v>18</v>
      </c>
      <c r="L19" s="239">
        <v>8</v>
      </c>
      <c r="M19" s="239">
        <v>8</v>
      </c>
      <c r="N19" s="239">
        <v>12</v>
      </c>
      <c r="O19" s="239">
        <v>16</v>
      </c>
      <c r="P19" s="239">
        <v>4</v>
      </c>
      <c r="Q19" s="239">
        <v>2</v>
      </c>
      <c r="R19" s="239">
        <v>3</v>
      </c>
      <c r="S19" s="239">
        <v>2</v>
      </c>
      <c r="T19" s="239">
        <v>0</v>
      </c>
      <c r="U19" s="239">
        <v>1</v>
      </c>
      <c r="V19" s="239">
        <v>0</v>
      </c>
      <c r="W19" s="239">
        <v>0</v>
      </c>
      <c r="X19" s="239">
        <v>0</v>
      </c>
      <c r="Y19" s="239">
        <v>0</v>
      </c>
      <c r="Z19" s="240">
        <v>108</v>
      </c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</row>
    <row r="20" spans="1:47" ht="16.5" customHeight="1">
      <c r="A20" s="1550"/>
      <c r="B20" s="1551" t="s">
        <v>31</v>
      </c>
      <c r="C20" s="1552" t="s">
        <v>55</v>
      </c>
      <c r="D20" s="224" t="s">
        <v>27</v>
      </c>
      <c r="E20" s="232">
        <v>0</v>
      </c>
      <c r="F20" s="232">
        <v>0</v>
      </c>
      <c r="G20" s="232">
        <v>0</v>
      </c>
      <c r="H20" s="232">
        <v>0</v>
      </c>
      <c r="I20" s="232">
        <v>0</v>
      </c>
      <c r="J20" s="232">
        <v>0.14000000000000001</v>
      </c>
      <c r="K20" s="232">
        <v>0</v>
      </c>
      <c r="L20" s="232">
        <v>0</v>
      </c>
      <c r="M20" s="232">
        <v>0</v>
      </c>
      <c r="N20" s="232">
        <v>0</v>
      </c>
      <c r="O20" s="232">
        <v>0</v>
      </c>
      <c r="P20" s="232">
        <v>0</v>
      </c>
      <c r="Q20" s="232">
        <v>0</v>
      </c>
      <c r="R20" s="232">
        <v>0</v>
      </c>
      <c r="S20" s="232">
        <v>0</v>
      </c>
      <c r="T20" s="232">
        <v>0</v>
      </c>
      <c r="U20" s="232">
        <v>0</v>
      </c>
      <c r="V20" s="232">
        <v>0</v>
      </c>
      <c r="W20" s="232">
        <v>0</v>
      </c>
      <c r="X20" s="232">
        <v>0</v>
      </c>
      <c r="Y20" s="232">
        <v>0</v>
      </c>
      <c r="Z20" s="233">
        <v>0.14000000000000001</v>
      </c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</row>
    <row r="21" spans="1:47" ht="16.5" customHeight="1">
      <c r="A21" s="1550"/>
      <c r="B21" s="1551"/>
      <c r="C21" s="1552"/>
      <c r="D21" s="226" t="s">
        <v>28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10</v>
      </c>
      <c r="K21" s="234">
        <v>0</v>
      </c>
      <c r="L21" s="234">
        <v>0</v>
      </c>
      <c r="M21" s="234">
        <v>0</v>
      </c>
      <c r="N21" s="234">
        <v>0</v>
      </c>
      <c r="O21" s="234">
        <v>0</v>
      </c>
      <c r="P21" s="234">
        <v>0</v>
      </c>
      <c r="Q21" s="234">
        <v>0</v>
      </c>
      <c r="R21" s="234">
        <v>0</v>
      </c>
      <c r="S21" s="234">
        <v>0</v>
      </c>
      <c r="T21" s="234">
        <v>0</v>
      </c>
      <c r="U21" s="234">
        <v>0</v>
      </c>
      <c r="V21" s="234">
        <v>0</v>
      </c>
      <c r="W21" s="234">
        <v>0</v>
      </c>
      <c r="X21" s="234">
        <v>0</v>
      </c>
      <c r="Y21" s="234">
        <v>0</v>
      </c>
      <c r="Z21" s="235">
        <v>10</v>
      </c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</row>
    <row r="22" spans="1:47" ht="16.5" customHeight="1">
      <c r="A22" s="1550"/>
      <c r="B22" s="1551"/>
      <c r="C22" s="1552"/>
      <c r="D22" s="225" t="s">
        <v>26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6">
        <v>0</v>
      </c>
      <c r="K22" s="236">
        <v>0</v>
      </c>
      <c r="L22" s="236">
        <v>0</v>
      </c>
      <c r="M22" s="236">
        <v>0</v>
      </c>
      <c r="N22" s="236">
        <v>0</v>
      </c>
      <c r="O22" s="236">
        <v>0</v>
      </c>
      <c r="P22" s="236">
        <v>0</v>
      </c>
      <c r="Q22" s="236">
        <v>0</v>
      </c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6">
        <v>0</v>
      </c>
      <c r="X22" s="236">
        <v>0</v>
      </c>
      <c r="Y22" s="236">
        <v>0</v>
      </c>
      <c r="Z22" s="237">
        <v>0</v>
      </c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</row>
    <row r="23" spans="1:47" ht="16.5" customHeight="1">
      <c r="A23" s="1550"/>
      <c r="B23" s="1551"/>
      <c r="C23" s="1552" t="s">
        <v>56</v>
      </c>
      <c r="D23" s="224" t="s">
        <v>27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32">
        <v>0</v>
      </c>
      <c r="V23" s="232">
        <v>0</v>
      </c>
      <c r="W23" s="232">
        <v>0</v>
      </c>
      <c r="X23" s="232">
        <v>0</v>
      </c>
      <c r="Y23" s="232">
        <v>0</v>
      </c>
      <c r="Z23" s="233">
        <v>0</v>
      </c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</row>
    <row r="24" spans="1:47" ht="16.5" customHeight="1">
      <c r="A24" s="1550"/>
      <c r="B24" s="1551"/>
      <c r="C24" s="1552"/>
      <c r="D24" s="226" t="s">
        <v>28</v>
      </c>
      <c r="E24" s="234">
        <v>0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v>0</v>
      </c>
      <c r="O24" s="234">
        <v>0</v>
      </c>
      <c r="P24" s="234">
        <v>0</v>
      </c>
      <c r="Q24" s="234">
        <v>0</v>
      </c>
      <c r="R24" s="234">
        <v>0</v>
      </c>
      <c r="S24" s="234">
        <v>0</v>
      </c>
      <c r="T24" s="234">
        <v>0</v>
      </c>
      <c r="U24" s="234">
        <v>0</v>
      </c>
      <c r="V24" s="234">
        <v>0</v>
      </c>
      <c r="W24" s="234">
        <v>0</v>
      </c>
      <c r="X24" s="234">
        <v>0</v>
      </c>
      <c r="Y24" s="234">
        <v>0</v>
      </c>
      <c r="Z24" s="235">
        <v>0</v>
      </c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</row>
    <row r="25" spans="1:47" ht="16.5" customHeight="1">
      <c r="A25" s="1550"/>
      <c r="B25" s="1551"/>
      <c r="C25" s="1552"/>
      <c r="D25" s="225" t="s">
        <v>26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6">
        <v>0</v>
      </c>
      <c r="K25" s="236">
        <v>0</v>
      </c>
      <c r="L25" s="236">
        <v>0</v>
      </c>
      <c r="M25" s="236">
        <v>0</v>
      </c>
      <c r="N25" s="236">
        <v>0</v>
      </c>
      <c r="O25" s="236">
        <v>0</v>
      </c>
      <c r="P25" s="236">
        <v>0</v>
      </c>
      <c r="Q25" s="236">
        <v>0</v>
      </c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6">
        <v>0</v>
      </c>
      <c r="X25" s="236">
        <v>0</v>
      </c>
      <c r="Y25" s="236">
        <v>0</v>
      </c>
      <c r="Z25" s="238">
        <v>0</v>
      </c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</row>
    <row r="26" spans="1:47" ht="16.5" customHeight="1">
      <c r="A26" s="1550"/>
      <c r="B26" s="1551" t="s">
        <v>30</v>
      </c>
      <c r="C26" s="1551"/>
      <c r="D26" s="224" t="s">
        <v>27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0.14000000000000001</v>
      </c>
      <c r="K26" s="232">
        <v>0</v>
      </c>
      <c r="L26" s="232">
        <v>0</v>
      </c>
      <c r="M26" s="232">
        <v>0</v>
      </c>
      <c r="N26" s="232">
        <v>0</v>
      </c>
      <c r="O26" s="232">
        <v>0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32">
        <v>0</v>
      </c>
      <c r="V26" s="232">
        <v>0</v>
      </c>
      <c r="W26" s="232">
        <v>0</v>
      </c>
      <c r="X26" s="232">
        <v>0</v>
      </c>
      <c r="Y26" s="232">
        <v>0</v>
      </c>
      <c r="Z26" s="233">
        <v>0.14000000000000001</v>
      </c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</row>
    <row r="27" spans="1:47" ht="16.5" customHeight="1">
      <c r="A27" s="1550"/>
      <c r="B27" s="1551"/>
      <c r="C27" s="1551"/>
      <c r="D27" s="226" t="s">
        <v>28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10</v>
      </c>
      <c r="K27" s="234">
        <v>0</v>
      </c>
      <c r="L27" s="234">
        <v>0</v>
      </c>
      <c r="M27" s="234">
        <v>0</v>
      </c>
      <c r="N27" s="234">
        <v>0</v>
      </c>
      <c r="O27" s="234">
        <v>0</v>
      </c>
      <c r="P27" s="234">
        <v>0</v>
      </c>
      <c r="Q27" s="234">
        <v>0</v>
      </c>
      <c r="R27" s="234">
        <v>0</v>
      </c>
      <c r="S27" s="234">
        <v>0</v>
      </c>
      <c r="T27" s="234">
        <v>0</v>
      </c>
      <c r="U27" s="234">
        <v>0</v>
      </c>
      <c r="V27" s="234">
        <v>0</v>
      </c>
      <c r="W27" s="234">
        <v>0</v>
      </c>
      <c r="X27" s="234">
        <v>0</v>
      </c>
      <c r="Y27" s="234">
        <v>0</v>
      </c>
      <c r="Z27" s="235">
        <v>10</v>
      </c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</row>
    <row r="28" spans="1:47" ht="16.5" customHeight="1">
      <c r="A28" s="1550"/>
      <c r="B28" s="1551"/>
      <c r="C28" s="1551"/>
      <c r="D28" s="225" t="s">
        <v>26</v>
      </c>
      <c r="E28" s="239">
        <v>0</v>
      </c>
      <c r="F28" s="239">
        <v>0</v>
      </c>
      <c r="G28" s="239">
        <v>0</v>
      </c>
      <c r="H28" s="239">
        <v>0</v>
      </c>
      <c r="I28" s="239">
        <v>0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39">
        <v>0</v>
      </c>
      <c r="R28" s="239">
        <v>0</v>
      </c>
      <c r="S28" s="239">
        <v>0</v>
      </c>
      <c r="T28" s="239">
        <v>0</v>
      </c>
      <c r="U28" s="239">
        <v>0</v>
      </c>
      <c r="V28" s="239">
        <v>0</v>
      </c>
      <c r="W28" s="239">
        <v>0</v>
      </c>
      <c r="X28" s="239">
        <v>0</v>
      </c>
      <c r="Y28" s="239">
        <v>0</v>
      </c>
      <c r="Z28" s="240">
        <v>0</v>
      </c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</row>
    <row r="29" spans="1:47" ht="16.5" customHeight="1">
      <c r="A29" s="1550" t="s">
        <v>24</v>
      </c>
      <c r="B29" s="1551"/>
      <c r="C29" s="1551"/>
      <c r="D29" s="224" t="s">
        <v>27</v>
      </c>
      <c r="E29" s="232">
        <v>0</v>
      </c>
      <c r="F29" s="232">
        <v>0</v>
      </c>
      <c r="G29" s="232">
        <v>0</v>
      </c>
      <c r="H29" s="232">
        <v>0.8</v>
      </c>
      <c r="I29" s="232">
        <v>0.85000000000000009</v>
      </c>
      <c r="J29" s="232">
        <v>2.61</v>
      </c>
      <c r="K29" s="232">
        <v>2.65</v>
      </c>
      <c r="L29" s="232">
        <v>1.29</v>
      </c>
      <c r="M29" s="232">
        <v>1.42</v>
      </c>
      <c r="N29" s="232">
        <v>1.62</v>
      </c>
      <c r="O29" s="232">
        <v>3.25</v>
      </c>
      <c r="P29" s="232">
        <v>0.98</v>
      </c>
      <c r="Q29" s="232">
        <v>0.71</v>
      </c>
      <c r="R29" s="232">
        <v>0.62</v>
      </c>
      <c r="S29" s="232">
        <v>0.49</v>
      </c>
      <c r="T29" s="232">
        <v>0</v>
      </c>
      <c r="U29" s="232">
        <v>0.72000000000000008</v>
      </c>
      <c r="V29" s="232">
        <v>0</v>
      </c>
      <c r="W29" s="232">
        <v>0.06</v>
      </c>
      <c r="X29" s="232">
        <v>0</v>
      </c>
      <c r="Y29" s="232">
        <v>0</v>
      </c>
      <c r="Z29" s="233">
        <v>18.07</v>
      </c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</row>
    <row r="30" spans="1:47" ht="16.5" customHeight="1">
      <c r="A30" s="1550"/>
      <c r="B30" s="1551"/>
      <c r="C30" s="1551"/>
      <c r="D30" s="226" t="s">
        <v>28</v>
      </c>
      <c r="E30" s="234">
        <v>0</v>
      </c>
      <c r="F30" s="234">
        <v>0</v>
      </c>
      <c r="G30" s="234">
        <v>0</v>
      </c>
      <c r="H30" s="234">
        <v>104</v>
      </c>
      <c r="I30" s="234">
        <v>151</v>
      </c>
      <c r="J30" s="234">
        <v>587</v>
      </c>
      <c r="K30" s="234">
        <v>613</v>
      </c>
      <c r="L30" s="234">
        <v>381</v>
      </c>
      <c r="M30" s="234">
        <v>403</v>
      </c>
      <c r="N30" s="234">
        <v>699</v>
      </c>
      <c r="O30" s="234">
        <v>1408</v>
      </c>
      <c r="P30" s="234">
        <v>449</v>
      </c>
      <c r="Q30" s="234">
        <v>338</v>
      </c>
      <c r="R30" s="234">
        <v>376</v>
      </c>
      <c r="S30" s="234">
        <v>306</v>
      </c>
      <c r="T30" s="234">
        <v>0</v>
      </c>
      <c r="U30" s="234">
        <v>309</v>
      </c>
      <c r="V30" s="234">
        <v>0</v>
      </c>
      <c r="W30" s="234">
        <v>41</v>
      </c>
      <c r="X30" s="234">
        <v>0</v>
      </c>
      <c r="Y30" s="234">
        <v>0</v>
      </c>
      <c r="Z30" s="235">
        <v>6165</v>
      </c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</row>
    <row r="31" spans="1:47" ht="16.5" customHeight="1">
      <c r="A31" s="1550"/>
      <c r="B31" s="1551"/>
      <c r="C31" s="1551"/>
      <c r="D31" s="225" t="s">
        <v>26</v>
      </c>
      <c r="E31" s="239">
        <v>0</v>
      </c>
      <c r="F31" s="239">
        <v>0</v>
      </c>
      <c r="G31" s="239">
        <v>0</v>
      </c>
      <c r="H31" s="239">
        <v>7</v>
      </c>
      <c r="I31" s="239">
        <v>7</v>
      </c>
      <c r="J31" s="239">
        <v>20</v>
      </c>
      <c r="K31" s="239">
        <v>18</v>
      </c>
      <c r="L31" s="239">
        <v>8</v>
      </c>
      <c r="M31" s="239">
        <v>8</v>
      </c>
      <c r="N31" s="239">
        <v>12</v>
      </c>
      <c r="O31" s="239">
        <v>16</v>
      </c>
      <c r="P31" s="239">
        <v>4</v>
      </c>
      <c r="Q31" s="239">
        <v>2</v>
      </c>
      <c r="R31" s="239">
        <v>3</v>
      </c>
      <c r="S31" s="239">
        <v>2</v>
      </c>
      <c r="T31" s="239">
        <v>0</v>
      </c>
      <c r="U31" s="239">
        <v>1</v>
      </c>
      <c r="V31" s="239">
        <v>0</v>
      </c>
      <c r="W31" s="239">
        <v>0</v>
      </c>
      <c r="X31" s="239">
        <v>0</v>
      </c>
      <c r="Y31" s="239">
        <v>0</v>
      </c>
      <c r="Z31" s="240">
        <v>108</v>
      </c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</row>
    <row r="32" spans="1:47" ht="16.5" customHeight="1">
      <c r="A32" s="1550" t="s">
        <v>34</v>
      </c>
      <c r="B32" s="1551" t="s">
        <v>29</v>
      </c>
      <c r="C32" s="1552" t="s">
        <v>53</v>
      </c>
      <c r="D32" s="224" t="s">
        <v>27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0.24</v>
      </c>
      <c r="N32" s="232">
        <v>4.6500000000000004</v>
      </c>
      <c r="O32" s="232">
        <v>5.73</v>
      </c>
      <c r="P32" s="232">
        <v>19.78</v>
      </c>
      <c r="Q32" s="232">
        <v>10.98</v>
      </c>
      <c r="R32" s="232">
        <v>3.24</v>
      </c>
      <c r="S32" s="232">
        <v>3.43</v>
      </c>
      <c r="T32" s="232">
        <v>1.03</v>
      </c>
      <c r="U32" s="232">
        <v>1.93</v>
      </c>
      <c r="V32" s="232">
        <v>7.0000000000000007E-2</v>
      </c>
      <c r="W32" s="232">
        <v>0.45</v>
      </c>
      <c r="X32" s="232">
        <v>0</v>
      </c>
      <c r="Y32" s="232">
        <v>0.06</v>
      </c>
      <c r="Z32" s="233">
        <v>51.59</v>
      </c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</row>
    <row r="33" spans="1:47" ht="16.5" customHeight="1">
      <c r="A33" s="1550"/>
      <c r="B33" s="1551"/>
      <c r="C33" s="1552"/>
      <c r="D33" s="226" t="s">
        <v>28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34">
        <v>0</v>
      </c>
      <c r="M33" s="234">
        <v>49</v>
      </c>
      <c r="N33" s="234">
        <v>1061</v>
      </c>
      <c r="O33" s="234">
        <v>1380</v>
      </c>
      <c r="P33" s="234">
        <v>5038</v>
      </c>
      <c r="Q33" s="234">
        <v>2915</v>
      </c>
      <c r="R33" s="234">
        <v>885</v>
      </c>
      <c r="S33" s="234">
        <v>963</v>
      </c>
      <c r="T33" s="234">
        <v>287</v>
      </c>
      <c r="U33" s="234">
        <v>543</v>
      </c>
      <c r="V33" s="234">
        <v>20</v>
      </c>
      <c r="W33" s="234">
        <v>124</v>
      </c>
      <c r="X33" s="234">
        <v>0</v>
      </c>
      <c r="Y33" s="234">
        <v>17</v>
      </c>
      <c r="Z33" s="235">
        <v>13282</v>
      </c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</row>
    <row r="34" spans="1:47" ht="16.5" customHeight="1">
      <c r="A34" s="1550"/>
      <c r="B34" s="1551"/>
      <c r="C34" s="1552"/>
      <c r="D34" s="225" t="s">
        <v>26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6">
        <v>0</v>
      </c>
      <c r="K34" s="236">
        <v>0</v>
      </c>
      <c r="L34" s="236">
        <v>0</v>
      </c>
      <c r="M34" s="236">
        <v>1</v>
      </c>
      <c r="N34" s="236">
        <v>10</v>
      </c>
      <c r="O34" s="236">
        <v>4</v>
      </c>
      <c r="P34" s="236">
        <v>42</v>
      </c>
      <c r="Q34" s="236">
        <v>1</v>
      </c>
      <c r="R34" s="236">
        <v>0</v>
      </c>
      <c r="S34" s="236">
        <v>0</v>
      </c>
      <c r="T34" s="236">
        <v>0</v>
      </c>
      <c r="U34" s="236">
        <v>0</v>
      </c>
      <c r="V34" s="236">
        <v>0</v>
      </c>
      <c r="W34" s="236">
        <v>0</v>
      </c>
      <c r="X34" s="236">
        <v>0</v>
      </c>
      <c r="Y34" s="236">
        <v>0</v>
      </c>
      <c r="Z34" s="237">
        <v>58</v>
      </c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</row>
    <row r="35" spans="1:47" ht="16.5" customHeight="1">
      <c r="A35" s="1550"/>
      <c r="B35" s="1551"/>
      <c r="C35" s="1552" t="s">
        <v>54</v>
      </c>
      <c r="D35" s="224" t="s">
        <v>27</v>
      </c>
      <c r="E35" s="232">
        <v>0</v>
      </c>
      <c r="F35" s="232">
        <v>0</v>
      </c>
      <c r="G35" s="232">
        <v>0</v>
      </c>
      <c r="H35" s="232">
        <v>0</v>
      </c>
      <c r="I35" s="232">
        <v>0</v>
      </c>
      <c r="J35" s="232">
        <v>0</v>
      </c>
      <c r="K35" s="232">
        <v>0</v>
      </c>
      <c r="L35" s="232">
        <v>0</v>
      </c>
      <c r="M35" s="232">
        <v>0</v>
      </c>
      <c r="N35" s="232">
        <v>0</v>
      </c>
      <c r="O35" s="232">
        <v>0</v>
      </c>
      <c r="P35" s="232">
        <v>0</v>
      </c>
      <c r="Q35" s="232">
        <v>0</v>
      </c>
      <c r="R35" s="232">
        <v>0</v>
      </c>
      <c r="S35" s="232">
        <v>0</v>
      </c>
      <c r="T35" s="232">
        <v>0</v>
      </c>
      <c r="U35" s="232">
        <v>0</v>
      </c>
      <c r="V35" s="232">
        <v>0</v>
      </c>
      <c r="W35" s="232">
        <v>0</v>
      </c>
      <c r="X35" s="232">
        <v>0</v>
      </c>
      <c r="Y35" s="232">
        <v>0</v>
      </c>
      <c r="Z35" s="233">
        <v>0</v>
      </c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</row>
    <row r="36" spans="1:47" ht="16.5" customHeight="1">
      <c r="A36" s="1550"/>
      <c r="B36" s="1551"/>
      <c r="C36" s="1552"/>
      <c r="D36" s="226" t="s">
        <v>28</v>
      </c>
      <c r="E36" s="234">
        <v>0</v>
      </c>
      <c r="F36" s="234">
        <v>0</v>
      </c>
      <c r="G36" s="234">
        <v>0</v>
      </c>
      <c r="H36" s="234">
        <v>0</v>
      </c>
      <c r="I36" s="234">
        <v>0</v>
      </c>
      <c r="J36" s="234">
        <v>0</v>
      </c>
      <c r="K36" s="234">
        <v>0</v>
      </c>
      <c r="L36" s="234">
        <v>0</v>
      </c>
      <c r="M36" s="234">
        <v>0</v>
      </c>
      <c r="N36" s="234">
        <v>0</v>
      </c>
      <c r="O36" s="234">
        <v>0</v>
      </c>
      <c r="P36" s="234">
        <v>0</v>
      </c>
      <c r="Q36" s="234">
        <v>0</v>
      </c>
      <c r="R36" s="234">
        <v>0</v>
      </c>
      <c r="S36" s="234">
        <v>0</v>
      </c>
      <c r="T36" s="234">
        <v>0</v>
      </c>
      <c r="U36" s="234">
        <v>0</v>
      </c>
      <c r="V36" s="234">
        <v>0</v>
      </c>
      <c r="W36" s="234">
        <v>0</v>
      </c>
      <c r="X36" s="234">
        <v>0</v>
      </c>
      <c r="Y36" s="234">
        <v>0</v>
      </c>
      <c r="Z36" s="235">
        <v>0</v>
      </c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</row>
    <row r="37" spans="1:47" ht="16.5" customHeight="1">
      <c r="A37" s="1550"/>
      <c r="B37" s="1551"/>
      <c r="C37" s="1552"/>
      <c r="D37" s="225" t="s">
        <v>26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6">
        <v>0</v>
      </c>
      <c r="K37" s="236">
        <v>0</v>
      </c>
      <c r="L37" s="236">
        <v>0</v>
      </c>
      <c r="M37" s="236">
        <v>0</v>
      </c>
      <c r="N37" s="236">
        <v>0</v>
      </c>
      <c r="O37" s="236">
        <v>0</v>
      </c>
      <c r="P37" s="236">
        <v>0</v>
      </c>
      <c r="Q37" s="236">
        <v>0</v>
      </c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6">
        <v>0</v>
      </c>
      <c r="X37" s="236">
        <v>0</v>
      </c>
      <c r="Y37" s="236">
        <v>0</v>
      </c>
      <c r="Z37" s="237">
        <v>0</v>
      </c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</row>
    <row r="38" spans="1:47" ht="16.5" customHeight="1">
      <c r="A38" s="1550"/>
      <c r="B38" s="1551" t="s">
        <v>30</v>
      </c>
      <c r="C38" s="1551"/>
      <c r="D38" s="224" t="s">
        <v>27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0.24</v>
      </c>
      <c r="N38" s="232">
        <v>4.6500000000000004</v>
      </c>
      <c r="O38" s="232">
        <v>5.73</v>
      </c>
      <c r="P38" s="232">
        <v>19.78</v>
      </c>
      <c r="Q38" s="232">
        <v>10.98</v>
      </c>
      <c r="R38" s="232">
        <v>3.24</v>
      </c>
      <c r="S38" s="232">
        <v>3.43</v>
      </c>
      <c r="T38" s="232">
        <v>1.03</v>
      </c>
      <c r="U38" s="232">
        <v>1.93</v>
      </c>
      <c r="V38" s="232">
        <v>7.0000000000000007E-2</v>
      </c>
      <c r="W38" s="232">
        <v>0.45</v>
      </c>
      <c r="X38" s="232">
        <v>0</v>
      </c>
      <c r="Y38" s="232">
        <v>0.06</v>
      </c>
      <c r="Z38" s="233">
        <v>51.59</v>
      </c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</row>
    <row r="39" spans="1:47" ht="16.5" customHeight="1">
      <c r="A39" s="1550"/>
      <c r="B39" s="1551"/>
      <c r="C39" s="1551"/>
      <c r="D39" s="226" t="s">
        <v>28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49</v>
      </c>
      <c r="N39" s="234">
        <v>1061</v>
      </c>
      <c r="O39" s="234">
        <v>1380</v>
      </c>
      <c r="P39" s="234">
        <v>5038</v>
      </c>
      <c r="Q39" s="234">
        <v>2915</v>
      </c>
      <c r="R39" s="234">
        <v>885</v>
      </c>
      <c r="S39" s="234">
        <v>963</v>
      </c>
      <c r="T39" s="234">
        <v>287</v>
      </c>
      <c r="U39" s="234">
        <v>543</v>
      </c>
      <c r="V39" s="234">
        <v>20</v>
      </c>
      <c r="W39" s="234">
        <v>124</v>
      </c>
      <c r="X39" s="234">
        <v>0</v>
      </c>
      <c r="Y39" s="234">
        <v>17</v>
      </c>
      <c r="Z39" s="235">
        <v>13282</v>
      </c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</row>
    <row r="40" spans="1:47" ht="16.5" customHeight="1">
      <c r="A40" s="1550"/>
      <c r="B40" s="1551"/>
      <c r="C40" s="1551"/>
      <c r="D40" s="225" t="s">
        <v>26</v>
      </c>
      <c r="E40" s="239">
        <v>0</v>
      </c>
      <c r="F40" s="239">
        <v>0</v>
      </c>
      <c r="G40" s="239">
        <v>0</v>
      </c>
      <c r="H40" s="239">
        <v>0</v>
      </c>
      <c r="I40" s="239">
        <v>0</v>
      </c>
      <c r="J40" s="239">
        <v>0</v>
      </c>
      <c r="K40" s="239">
        <v>0</v>
      </c>
      <c r="L40" s="239">
        <v>0</v>
      </c>
      <c r="M40" s="239">
        <v>1</v>
      </c>
      <c r="N40" s="239">
        <v>10</v>
      </c>
      <c r="O40" s="239">
        <v>4</v>
      </c>
      <c r="P40" s="239">
        <v>42</v>
      </c>
      <c r="Q40" s="239">
        <v>1</v>
      </c>
      <c r="R40" s="239">
        <v>0</v>
      </c>
      <c r="S40" s="239">
        <v>0</v>
      </c>
      <c r="T40" s="239">
        <v>0</v>
      </c>
      <c r="U40" s="239">
        <v>0</v>
      </c>
      <c r="V40" s="239">
        <v>0</v>
      </c>
      <c r="W40" s="239">
        <v>0</v>
      </c>
      <c r="X40" s="239">
        <v>0</v>
      </c>
      <c r="Y40" s="239">
        <v>0</v>
      </c>
      <c r="Z40" s="240">
        <v>58</v>
      </c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</row>
    <row r="41" spans="1:47" ht="16.5" customHeight="1">
      <c r="A41" s="1550"/>
      <c r="B41" s="1551" t="s">
        <v>31</v>
      </c>
      <c r="C41" s="1552" t="s">
        <v>55</v>
      </c>
      <c r="D41" s="224" t="s">
        <v>27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0.46</v>
      </c>
      <c r="N41" s="232">
        <v>0</v>
      </c>
      <c r="O41" s="232">
        <v>0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32">
        <v>0</v>
      </c>
      <c r="V41" s="232">
        <v>0</v>
      </c>
      <c r="W41" s="232">
        <v>0</v>
      </c>
      <c r="X41" s="232">
        <v>0</v>
      </c>
      <c r="Y41" s="232">
        <v>0</v>
      </c>
      <c r="Z41" s="233">
        <v>0.46</v>
      </c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</row>
    <row r="42" spans="1:47" ht="16.5" customHeight="1">
      <c r="A42" s="1550"/>
      <c r="B42" s="1551"/>
      <c r="C42" s="1552"/>
      <c r="D42" s="226" t="s">
        <v>28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47</v>
      </c>
      <c r="N42" s="234">
        <v>0</v>
      </c>
      <c r="O42" s="234">
        <v>0</v>
      </c>
      <c r="P42" s="234">
        <v>0</v>
      </c>
      <c r="Q42" s="234">
        <v>0</v>
      </c>
      <c r="R42" s="234">
        <v>0</v>
      </c>
      <c r="S42" s="234">
        <v>0</v>
      </c>
      <c r="T42" s="234">
        <v>0</v>
      </c>
      <c r="U42" s="234">
        <v>0</v>
      </c>
      <c r="V42" s="234">
        <v>0</v>
      </c>
      <c r="W42" s="234">
        <v>0</v>
      </c>
      <c r="X42" s="234">
        <v>0</v>
      </c>
      <c r="Y42" s="234">
        <v>0</v>
      </c>
      <c r="Z42" s="235">
        <v>47</v>
      </c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</row>
    <row r="43" spans="1:47" ht="16.5" customHeight="1">
      <c r="A43" s="1550"/>
      <c r="B43" s="1551"/>
      <c r="C43" s="1552"/>
      <c r="D43" s="225" t="s">
        <v>26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6">
        <v>0</v>
      </c>
      <c r="K43" s="236">
        <v>0</v>
      </c>
      <c r="L43" s="236">
        <v>0</v>
      </c>
      <c r="M43" s="236">
        <v>0</v>
      </c>
      <c r="N43" s="236">
        <v>0</v>
      </c>
      <c r="O43" s="236">
        <v>0</v>
      </c>
      <c r="P43" s="236">
        <v>0</v>
      </c>
      <c r="Q43" s="236">
        <v>0</v>
      </c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6">
        <v>0</v>
      </c>
      <c r="X43" s="236">
        <v>0</v>
      </c>
      <c r="Y43" s="236">
        <v>0</v>
      </c>
      <c r="Z43" s="237">
        <v>0</v>
      </c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</row>
    <row r="44" spans="1:47" ht="16.5" customHeight="1">
      <c r="A44" s="1550"/>
      <c r="B44" s="1551"/>
      <c r="C44" s="1552" t="s">
        <v>56</v>
      </c>
      <c r="D44" s="224" t="s">
        <v>27</v>
      </c>
      <c r="E44" s="232">
        <v>0</v>
      </c>
      <c r="F44" s="232">
        <v>0</v>
      </c>
      <c r="G44" s="232">
        <v>0</v>
      </c>
      <c r="H44" s="232">
        <v>0</v>
      </c>
      <c r="I44" s="232">
        <v>10.19</v>
      </c>
      <c r="J44" s="232">
        <v>2.73</v>
      </c>
      <c r="K44" s="232">
        <v>30.67</v>
      </c>
      <c r="L44" s="232">
        <v>43.38</v>
      </c>
      <c r="M44" s="232">
        <v>58.05</v>
      </c>
      <c r="N44" s="232">
        <v>30.97</v>
      </c>
      <c r="O44" s="232">
        <v>21.1</v>
      </c>
      <c r="P44" s="232">
        <v>16.079999999999998</v>
      </c>
      <c r="Q44" s="232">
        <v>1.66</v>
      </c>
      <c r="R44" s="232">
        <v>0.22</v>
      </c>
      <c r="S44" s="232">
        <v>0.34</v>
      </c>
      <c r="T44" s="232">
        <v>0</v>
      </c>
      <c r="U44" s="232">
        <v>0</v>
      </c>
      <c r="V44" s="232">
        <v>0</v>
      </c>
      <c r="W44" s="232">
        <v>0</v>
      </c>
      <c r="X44" s="232">
        <v>0</v>
      </c>
      <c r="Y44" s="232">
        <v>0</v>
      </c>
      <c r="Z44" s="233">
        <v>215.39</v>
      </c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</row>
    <row r="45" spans="1:47" ht="16.5" customHeight="1">
      <c r="A45" s="1550"/>
      <c r="B45" s="1551"/>
      <c r="C45" s="1552"/>
      <c r="D45" s="226" t="s">
        <v>28</v>
      </c>
      <c r="E45" s="234">
        <v>0</v>
      </c>
      <c r="F45" s="234">
        <v>0</v>
      </c>
      <c r="G45" s="234">
        <v>0</v>
      </c>
      <c r="H45" s="234">
        <v>0</v>
      </c>
      <c r="I45" s="234">
        <v>557</v>
      </c>
      <c r="J45" s="234">
        <v>210</v>
      </c>
      <c r="K45" s="234">
        <v>2747</v>
      </c>
      <c r="L45" s="234">
        <v>4229</v>
      </c>
      <c r="M45" s="234">
        <v>6053</v>
      </c>
      <c r="N45" s="234">
        <v>3345</v>
      </c>
      <c r="O45" s="234">
        <v>2274</v>
      </c>
      <c r="P45" s="234">
        <v>1737</v>
      </c>
      <c r="Q45" s="234">
        <v>180</v>
      </c>
      <c r="R45" s="234">
        <v>24</v>
      </c>
      <c r="S45" s="234">
        <v>36</v>
      </c>
      <c r="T45" s="234">
        <v>0</v>
      </c>
      <c r="U45" s="234">
        <v>0</v>
      </c>
      <c r="V45" s="234">
        <v>0</v>
      </c>
      <c r="W45" s="234">
        <v>0</v>
      </c>
      <c r="X45" s="234">
        <v>0</v>
      </c>
      <c r="Y45" s="234">
        <v>0</v>
      </c>
      <c r="Z45" s="235">
        <v>21392</v>
      </c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</row>
    <row r="46" spans="1:47" ht="16.5" customHeight="1">
      <c r="A46" s="1550"/>
      <c r="B46" s="1551"/>
      <c r="C46" s="1552"/>
      <c r="D46" s="225" t="s">
        <v>26</v>
      </c>
      <c r="E46" s="236">
        <v>0</v>
      </c>
      <c r="F46" s="236">
        <v>0</v>
      </c>
      <c r="G46" s="236">
        <v>0</v>
      </c>
      <c r="H46" s="236">
        <v>0</v>
      </c>
      <c r="I46" s="236">
        <v>32</v>
      </c>
      <c r="J46" s="236">
        <v>7</v>
      </c>
      <c r="K46" s="236">
        <v>64</v>
      </c>
      <c r="L46" s="236">
        <v>53</v>
      </c>
      <c r="M46" s="236">
        <v>54</v>
      </c>
      <c r="N46" s="236">
        <v>30</v>
      </c>
      <c r="O46" s="236">
        <v>20</v>
      </c>
      <c r="P46" s="236">
        <v>25</v>
      </c>
      <c r="Q46" s="236">
        <v>1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7">
        <v>286</v>
      </c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</row>
    <row r="47" spans="1:47" ht="16.5" customHeight="1">
      <c r="A47" s="1550"/>
      <c r="B47" s="1551" t="s">
        <v>30</v>
      </c>
      <c r="C47" s="1551"/>
      <c r="D47" s="224" t="s">
        <v>27</v>
      </c>
      <c r="E47" s="232">
        <v>0</v>
      </c>
      <c r="F47" s="232">
        <v>0</v>
      </c>
      <c r="G47" s="232">
        <v>0</v>
      </c>
      <c r="H47" s="232">
        <v>0</v>
      </c>
      <c r="I47" s="232">
        <v>10.19</v>
      </c>
      <c r="J47" s="232">
        <v>2.73</v>
      </c>
      <c r="K47" s="232">
        <v>30.67</v>
      </c>
      <c r="L47" s="232">
        <v>43.38</v>
      </c>
      <c r="M47" s="232">
        <v>58.51</v>
      </c>
      <c r="N47" s="232">
        <v>30.97</v>
      </c>
      <c r="O47" s="232">
        <v>21.1</v>
      </c>
      <c r="P47" s="232">
        <v>16.079999999999998</v>
      </c>
      <c r="Q47" s="232">
        <v>1.66</v>
      </c>
      <c r="R47" s="232">
        <v>0.22</v>
      </c>
      <c r="S47" s="232">
        <v>0.34</v>
      </c>
      <c r="T47" s="232">
        <v>0</v>
      </c>
      <c r="U47" s="232">
        <v>0</v>
      </c>
      <c r="V47" s="232">
        <v>0</v>
      </c>
      <c r="W47" s="232">
        <v>0</v>
      </c>
      <c r="X47" s="232">
        <v>0</v>
      </c>
      <c r="Y47" s="232">
        <v>0</v>
      </c>
      <c r="Z47" s="233">
        <v>215.85</v>
      </c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</row>
    <row r="48" spans="1:47" ht="16.5" customHeight="1">
      <c r="A48" s="1550"/>
      <c r="B48" s="1551"/>
      <c r="C48" s="1551"/>
      <c r="D48" s="226" t="s">
        <v>28</v>
      </c>
      <c r="E48" s="234">
        <v>0</v>
      </c>
      <c r="F48" s="234">
        <v>0</v>
      </c>
      <c r="G48" s="234">
        <v>0</v>
      </c>
      <c r="H48" s="234">
        <v>0</v>
      </c>
      <c r="I48" s="234">
        <v>557</v>
      </c>
      <c r="J48" s="234">
        <v>210</v>
      </c>
      <c r="K48" s="234">
        <v>2747</v>
      </c>
      <c r="L48" s="234">
        <v>4229</v>
      </c>
      <c r="M48" s="234">
        <v>6100</v>
      </c>
      <c r="N48" s="234">
        <v>3345</v>
      </c>
      <c r="O48" s="234">
        <v>2274</v>
      </c>
      <c r="P48" s="234">
        <v>1737</v>
      </c>
      <c r="Q48" s="234">
        <v>180</v>
      </c>
      <c r="R48" s="234">
        <v>24</v>
      </c>
      <c r="S48" s="234">
        <v>36</v>
      </c>
      <c r="T48" s="234">
        <v>0</v>
      </c>
      <c r="U48" s="234">
        <v>0</v>
      </c>
      <c r="V48" s="234">
        <v>0</v>
      </c>
      <c r="W48" s="234">
        <v>0</v>
      </c>
      <c r="X48" s="234">
        <v>0</v>
      </c>
      <c r="Y48" s="234">
        <v>0</v>
      </c>
      <c r="Z48" s="235">
        <v>21439</v>
      </c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</row>
    <row r="49" spans="1:47" ht="16.5" customHeight="1">
      <c r="A49" s="1550"/>
      <c r="B49" s="1551"/>
      <c r="C49" s="1551"/>
      <c r="D49" s="225" t="s">
        <v>26</v>
      </c>
      <c r="E49" s="239">
        <v>0</v>
      </c>
      <c r="F49" s="239">
        <v>0</v>
      </c>
      <c r="G49" s="239">
        <v>0</v>
      </c>
      <c r="H49" s="239">
        <v>0</v>
      </c>
      <c r="I49" s="239">
        <v>32</v>
      </c>
      <c r="J49" s="239">
        <v>7</v>
      </c>
      <c r="K49" s="239">
        <v>64</v>
      </c>
      <c r="L49" s="239">
        <v>53</v>
      </c>
      <c r="M49" s="239">
        <v>54</v>
      </c>
      <c r="N49" s="239">
        <v>30</v>
      </c>
      <c r="O49" s="239">
        <v>20</v>
      </c>
      <c r="P49" s="239">
        <v>25</v>
      </c>
      <c r="Q49" s="239">
        <v>1</v>
      </c>
      <c r="R49" s="239">
        <v>0</v>
      </c>
      <c r="S49" s="239">
        <v>0</v>
      </c>
      <c r="T49" s="239">
        <v>0</v>
      </c>
      <c r="U49" s="239">
        <v>0</v>
      </c>
      <c r="V49" s="239">
        <v>0</v>
      </c>
      <c r="W49" s="239">
        <v>0</v>
      </c>
      <c r="X49" s="239">
        <v>0</v>
      </c>
      <c r="Y49" s="239">
        <v>0</v>
      </c>
      <c r="Z49" s="240">
        <v>286</v>
      </c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</row>
    <row r="50" spans="1:47" ht="16.5" customHeight="1">
      <c r="A50" s="1550" t="s">
        <v>24</v>
      </c>
      <c r="B50" s="1551"/>
      <c r="C50" s="1551"/>
      <c r="D50" s="224" t="s">
        <v>27</v>
      </c>
      <c r="E50" s="232">
        <v>0</v>
      </c>
      <c r="F50" s="232">
        <v>0</v>
      </c>
      <c r="G50" s="232">
        <v>0</v>
      </c>
      <c r="H50" s="232">
        <v>0</v>
      </c>
      <c r="I50" s="232">
        <v>10.19</v>
      </c>
      <c r="J50" s="232">
        <v>2.73</v>
      </c>
      <c r="K50" s="232">
        <v>30.67</v>
      </c>
      <c r="L50" s="232">
        <v>43.38</v>
      </c>
      <c r="M50" s="232">
        <v>58.75</v>
      </c>
      <c r="N50" s="232">
        <v>35.619999999999997</v>
      </c>
      <c r="O50" s="232">
        <v>26.830000000000002</v>
      </c>
      <c r="P50" s="232">
        <v>35.86</v>
      </c>
      <c r="Q50" s="232">
        <v>12.64</v>
      </c>
      <c r="R50" s="232">
        <v>3.4600000000000004</v>
      </c>
      <c r="S50" s="232">
        <v>3.77</v>
      </c>
      <c r="T50" s="232">
        <v>1.03</v>
      </c>
      <c r="U50" s="232">
        <v>1.93</v>
      </c>
      <c r="V50" s="232">
        <v>7.0000000000000007E-2</v>
      </c>
      <c r="W50" s="232">
        <v>0.45</v>
      </c>
      <c r="X50" s="232">
        <v>0</v>
      </c>
      <c r="Y50" s="232">
        <v>0.06</v>
      </c>
      <c r="Z50" s="233">
        <v>267.44</v>
      </c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</row>
    <row r="51" spans="1:47" ht="16.5" customHeight="1">
      <c r="A51" s="1550"/>
      <c r="B51" s="1551"/>
      <c r="C51" s="1551"/>
      <c r="D51" s="226" t="s">
        <v>28</v>
      </c>
      <c r="E51" s="234">
        <v>0</v>
      </c>
      <c r="F51" s="234">
        <v>0</v>
      </c>
      <c r="G51" s="234">
        <v>0</v>
      </c>
      <c r="H51" s="234">
        <v>0</v>
      </c>
      <c r="I51" s="234">
        <v>557</v>
      </c>
      <c r="J51" s="234">
        <v>210</v>
      </c>
      <c r="K51" s="234">
        <v>2747</v>
      </c>
      <c r="L51" s="234">
        <v>4229</v>
      </c>
      <c r="M51" s="234">
        <v>6149</v>
      </c>
      <c r="N51" s="234">
        <v>4406</v>
      </c>
      <c r="O51" s="234">
        <v>3654</v>
      </c>
      <c r="P51" s="234">
        <v>6775</v>
      </c>
      <c r="Q51" s="234">
        <v>3095</v>
      </c>
      <c r="R51" s="234">
        <v>909</v>
      </c>
      <c r="S51" s="234">
        <v>999</v>
      </c>
      <c r="T51" s="234">
        <v>287</v>
      </c>
      <c r="U51" s="234">
        <v>543</v>
      </c>
      <c r="V51" s="234">
        <v>20</v>
      </c>
      <c r="W51" s="234">
        <v>124</v>
      </c>
      <c r="X51" s="234">
        <v>0</v>
      </c>
      <c r="Y51" s="234">
        <v>17</v>
      </c>
      <c r="Z51" s="235">
        <v>34721</v>
      </c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</row>
    <row r="52" spans="1:47" ht="16.5" customHeight="1">
      <c r="A52" s="1550"/>
      <c r="B52" s="1551"/>
      <c r="C52" s="1551"/>
      <c r="D52" s="225" t="s">
        <v>26</v>
      </c>
      <c r="E52" s="239">
        <v>0</v>
      </c>
      <c r="F52" s="239">
        <v>0</v>
      </c>
      <c r="G52" s="239">
        <v>0</v>
      </c>
      <c r="H52" s="239">
        <v>0</v>
      </c>
      <c r="I52" s="239">
        <v>32</v>
      </c>
      <c r="J52" s="239">
        <v>7</v>
      </c>
      <c r="K52" s="239">
        <v>64</v>
      </c>
      <c r="L52" s="239">
        <v>53</v>
      </c>
      <c r="M52" s="239">
        <v>55</v>
      </c>
      <c r="N52" s="239">
        <v>40</v>
      </c>
      <c r="O52" s="239">
        <v>24</v>
      </c>
      <c r="P52" s="239">
        <v>67</v>
      </c>
      <c r="Q52" s="239">
        <v>2</v>
      </c>
      <c r="R52" s="239">
        <v>0</v>
      </c>
      <c r="S52" s="239">
        <v>0</v>
      </c>
      <c r="T52" s="239">
        <v>0</v>
      </c>
      <c r="U52" s="239">
        <v>0</v>
      </c>
      <c r="V52" s="239">
        <v>0</v>
      </c>
      <c r="W52" s="239">
        <v>0</v>
      </c>
      <c r="X52" s="239">
        <v>0</v>
      </c>
      <c r="Y52" s="239">
        <v>0</v>
      </c>
      <c r="Z52" s="240">
        <v>344</v>
      </c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</row>
    <row r="53" spans="1:47" ht="16.5" customHeight="1">
      <c r="A53" s="1550" t="s">
        <v>33</v>
      </c>
      <c r="B53" s="1551"/>
      <c r="C53" s="1551"/>
      <c r="D53" s="224" t="s">
        <v>27</v>
      </c>
      <c r="E53" s="232">
        <v>0</v>
      </c>
      <c r="F53" s="232">
        <v>0</v>
      </c>
      <c r="G53" s="232">
        <v>0</v>
      </c>
      <c r="H53" s="232">
        <v>0.8</v>
      </c>
      <c r="I53" s="232">
        <v>11.04</v>
      </c>
      <c r="J53" s="232">
        <v>5.34</v>
      </c>
      <c r="K53" s="232">
        <v>33.32</v>
      </c>
      <c r="L53" s="232">
        <v>44.67</v>
      </c>
      <c r="M53" s="232">
        <v>60.169999999999995</v>
      </c>
      <c r="N53" s="232">
        <v>37.24</v>
      </c>
      <c r="O53" s="232">
        <v>30.080000000000002</v>
      </c>
      <c r="P53" s="232">
        <v>36.840000000000003</v>
      </c>
      <c r="Q53" s="232">
        <v>13.350000000000001</v>
      </c>
      <c r="R53" s="232">
        <v>4.08</v>
      </c>
      <c r="S53" s="232">
        <v>4.26</v>
      </c>
      <c r="T53" s="232">
        <v>1.03</v>
      </c>
      <c r="U53" s="232">
        <v>2.65</v>
      </c>
      <c r="V53" s="232">
        <v>7.0000000000000007E-2</v>
      </c>
      <c r="W53" s="232">
        <v>0.51</v>
      </c>
      <c r="X53" s="232">
        <v>0</v>
      </c>
      <c r="Y53" s="232">
        <v>0.06</v>
      </c>
      <c r="Z53" s="233">
        <v>285.51</v>
      </c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</row>
    <row r="54" spans="1:47" ht="16.5" customHeight="1">
      <c r="A54" s="1550"/>
      <c r="B54" s="1551"/>
      <c r="C54" s="1551"/>
      <c r="D54" s="226" t="s">
        <v>28</v>
      </c>
      <c r="E54" s="234">
        <v>0</v>
      </c>
      <c r="F54" s="234">
        <v>0</v>
      </c>
      <c r="G54" s="234">
        <v>0</v>
      </c>
      <c r="H54" s="234">
        <v>104</v>
      </c>
      <c r="I54" s="234">
        <v>708</v>
      </c>
      <c r="J54" s="234">
        <v>797</v>
      </c>
      <c r="K54" s="234">
        <v>3360</v>
      </c>
      <c r="L54" s="234">
        <v>4610</v>
      </c>
      <c r="M54" s="234">
        <v>6552</v>
      </c>
      <c r="N54" s="234">
        <v>5105</v>
      </c>
      <c r="O54" s="234">
        <v>5062</v>
      </c>
      <c r="P54" s="234">
        <v>7224</v>
      </c>
      <c r="Q54" s="234">
        <v>3433</v>
      </c>
      <c r="R54" s="234">
        <v>1285</v>
      </c>
      <c r="S54" s="234">
        <v>1305</v>
      </c>
      <c r="T54" s="234">
        <v>287</v>
      </c>
      <c r="U54" s="234">
        <v>852</v>
      </c>
      <c r="V54" s="234">
        <v>20</v>
      </c>
      <c r="W54" s="234">
        <v>165</v>
      </c>
      <c r="X54" s="234">
        <v>0</v>
      </c>
      <c r="Y54" s="234">
        <v>17</v>
      </c>
      <c r="Z54" s="235">
        <v>40886</v>
      </c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</row>
    <row r="55" spans="1:47" ht="16.5" customHeight="1" thickBot="1">
      <c r="A55" s="1558"/>
      <c r="B55" s="1559"/>
      <c r="C55" s="1559"/>
      <c r="D55" s="230" t="s">
        <v>26</v>
      </c>
      <c r="E55" s="241">
        <v>0</v>
      </c>
      <c r="F55" s="241">
        <v>0</v>
      </c>
      <c r="G55" s="241">
        <v>0</v>
      </c>
      <c r="H55" s="241">
        <v>7</v>
      </c>
      <c r="I55" s="241">
        <v>39</v>
      </c>
      <c r="J55" s="241">
        <v>27</v>
      </c>
      <c r="K55" s="241">
        <v>82</v>
      </c>
      <c r="L55" s="241">
        <v>61</v>
      </c>
      <c r="M55" s="241">
        <v>63</v>
      </c>
      <c r="N55" s="241">
        <v>52</v>
      </c>
      <c r="O55" s="241">
        <v>40</v>
      </c>
      <c r="P55" s="241">
        <v>71</v>
      </c>
      <c r="Q55" s="241">
        <v>4</v>
      </c>
      <c r="R55" s="241">
        <v>3</v>
      </c>
      <c r="S55" s="241">
        <v>2</v>
      </c>
      <c r="T55" s="241">
        <v>0</v>
      </c>
      <c r="U55" s="241">
        <v>1</v>
      </c>
      <c r="V55" s="241">
        <v>0</v>
      </c>
      <c r="W55" s="241">
        <v>0</v>
      </c>
      <c r="X55" s="241">
        <v>0</v>
      </c>
      <c r="Y55" s="241">
        <v>0</v>
      </c>
      <c r="Z55" s="241">
        <v>452</v>
      </c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</row>
    <row r="56" spans="1:47" ht="16.5" customHeight="1" thickBot="1">
      <c r="A56" s="221"/>
      <c r="B56" s="221"/>
      <c r="C56" s="221"/>
      <c r="D56" s="221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</row>
    <row r="57" spans="1:47" ht="16.5" customHeight="1">
      <c r="A57" s="221"/>
      <c r="B57" s="221"/>
      <c r="C57" s="221"/>
      <c r="D57" s="221"/>
      <c r="E57" s="221"/>
      <c r="F57" s="221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ht="16.5" customHeight="1">
      <c r="A58" s="221"/>
      <c r="B58" s="221"/>
      <c r="C58" s="221"/>
      <c r="D58" s="221"/>
      <c r="E58" s="221"/>
      <c r="F58" s="221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1"/>
      <c r="AS58" s="221"/>
      <c r="AT58" s="221"/>
      <c r="AU58" s="221"/>
    </row>
    <row r="59" spans="1:47" ht="16.5" customHeight="1" thickBot="1">
      <c r="A59" s="221"/>
      <c r="B59" s="221"/>
      <c r="C59" s="221"/>
      <c r="D59" s="221"/>
      <c r="E59" s="221"/>
      <c r="F59" s="221"/>
      <c r="G59" s="1553">
        <v>20.64</v>
      </c>
      <c r="H59" s="1554"/>
      <c r="I59" s="1554">
        <v>2064</v>
      </c>
      <c r="J59" s="1554"/>
      <c r="K59" s="1554">
        <v>0</v>
      </c>
      <c r="L59" s="1554"/>
      <c r="M59" s="1554">
        <v>0</v>
      </c>
      <c r="N59" s="1554"/>
      <c r="O59" s="1554">
        <v>0</v>
      </c>
      <c r="P59" s="1554"/>
      <c r="Q59" s="1554">
        <v>4.6500000000000004</v>
      </c>
      <c r="R59" s="1554"/>
      <c r="S59" s="1572">
        <v>4.6500000000000004</v>
      </c>
      <c r="T59" s="1573"/>
      <c r="U59" s="1554">
        <v>310.79999999999995</v>
      </c>
      <c r="V59" s="1554"/>
      <c r="W59" s="1554">
        <v>40886</v>
      </c>
      <c r="X59" s="1554"/>
      <c r="Y59" s="1554">
        <v>452</v>
      </c>
      <c r="Z59" s="1577"/>
      <c r="AA59" s="221"/>
      <c r="AB59" s="221"/>
      <c r="AC59" s="221"/>
      <c r="AD59" s="221"/>
      <c r="AE59" s="221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  <c r="AP59" s="221"/>
      <c r="AQ59" s="221"/>
      <c r="AR59" s="221"/>
      <c r="AS59" s="221"/>
      <c r="AT59" s="221"/>
      <c r="AU59" s="221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67</v>
      </c>
      <c r="B1" s="1556"/>
      <c r="C1" s="1556"/>
      <c r="D1" s="1556"/>
      <c r="E1" s="1556"/>
      <c r="F1" s="1556"/>
      <c r="G1" s="1556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</row>
    <row r="3" spans="1:47" ht="14.25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</row>
    <row r="4" spans="1:47" ht="16.5" customHeight="1">
      <c r="A4" s="249" t="s">
        <v>36</v>
      </c>
      <c r="B4" s="250" t="s">
        <v>35</v>
      </c>
      <c r="C4" s="250" t="s">
        <v>1</v>
      </c>
      <c r="D4" s="250" t="s">
        <v>2</v>
      </c>
      <c r="E4" s="250" t="s">
        <v>3</v>
      </c>
      <c r="F4" s="250" t="s">
        <v>4</v>
      </c>
      <c r="G4" s="250" t="s">
        <v>5</v>
      </c>
      <c r="H4" s="250" t="s">
        <v>6</v>
      </c>
      <c r="I4" s="250" t="s">
        <v>7</v>
      </c>
      <c r="J4" s="250" t="s">
        <v>8</v>
      </c>
      <c r="K4" s="250" t="s">
        <v>9</v>
      </c>
      <c r="L4" s="250" t="s">
        <v>10</v>
      </c>
      <c r="M4" s="250" t="s">
        <v>11</v>
      </c>
      <c r="N4" s="250" t="s">
        <v>12</v>
      </c>
      <c r="O4" s="250" t="s">
        <v>13</v>
      </c>
      <c r="P4" s="250" t="s">
        <v>14</v>
      </c>
      <c r="Q4" s="250" t="s">
        <v>15</v>
      </c>
      <c r="R4" s="250" t="s">
        <v>16</v>
      </c>
      <c r="S4" s="250" t="s">
        <v>17</v>
      </c>
      <c r="T4" s="250" t="s">
        <v>18</v>
      </c>
      <c r="U4" s="250" t="s">
        <v>19</v>
      </c>
      <c r="V4" s="250" t="s">
        <v>20</v>
      </c>
      <c r="W4" s="250" t="s">
        <v>21</v>
      </c>
      <c r="X4" s="250" t="s">
        <v>22</v>
      </c>
      <c r="Y4" s="250" t="s">
        <v>23</v>
      </c>
      <c r="Z4" s="251" t="s">
        <v>25</v>
      </c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</row>
    <row r="5" spans="1:47" ht="16.5" customHeight="1">
      <c r="A5" s="1550" t="s">
        <v>32</v>
      </c>
      <c r="B5" s="1551" t="s">
        <v>29</v>
      </c>
      <c r="C5" s="1551" t="s">
        <v>51</v>
      </c>
      <c r="D5" s="246" t="s">
        <v>27</v>
      </c>
      <c r="E5" s="253">
        <v>0</v>
      </c>
      <c r="F5" s="254">
        <v>0.47</v>
      </c>
      <c r="G5" s="254">
        <v>5.72</v>
      </c>
      <c r="H5" s="254">
        <v>23.4</v>
      </c>
      <c r="I5" s="254">
        <v>63.21</v>
      </c>
      <c r="J5" s="254">
        <v>54.51</v>
      </c>
      <c r="K5" s="254">
        <v>189.05</v>
      </c>
      <c r="L5" s="254">
        <v>260.23</v>
      </c>
      <c r="M5" s="254">
        <v>603.47</v>
      </c>
      <c r="N5" s="254">
        <v>1333.7</v>
      </c>
      <c r="O5" s="254">
        <v>1406.04</v>
      </c>
      <c r="P5" s="254">
        <v>1163.79</v>
      </c>
      <c r="Q5" s="254">
        <v>647.99</v>
      </c>
      <c r="R5" s="254">
        <v>404.36</v>
      </c>
      <c r="S5" s="254">
        <v>312.81</v>
      </c>
      <c r="T5" s="254">
        <v>405.61</v>
      </c>
      <c r="U5" s="254">
        <v>269.2</v>
      </c>
      <c r="V5" s="254">
        <v>266.79000000000002</v>
      </c>
      <c r="W5" s="254">
        <v>139.88</v>
      </c>
      <c r="X5" s="254">
        <v>166.34</v>
      </c>
      <c r="Y5" s="254">
        <v>67.69</v>
      </c>
      <c r="Z5" s="255">
        <v>7784.26</v>
      </c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</row>
    <row r="6" spans="1:47" ht="16.5" customHeight="1">
      <c r="A6" s="1550"/>
      <c r="B6" s="1551"/>
      <c r="C6" s="1551"/>
      <c r="D6" s="248" t="s">
        <v>28</v>
      </c>
      <c r="E6" s="256">
        <v>0</v>
      </c>
      <c r="F6" s="256">
        <v>52</v>
      </c>
      <c r="G6" s="256">
        <v>794</v>
      </c>
      <c r="H6" s="256">
        <v>4886</v>
      </c>
      <c r="I6" s="256">
        <v>17434</v>
      </c>
      <c r="J6" s="256">
        <v>18291</v>
      </c>
      <c r="K6" s="256">
        <v>79659</v>
      </c>
      <c r="L6" s="256">
        <v>118460</v>
      </c>
      <c r="M6" s="256">
        <v>296434</v>
      </c>
      <c r="N6" s="256">
        <v>727816</v>
      </c>
      <c r="O6" s="256">
        <v>814368</v>
      </c>
      <c r="P6" s="256">
        <v>722584</v>
      </c>
      <c r="Q6" s="256">
        <v>409072</v>
      </c>
      <c r="R6" s="256">
        <v>264709</v>
      </c>
      <c r="S6" s="256">
        <v>210013</v>
      </c>
      <c r="T6" s="256">
        <v>283157</v>
      </c>
      <c r="U6" s="256">
        <v>196267</v>
      </c>
      <c r="V6" s="256">
        <v>194645</v>
      </c>
      <c r="W6" s="256">
        <v>103816</v>
      </c>
      <c r="X6" s="256">
        <v>126675</v>
      </c>
      <c r="Y6" s="256">
        <v>49545</v>
      </c>
      <c r="Z6" s="257">
        <v>4638677</v>
      </c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</row>
    <row r="7" spans="1:47" ht="16.5" customHeight="1">
      <c r="A7" s="1550"/>
      <c r="B7" s="1551"/>
      <c r="C7" s="1551"/>
      <c r="D7" s="247" t="s">
        <v>26</v>
      </c>
      <c r="E7" s="258">
        <v>0</v>
      </c>
      <c r="F7" s="258">
        <v>9</v>
      </c>
      <c r="G7" s="258">
        <v>87</v>
      </c>
      <c r="H7" s="258">
        <v>366</v>
      </c>
      <c r="I7" s="258">
        <v>923</v>
      </c>
      <c r="J7" s="258">
        <v>675</v>
      </c>
      <c r="K7" s="258">
        <v>2249</v>
      </c>
      <c r="L7" s="258">
        <v>2600</v>
      </c>
      <c r="M7" s="258">
        <v>5194</v>
      </c>
      <c r="N7" s="258">
        <v>10308</v>
      </c>
      <c r="O7" s="258">
        <v>9350</v>
      </c>
      <c r="P7" s="258">
        <v>6851</v>
      </c>
      <c r="Q7" s="258">
        <v>3194</v>
      </c>
      <c r="R7" s="258">
        <v>1730</v>
      </c>
      <c r="S7" s="258">
        <v>1159</v>
      </c>
      <c r="T7" s="258">
        <v>1282</v>
      </c>
      <c r="U7" s="258">
        <v>771</v>
      </c>
      <c r="V7" s="258">
        <v>653</v>
      </c>
      <c r="W7" s="258">
        <v>305</v>
      </c>
      <c r="X7" s="258">
        <v>315</v>
      </c>
      <c r="Y7" s="258">
        <v>122</v>
      </c>
      <c r="Z7" s="259">
        <v>48143</v>
      </c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</row>
    <row r="8" spans="1:47" ht="16.5" customHeight="1">
      <c r="A8" s="1550"/>
      <c r="B8" s="1551"/>
      <c r="C8" s="1551" t="s">
        <v>52</v>
      </c>
      <c r="D8" s="246" t="s">
        <v>27</v>
      </c>
      <c r="E8" s="254">
        <v>0</v>
      </c>
      <c r="F8" s="254">
        <v>0</v>
      </c>
      <c r="G8" s="254">
        <v>11.77</v>
      </c>
      <c r="H8" s="254">
        <v>33.71</v>
      </c>
      <c r="I8" s="254">
        <v>134</v>
      </c>
      <c r="J8" s="254">
        <v>152.55000000000001</v>
      </c>
      <c r="K8" s="254">
        <v>161.56</v>
      </c>
      <c r="L8" s="254">
        <v>86.65</v>
      </c>
      <c r="M8" s="254">
        <v>147.36000000000001</v>
      </c>
      <c r="N8" s="254">
        <v>232.74</v>
      </c>
      <c r="O8" s="254">
        <v>180.64</v>
      </c>
      <c r="P8" s="254">
        <v>137.11000000000001</v>
      </c>
      <c r="Q8" s="254">
        <v>118.95</v>
      </c>
      <c r="R8" s="254">
        <v>46.24</v>
      </c>
      <c r="S8" s="254">
        <v>40.090000000000003</v>
      </c>
      <c r="T8" s="254">
        <v>65.44</v>
      </c>
      <c r="U8" s="254">
        <v>41.59</v>
      </c>
      <c r="V8" s="254">
        <v>38.85</v>
      </c>
      <c r="W8" s="254">
        <v>22.12</v>
      </c>
      <c r="X8" s="254">
        <v>31.88</v>
      </c>
      <c r="Y8" s="254">
        <v>22.83</v>
      </c>
      <c r="Z8" s="255">
        <v>1706.08</v>
      </c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</row>
    <row r="9" spans="1:47" ht="16.5" customHeight="1">
      <c r="A9" s="1550"/>
      <c r="B9" s="1551"/>
      <c r="C9" s="1551"/>
      <c r="D9" s="248" t="s">
        <v>28</v>
      </c>
      <c r="E9" s="256">
        <v>0</v>
      </c>
      <c r="F9" s="256">
        <v>0</v>
      </c>
      <c r="G9" s="256">
        <v>1190</v>
      </c>
      <c r="H9" s="256">
        <v>4320</v>
      </c>
      <c r="I9" s="256">
        <v>23095</v>
      </c>
      <c r="J9" s="256">
        <v>28201</v>
      </c>
      <c r="K9" s="256">
        <v>37128</v>
      </c>
      <c r="L9" s="256">
        <v>24175</v>
      </c>
      <c r="M9" s="256">
        <v>43888</v>
      </c>
      <c r="N9" s="256">
        <v>73041</v>
      </c>
      <c r="O9" s="256">
        <v>57274</v>
      </c>
      <c r="P9" s="256">
        <v>51980</v>
      </c>
      <c r="Q9" s="256">
        <v>47573</v>
      </c>
      <c r="R9" s="256">
        <v>18174</v>
      </c>
      <c r="S9" s="256">
        <v>16838</v>
      </c>
      <c r="T9" s="256">
        <v>26392</v>
      </c>
      <c r="U9" s="256">
        <v>19321</v>
      </c>
      <c r="V9" s="256">
        <v>17641</v>
      </c>
      <c r="W9" s="256">
        <v>9447</v>
      </c>
      <c r="X9" s="256">
        <v>14886</v>
      </c>
      <c r="Y9" s="256">
        <v>10053</v>
      </c>
      <c r="Z9" s="257">
        <v>524617</v>
      </c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</row>
    <row r="10" spans="1:47" ht="16.5" customHeight="1">
      <c r="A10" s="1550"/>
      <c r="B10" s="1551"/>
      <c r="C10" s="1551"/>
      <c r="D10" s="247" t="s">
        <v>26</v>
      </c>
      <c r="E10" s="258">
        <v>0</v>
      </c>
      <c r="F10" s="258">
        <v>0</v>
      </c>
      <c r="G10" s="258">
        <v>124</v>
      </c>
      <c r="H10" s="258">
        <v>322</v>
      </c>
      <c r="I10" s="258">
        <v>1194</v>
      </c>
      <c r="J10" s="258">
        <v>1066</v>
      </c>
      <c r="K10" s="258">
        <v>1064</v>
      </c>
      <c r="L10" s="258">
        <v>539</v>
      </c>
      <c r="M10" s="258">
        <v>784</v>
      </c>
      <c r="N10" s="258">
        <v>1064</v>
      </c>
      <c r="O10" s="258">
        <v>663</v>
      </c>
      <c r="P10" s="258">
        <v>487</v>
      </c>
      <c r="Q10" s="258">
        <v>372</v>
      </c>
      <c r="R10" s="258">
        <v>122</v>
      </c>
      <c r="S10" s="258">
        <v>90</v>
      </c>
      <c r="T10" s="258">
        <v>130</v>
      </c>
      <c r="U10" s="258">
        <v>74</v>
      </c>
      <c r="V10" s="258">
        <v>54</v>
      </c>
      <c r="W10" s="258">
        <v>24</v>
      </c>
      <c r="X10" s="258">
        <v>29</v>
      </c>
      <c r="Y10" s="258">
        <v>21</v>
      </c>
      <c r="Z10" s="259">
        <v>8223</v>
      </c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</row>
    <row r="11" spans="1:47" ht="16.5" customHeight="1">
      <c r="A11" s="1550"/>
      <c r="B11" s="1551"/>
      <c r="C11" s="1551" t="s">
        <v>53</v>
      </c>
      <c r="D11" s="246" t="s">
        <v>27</v>
      </c>
      <c r="E11" s="254">
        <v>0</v>
      </c>
      <c r="F11" s="254">
        <v>0</v>
      </c>
      <c r="G11" s="254">
        <v>0.16</v>
      </c>
      <c r="H11" s="254">
        <v>0</v>
      </c>
      <c r="I11" s="254">
        <v>0</v>
      </c>
      <c r="J11" s="254">
        <v>2.98</v>
      </c>
      <c r="K11" s="254">
        <v>1.82</v>
      </c>
      <c r="L11" s="254">
        <v>3.09</v>
      </c>
      <c r="M11" s="254">
        <v>12.92</v>
      </c>
      <c r="N11" s="254">
        <v>130.4</v>
      </c>
      <c r="O11" s="254">
        <v>148.82</v>
      </c>
      <c r="P11" s="254">
        <v>140.94999999999999</v>
      </c>
      <c r="Q11" s="254">
        <v>175.79</v>
      </c>
      <c r="R11" s="254">
        <v>18.309999999999999</v>
      </c>
      <c r="S11" s="254">
        <v>12.93</v>
      </c>
      <c r="T11" s="254">
        <v>6.89</v>
      </c>
      <c r="U11" s="254">
        <v>8.92</v>
      </c>
      <c r="V11" s="254">
        <v>17.13</v>
      </c>
      <c r="W11" s="254">
        <v>1.95</v>
      </c>
      <c r="X11" s="254">
        <v>3.09</v>
      </c>
      <c r="Y11" s="254">
        <v>1.73</v>
      </c>
      <c r="Z11" s="255">
        <v>687.88</v>
      </c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</row>
    <row r="12" spans="1:47" ht="16.5" customHeight="1">
      <c r="A12" s="1550"/>
      <c r="B12" s="1551"/>
      <c r="C12" s="1551"/>
      <c r="D12" s="248" t="s">
        <v>28</v>
      </c>
      <c r="E12" s="256">
        <v>0</v>
      </c>
      <c r="F12" s="256">
        <v>0</v>
      </c>
      <c r="G12" s="256">
        <v>7</v>
      </c>
      <c r="H12" s="256">
        <v>0</v>
      </c>
      <c r="I12" s="256">
        <v>0</v>
      </c>
      <c r="J12" s="256">
        <v>217</v>
      </c>
      <c r="K12" s="256">
        <v>208</v>
      </c>
      <c r="L12" s="256">
        <v>724</v>
      </c>
      <c r="M12" s="256">
        <v>2656</v>
      </c>
      <c r="N12" s="256">
        <v>29017</v>
      </c>
      <c r="O12" s="256">
        <v>36640</v>
      </c>
      <c r="P12" s="256">
        <v>37717</v>
      </c>
      <c r="Q12" s="256">
        <v>47096</v>
      </c>
      <c r="R12" s="256">
        <v>4642</v>
      </c>
      <c r="S12" s="256">
        <v>3042</v>
      </c>
      <c r="T12" s="256">
        <v>1678</v>
      </c>
      <c r="U12" s="256">
        <v>2257</v>
      </c>
      <c r="V12" s="256">
        <v>4872</v>
      </c>
      <c r="W12" s="256">
        <v>579</v>
      </c>
      <c r="X12" s="256">
        <v>835</v>
      </c>
      <c r="Y12" s="256">
        <v>520</v>
      </c>
      <c r="Z12" s="257">
        <v>172707</v>
      </c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</row>
    <row r="13" spans="1:47" ht="16.5" customHeight="1">
      <c r="A13" s="1550"/>
      <c r="B13" s="1551"/>
      <c r="C13" s="1551"/>
      <c r="D13" s="247" t="s">
        <v>26</v>
      </c>
      <c r="E13" s="258">
        <v>0</v>
      </c>
      <c r="F13" s="258">
        <v>0</v>
      </c>
      <c r="G13" s="258">
        <v>1</v>
      </c>
      <c r="H13" s="258">
        <v>0</v>
      </c>
      <c r="I13" s="258">
        <v>0</v>
      </c>
      <c r="J13" s="258">
        <v>13</v>
      </c>
      <c r="K13" s="258">
        <v>9</v>
      </c>
      <c r="L13" s="258">
        <v>19</v>
      </c>
      <c r="M13" s="258">
        <v>60</v>
      </c>
      <c r="N13" s="258">
        <v>473</v>
      </c>
      <c r="O13" s="258">
        <v>428</v>
      </c>
      <c r="P13" s="258">
        <v>349</v>
      </c>
      <c r="Q13" s="258">
        <v>351</v>
      </c>
      <c r="R13" s="258">
        <v>25</v>
      </c>
      <c r="S13" s="258">
        <v>14</v>
      </c>
      <c r="T13" s="258">
        <v>9</v>
      </c>
      <c r="U13" s="258">
        <v>10</v>
      </c>
      <c r="V13" s="258">
        <v>23</v>
      </c>
      <c r="W13" s="258">
        <v>4</v>
      </c>
      <c r="X13" s="258">
        <v>3</v>
      </c>
      <c r="Y13" s="258">
        <v>2</v>
      </c>
      <c r="Z13" s="259">
        <v>1793</v>
      </c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</row>
    <row r="14" spans="1:47" ht="16.5" customHeight="1">
      <c r="A14" s="1550"/>
      <c r="B14" s="1551"/>
      <c r="C14" s="1552" t="s">
        <v>54</v>
      </c>
      <c r="D14" s="246" t="s">
        <v>27</v>
      </c>
      <c r="E14" s="254">
        <v>0</v>
      </c>
      <c r="F14" s="254">
        <v>0</v>
      </c>
      <c r="G14" s="254">
        <v>0</v>
      </c>
      <c r="H14" s="254">
        <v>0</v>
      </c>
      <c r="I14" s="254">
        <v>0</v>
      </c>
      <c r="J14" s="254">
        <v>2.5099999999999998</v>
      </c>
      <c r="K14" s="254">
        <v>0</v>
      </c>
      <c r="L14" s="254">
        <v>0</v>
      </c>
      <c r="M14" s="254">
        <v>1.5</v>
      </c>
      <c r="N14" s="254">
        <v>0</v>
      </c>
      <c r="O14" s="254">
        <v>4.1500000000000004</v>
      </c>
      <c r="P14" s="254">
        <v>0</v>
      </c>
      <c r="Q14" s="254">
        <v>0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0</v>
      </c>
      <c r="X14" s="254">
        <v>0</v>
      </c>
      <c r="Y14" s="254">
        <v>0</v>
      </c>
      <c r="Z14" s="255">
        <v>8.16</v>
      </c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</row>
    <row r="15" spans="1:47" ht="16.5" customHeight="1">
      <c r="A15" s="1550"/>
      <c r="B15" s="1551"/>
      <c r="C15" s="1552"/>
      <c r="D15" s="248" t="s">
        <v>28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371</v>
      </c>
      <c r="K15" s="256">
        <v>0</v>
      </c>
      <c r="L15" s="256">
        <v>0</v>
      </c>
      <c r="M15" s="256">
        <v>316</v>
      </c>
      <c r="N15" s="256">
        <v>0</v>
      </c>
      <c r="O15" s="256">
        <v>732</v>
      </c>
      <c r="P15" s="256">
        <v>0</v>
      </c>
      <c r="Q15" s="256">
        <v>0</v>
      </c>
      <c r="R15" s="256">
        <v>0</v>
      </c>
      <c r="S15" s="256">
        <v>0</v>
      </c>
      <c r="T15" s="256">
        <v>0</v>
      </c>
      <c r="U15" s="256">
        <v>0</v>
      </c>
      <c r="V15" s="256">
        <v>0</v>
      </c>
      <c r="W15" s="256">
        <v>0</v>
      </c>
      <c r="X15" s="256">
        <v>0</v>
      </c>
      <c r="Y15" s="256">
        <v>0</v>
      </c>
      <c r="Z15" s="257">
        <v>1419</v>
      </c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</row>
    <row r="16" spans="1:47" ht="16.5" customHeight="1">
      <c r="A16" s="1550"/>
      <c r="B16" s="1551"/>
      <c r="C16" s="1552"/>
      <c r="D16" s="247" t="s">
        <v>26</v>
      </c>
      <c r="E16" s="258">
        <v>0</v>
      </c>
      <c r="F16" s="258">
        <v>0</v>
      </c>
      <c r="G16" s="258">
        <v>0</v>
      </c>
      <c r="H16" s="258">
        <v>0</v>
      </c>
      <c r="I16" s="258">
        <v>0</v>
      </c>
      <c r="J16" s="258">
        <v>18</v>
      </c>
      <c r="K16" s="258">
        <v>0</v>
      </c>
      <c r="L16" s="258">
        <v>0</v>
      </c>
      <c r="M16" s="258">
        <v>7</v>
      </c>
      <c r="N16" s="258">
        <v>0</v>
      </c>
      <c r="O16" s="258">
        <v>11</v>
      </c>
      <c r="P16" s="258">
        <v>0</v>
      </c>
      <c r="Q16" s="258">
        <v>0</v>
      </c>
      <c r="R16" s="258">
        <v>0</v>
      </c>
      <c r="S16" s="258">
        <v>0</v>
      </c>
      <c r="T16" s="258">
        <v>0</v>
      </c>
      <c r="U16" s="258">
        <v>0</v>
      </c>
      <c r="V16" s="258">
        <v>0</v>
      </c>
      <c r="W16" s="258">
        <v>0</v>
      </c>
      <c r="X16" s="258">
        <v>0</v>
      </c>
      <c r="Y16" s="258">
        <v>0</v>
      </c>
      <c r="Z16" s="260">
        <v>36</v>
      </c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</row>
    <row r="17" spans="1:47" ht="16.5" customHeight="1">
      <c r="A17" s="1550"/>
      <c r="B17" s="1551" t="s">
        <v>30</v>
      </c>
      <c r="C17" s="1551"/>
      <c r="D17" s="246" t="s">
        <v>27</v>
      </c>
      <c r="E17" s="254">
        <v>0</v>
      </c>
      <c r="F17" s="254">
        <v>0.47</v>
      </c>
      <c r="G17" s="254">
        <v>17.649999999999999</v>
      </c>
      <c r="H17" s="254">
        <v>57.11</v>
      </c>
      <c r="I17" s="254">
        <v>197.21</v>
      </c>
      <c r="J17" s="254">
        <v>212.54999999999998</v>
      </c>
      <c r="K17" s="254">
        <v>352.43</v>
      </c>
      <c r="L17" s="254">
        <v>349.96999999999997</v>
      </c>
      <c r="M17" s="254">
        <v>765.25</v>
      </c>
      <c r="N17" s="254">
        <v>1696.8400000000001</v>
      </c>
      <c r="O17" s="254">
        <v>1739.6499999999999</v>
      </c>
      <c r="P17" s="254">
        <v>1441.8500000000001</v>
      </c>
      <c r="Q17" s="254">
        <v>942.73</v>
      </c>
      <c r="R17" s="254">
        <v>468.91</v>
      </c>
      <c r="S17" s="254">
        <v>365.83</v>
      </c>
      <c r="T17" s="254">
        <v>477.94</v>
      </c>
      <c r="U17" s="254">
        <v>319.70999999999998</v>
      </c>
      <c r="V17" s="254">
        <v>322.77000000000004</v>
      </c>
      <c r="W17" s="254">
        <v>163.95</v>
      </c>
      <c r="X17" s="254">
        <v>201.31</v>
      </c>
      <c r="Y17" s="254">
        <v>92.25</v>
      </c>
      <c r="Z17" s="255">
        <v>10186.379999999999</v>
      </c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</row>
    <row r="18" spans="1:47" ht="16.5" customHeight="1">
      <c r="A18" s="1550"/>
      <c r="B18" s="1551"/>
      <c r="C18" s="1551"/>
      <c r="D18" s="248" t="s">
        <v>28</v>
      </c>
      <c r="E18" s="256">
        <v>0</v>
      </c>
      <c r="F18" s="256">
        <v>52</v>
      </c>
      <c r="G18" s="256">
        <v>1991</v>
      </c>
      <c r="H18" s="256">
        <v>9206</v>
      </c>
      <c r="I18" s="256">
        <v>40529</v>
      </c>
      <c r="J18" s="256">
        <v>47080</v>
      </c>
      <c r="K18" s="256">
        <v>116995</v>
      </c>
      <c r="L18" s="256">
        <v>143359</v>
      </c>
      <c r="M18" s="256">
        <v>343294</v>
      </c>
      <c r="N18" s="256">
        <v>829874</v>
      </c>
      <c r="O18" s="256">
        <v>909014</v>
      </c>
      <c r="P18" s="256">
        <v>812281</v>
      </c>
      <c r="Q18" s="256">
        <v>503741</v>
      </c>
      <c r="R18" s="256">
        <v>287525</v>
      </c>
      <c r="S18" s="256">
        <v>229893</v>
      </c>
      <c r="T18" s="256">
        <v>311227</v>
      </c>
      <c r="U18" s="256">
        <v>217845</v>
      </c>
      <c r="V18" s="256">
        <v>217158</v>
      </c>
      <c r="W18" s="256">
        <v>113842</v>
      </c>
      <c r="X18" s="256">
        <v>142396</v>
      </c>
      <c r="Y18" s="256">
        <v>60118</v>
      </c>
      <c r="Z18" s="257">
        <v>5337420</v>
      </c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</row>
    <row r="19" spans="1:47" ht="16.5" customHeight="1">
      <c r="A19" s="1550"/>
      <c r="B19" s="1551"/>
      <c r="C19" s="1551"/>
      <c r="D19" s="247" t="s">
        <v>26</v>
      </c>
      <c r="E19" s="261">
        <v>0</v>
      </c>
      <c r="F19" s="261">
        <v>9</v>
      </c>
      <c r="G19" s="261">
        <v>212</v>
      </c>
      <c r="H19" s="261">
        <v>688</v>
      </c>
      <c r="I19" s="261">
        <v>2117</v>
      </c>
      <c r="J19" s="261">
        <v>1772</v>
      </c>
      <c r="K19" s="261">
        <v>3322</v>
      </c>
      <c r="L19" s="261">
        <v>3158</v>
      </c>
      <c r="M19" s="261">
        <v>6045</v>
      </c>
      <c r="N19" s="261">
        <v>11845</v>
      </c>
      <c r="O19" s="261">
        <v>10452</v>
      </c>
      <c r="P19" s="261">
        <v>7687</v>
      </c>
      <c r="Q19" s="261">
        <v>3917</v>
      </c>
      <c r="R19" s="261">
        <v>1877</v>
      </c>
      <c r="S19" s="261">
        <v>1263</v>
      </c>
      <c r="T19" s="261">
        <v>1421</v>
      </c>
      <c r="U19" s="261">
        <v>855</v>
      </c>
      <c r="V19" s="261">
        <v>730</v>
      </c>
      <c r="W19" s="261">
        <v>333</v>
      </c>
      <c r="X19" s="261">
        <v>347</v>
      </c>
      <c r="Y19" s="261">
        <v>145</v>
      </c>
      <c r="Z19" s="262">
        <v>58195</v>
      </c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</row>
    <row r="20" spans="1:47" ht="16.5" customHeight="1">
      <c r="A20" s="1550"/>
      <c r="B20" s="1551" t="s">
        <v>31</v>
      </c>
      <c r="C20" s="1552" t="s">
        <v>55</v>
      </c>
      <c r="D20" s="246" t="s">
        <v>27</v>
      </c>
      <c r="E20" s="254">
        <v>0</v>
      </c>
      <c r="F20" s="254">
        <v>0</v>
      </c>
      <c r="G20" s="254">
        <v>0</v>
      </c>
      <c r="H20" s="254">
        <v>0</v>
      </c>
      <c r="I20" s="254">
        <v>6.73</v>
      </c>
      <c r="J20" s="254">
        <v>20.34</v>
      </c>
      <c r="K20" s="254">
        <v>2.52</v>
      </c>
      <c r="L20" s="254">
        <v>5.04</v>
      </c>
      <c r="M20" s="254">
        <v>2.77</v>
      </c>
      <c r="N20" s="254">
        <v>4</v>
      </c>
      <c r="O20" s="254">
        <v>2.0299999999999998</v>
      </c>
      <c r="P20" s="254">
        <v>0.66</v>
      </c>
      <c r="Q20" s="254">
        <v>0</v>
      </c>
      <c r="R20" s="254">
        <v>0</v>
      </c>
      <c r="S20" s="254">
        <v>0.44</v>
      </c>
      <c r="T20" s="254">
        <v>0</v>
      </c>
      <c r="U20" s="254">
        <v>0</v>
      </c>
      <c r="V20" s="254">
        <v>0.14000000000000001</v>
      </c>
      <c r="W20" s="254">
        <v>0</v>
      </c>
      <c r="X20" s="254">
        <v>0</v>
      </c>
      <c r="Y20" s="254">
        <v>0</v>
      </c>
      <c r="Z20" s="255">
        <v>44.67</v>
      </c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</row>
    <row r="21" spans="1:47" ht="16.5" customHeight="1">
      <c r="A21" s="1550"/>
      <c r="B21" s="1551"/>
      <c r="C21" s="1552"/>
      <c r="D21" s="248" t="s">
        <v>28</v>
      </c>
      <c r="E21" s="256">
        <v>0</v>
      </c>
      <c r="F21" s="256">
        <v>0</v>
      </c>
      <c r="G21" s="256">
        <v>0</v>
      </c>
      <c r="H21" s="256">
        <v>0</v>
      </c>
      <c r="I21" s="256">
        <v>386</v>
      </c>
      <c r="J21" s="256">
        <v>1262</v>
      </c>
      <c r="K21" s="256">
        <v>139</v>
      </c>
      <c r="L21" s="256">
        <v>473</v>
      </c>
      <c r="M21" s="256">
        <v>308</v>
      </c>
      <c r="N21" s="256">
        <v>410</v>
      </c>
      <c r="O21" s="256">
        <v>221</v>
      </c>
      <c r="P21" s="256">
        <v>47</v>
      </c>
      <c r="Q21" s="256">
        <v>0</v>
      </c>
      <c r="R21" s="256">
        <v>0</v>
      </c>
      <c r="S21" s="256">
        <v>63</v>
      </c>
      <c r="T21" s="256">
        <v>0</v>
      </c>
      <c r="U21" s="256">
        <v>0</v>
      </c>
      <c r="V21" s="256">
        <v>15</v>
      </c>
      <c r="W21" s="256">
        <v>0</v>
      </c>
      <c r="X21" s="256">
        <v>0</v>
      </c>
      <c r="Y21" s="256">
        <v>0</v>
      </c>
      <c r="Z21" s="257">
        <v>3324</v>
      </c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</row>
    <row r="22" spans="1:47" ht="16.5" customHeight="1">
      <c r="A22" s="1550"/>
      <c r="B22" s="1551"/>
      <c r="C22" s="1552"/>
      <c r="D22" s="247" t="s">
        <v>26</v>
      </c>
      <c r="E22" s="258">
        <v>0</v>
      </c>
      <c r="F22" s="258">
        <v>0</v>
      </c>
      <c r="G22" s="258">
        <v>0</v>
      </c>
      <c r="H22" s="258">
        <v>0</v>
      </c>
      <c r="I22" s="258">
        <v>19</v>
      </c>
      <c r="J22" s="258">
        <v>53</v>
      </c>
      <c r="K22" s="258">
        <v>4</v>
      </c>
      <c r="L22" s="258">
        <v>10</v>
      </c>
      <c r="M22" s="258">
        <v>5</v>
      </c>
      <c r="N22" s="258">
        <v>6</v>
      </c>
      <c r="O22" s="258">
        <v>3</v>
      </c>
      <c r="P22" s="258">
        <v>1</v>
      </c>
      <c r="Q22" s="258">
        <v>0</v>
      </c>
      <c r="R22" s="258">
        <v>0</v>
      </c>
      <c r="S22" s="258">
        <v>1</v>
      </c>
      <c r="T22" s="258">
        <v>0</v>
      </c>
      <c r="U22" s="258">
        <v>0</v>
      </c>
      <c r="V22" s="258">
        <v>0</v>
      </c>
      <c r="W22" s="258">
        <v>0</v>
      </c>
      <c r="X22" s="258">
        <v>0</v>
      </c>
      <c r="Y22" s="258">
        <v>0</v>
      </c>
      <c r="Z22" s="259">
        <v>102</v>
      </c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</row>
    <row r="23" spans="1:47" ht="16.5" customHeight="1">
      <c r="A23" s="1550"/>
      <c r="B23" s="1551"/>
      <c r="C23" s="1552" t="s">
        <v>56</v>
      </c>
      <c r="D23" s="246" t="s">
        <v>27</v>
      </c>
      <c r="E23" s="254">
        <v>0</v>
      </c>
      <c r="F23" s="254">
        <v>0</v>
      </c>
      <c r="G23" s="254">
        <v>2.23</v>
      </c>
      <c r="H23" s="254">
        <v>0.02</v>
      </c>
      <c r="I23" s="254">
        <v>0.28999999999999998</v>
      </c>
      <c r="J23" s="254">
        <v>0.49</v>
      </c>
      <c r="K23" s="254">
        <v>0</v>
      </c>
      <c r="L23" s="254">
        <v>0</v>
      </c>
      <c r="M23" s="254">
        <v>0</v>
      </c>
      <c r="N23" s="254">
        <v>0</v>
      </c>
      <c r="O23" s="254">
        <v>0</v>
      </c>
      <c r="P23" s="254">
        <v>0</v>
      </c>
      <c r="Q23" s="254">
        <v>0</v>
      </c>
      <c r="R23" s="254">
        <v>0</v>
      </c>
      <c r="S23" s="254">
        <v>0</v>
      </c>
      <c r="T23" s="254">
        <v>0.44</v>
      </c>
      <c r="U23" s="254">
        <v>0</v>
      </c>
      <c r="V23" s="254">
        <v>0</v>
      </c>
      <c r="W23" s="254">
        <v>0</v>
      </c>
      <c r="X23" s="254">
        <v>0</v>
      </c>
      <c r="Y23" s="254">
        <v>0</v>
      </c>
      <c r="Z23" s="255">
        <v>3.47</v>
      </c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</row>
    <row r="24" spans="1:47" ht="16.5" customHeight="1">
      <c r="A24" s="1550"/>
      <c r="B24" s="1551"/>
      <c r="C24" s="1552"/>
      <c r="D24" s="248" t="s">
        <v>28</v>
      </c>
      <c r="E24" s="256">
        <v>0</v>
      </c>
      <c r="F24" s="256">
        <v>0</v>
      </c>
      <c r="G24" s="256">
        <v>72</v>
      </c>
      <c r="H24" s="256">
        <v>1</v>
      </c>
      <c r="I24" s="256">
        <v>21</v>
      </c>
      <c r="J24" s="256">
        <v>33</v>
      </c>
      <c r="K24" s="256">
        <v>0</v>
      </c>
      <c r="L24" s="256">
        <v>0</v>
      </c>
      <c r="M24" s="256">
        <v>0</v>
      </c>
      <c r="N24" s="256">
        <v>0</v>
      </c>
      <c r="O24" s="256">
        <v>0</v>
      </c>
      <c r="P24" s="256">
        <v>0</v>
      </c>
      <c r="Q24" s="256">
        <v>0</v>
      </c>
      <c r="R24" s="256">
        <v>0</v>
      </c>
      <c r="S24" s="256">
        <v>0</v>
      </c>
      <c r="T24" s="256">
        <v>48</v>
      </c>
      <c r="U24" s="256">
        <v>0</v>
      </c>
      <c r="V24" s="256">
        <v>0</v>
      </c>
      <c r="W24" s="256">
        <v>0</v>
      </c>
      <c r="X24" s="256">
        <v>0</v>
      </c>
      <c r="Y24" s="256">
        <v>0</v>
      </c>
      <c r="Z24" s="257">
        <v>175</v>
      </c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</row>
    <row r="25" spans="1:47" ht="16.5" customHeight="1">
      <c r="A25" s="1550"/>
      <c r="B25" s="1551"/>
      <c r="C25" s="1552"/>
      <c r="D25" s="247" t="s">
        <v>26</v>
      </c>
      <c r="E25" s="258">
        <v>0</v>
      </c>
      <c r="F25" s="258">
        <v>0</v>
      </c>
      <c r="G25" s="258">
        <v>9</v>
      </c>
      <c r="H25" s="258">
        <v>0</v>
      </c>
      <c r="I25" s="258">
        <v>1</v>
      </c>
      <c r="J25" s="258">
        <v>1</v>
      </c>
      <c r="K25" s="258">
        <v>0</v>
      </c>
      <c r="L25" s="258">
        <v>0</v>
      </c>
      <c r="M25" s="258">
        <v>0</v>
      </c>
      <c r="N25" s="258">
        <v>0</v>
      </c>
      <c r="O25" s="258">
        <v>0</v>
      </c>
      <c r="P25" s="258">
        <v>0</v>
      </c>
      <c r="Q25" s="258">
        <v>0</v>
      </c>
      <c r="R25" s="258">
        <v>0</v>
      </c>
      <c r="S25" s="258">
        <v>0</v>
      </c>
      <c r="T25" s="258">
        <v>1</v>
      </c>
      <c r="U25" s="258">
        <v>0</v>
      </c>
      <c r="V25" s="258">
        <v>0</v>
      </c>
      <c r="W25" s="258">
        <v>0</v>
      </c>
      <c r="X25" s="258">
        <v>0</v>
      </c>
      <c r="Y25" s="258">
        <v>0</v>
      </c>
      <c r="Z25" s="260">
        <v>12</v>
      </c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</row>
    <row r="26" spans="1:47" ht="16.5" customHeight="1">
      <c r="A26" s="1550"/>
      <c r="B26" s="1551" t="s">
        <v>30</v>
      </c>
      <c r="C26" s="1551"/>
      <c r="D26" s="246" t="s">
        <v>27</v>
      </c>
      <c r="E26" s="254">
        <v>0</v>
      </c>
      <c r="F26" s="254">
        <v>0</v>
      </c>
      <c r="G26" s="254">
        <v>2.23</v>
      </c>
      <c r="H26" s="254">
        <v>0.02</v>
      </c>
      <c r="I26" s="254">
        <v>7.0200000000000005</v>
      </c>
      <c r="J26" s="254">
        <v>20.83</v>
      </c>
      <c r="K26" s="254">
        <v>2.52</v>
      </c>
      <c r="L26" s="254">
        <v>5.04</v>
      </c>
      <c r="M26" s="254">
        <v>2.77</v>
      </c>
      <c r="N26" s="254">
        <v>4</v>
      </c>
      <c r="O26" s="254">
        <v>2.0299999999999998</v>
      </c>
      <c r="P26" s="254">
        <v>0.66</v>
      </c>
      <c r="Q26" s="254">
        <v>0</v>
      </c>
      <c r="R26" s="254">
        <v>0</v>
      </c>
      <c r="S26" s="254">
        <v>0.44</v>
      </c>
      <c r="T26" s="254">
        <v>0.44</v>
      </c>
      <c r="U26" s="254">
        <v>0</v>
      </c>
      <c r="V26" s="254">
        <v>0.14000000000000001</v>
      </c>
      <c r="W26" s="254">
        <v>0</v>
      </c>
      <c r="X26" s="254">
        <v>0</v>
      </c>
      <c r="Y26" s="254">
        <v>0</v>
      </c>
      <c r="Z26" s="255">
        <v>48.14</v>
      </c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</row>
    <row r="27" spans="1:47" ht="16.5" customHeight="1">
      <c r="A27" s="1550"/>
      <c r="B27" s="1551"/>
      <c r="C27" s="1551"/>
      <c r="D27" s="248" t="s">
        <v>28</v>
      </c>
      <c r="E27" s="256">
        <v>0</v>
      </c>
      <c r="F27" s="256">
        <v>0</v>
      </c>
      <c r="G27" s="256">
        <v>72</v>
      </c>
      <c r="H27" s="256">
        <v>1</v>
      </c>
      <c r="I27" s="256">
        <v>407</v>
      </c>
      <c r="J27" s="256">
        <v>1295</v>
      </c>
      <c r="K27" s="256">
        <v>139</v>
      </c>
      <c r="L27" s="256">
        <v>473</v>
      </c>
      <c r="M27" s="256">
        <v>308</v>
      </c>
      <c r="N27" s="256">
        <v>410</v>
      </c>
      <c r="O27" s="256">
        <v>221</v>
      </c>
      <c r="P27" s="256">
        <v>47</v>
      </c>
      <c r="Q27" s="256">
        <v>0</v>
      </c>
      <c r="R27" s="256">
        <v>0</v>
      </c>
      <c r="S27" s="256">
        <v>63</v>
      </c>
      <c r="T27" s="256">
        <v>48</v>
      </c>
      <c r="U27" s="256">
        <v>0</v>
      </c>
      <c r="V27" s="256">
        <v>15</v>
      </c>
      <c r="W27" s="256">
        <v>0</v>
      </c>
      <c r="X27" s="256">
        <v>0</v>
      </c>
      <c r="Y27" s="256">
        <v>0</v>
      </c>
      <c r="Z27" s="257">
        <v>3499</v>
      </c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</row>
    <row r="28" spans="1:47" ht="16.5" customHeight="1">
      <c r="A28" s="1550"/>
      <c r="B28" s="1551"/>
      <c r="C28" s="1551"/>
      <c r="D28" s="247" t="s">
        <v>26</v>
      </c>
      <c r="E28" s="261">
        <v>0</v>
      </c>
      <c r="F28" s="261">
        <v>0</v>
      </c>
      <c r="G28" s="261">
        <v>9</v>
      </c>
      <c r="H28" s="261">
        <v>0</v>
      </c>
      <c r="I28" s="261">
        <v>20</v>
      </c>
      <c r="J28" s="261">
        <v>54</v>
      </c>
      <c r="K28" s="261">
        <v>4</v>
      </c>
      <c r="L28" s="261">
        <v>10</v>
      </c>
      <c r="M28" s="261">
        <v>5</v>
      </c>
      <c r="N28" s="261">
        <v>6</v>
      </c>
      <c r="O28" s="261">
        <v>3</v>
      </c>
      <c r="P28" s="261">
        <v>1</v>
      </c>
      <c r="Q28" s="261">
        <v>0</v>
      </c>
      <c r="R28" s="261">
        <v>0</v>
      </c>
      <c r="S28" s="261">
        <v>1</v>
      </c>
      <c r="T28" s="261">
        <v>1</v>
      </c>
      <c r="U28" s="261">
        <v>0</v>
      </c>
      <c r="V28" s="261">
        <v>0</v>
      </c>
      <c r="W28" s="261">
        <v>0</v>
      </c>
      <c r="X28" s="261">
        <v>0</v>
      </c>
      <c r="Y28" s="261">
        <v>0</v>
      </c>
      <c r="Z28" s="262">
        <v>114</v>
      </c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</row>
    <row r="29" spans="1:47" ht="16.5" customHeight="1">
      <c r="A29" s="1550" t="s">
        <v>24</v>
      </c>
      <c r="B29" s="1551"/>
      <c r="C29" s="1551"/>
      <c r="D29" s="246" t="s">
        <v>27</v>
      </c>
      <c r="E29" s="254">
        <v>0</v>
      </c>
      <c r="F29" s="254">
        <v>0.47</v>
      </c>
      <c r="G29" s="254">
        <v>19.88</v>
      </c>
      <c r="H29" s="254">
        <v>57.13</v>
      </c>
      <c r="I29" s="254">
        <v>204.23</v>
      </c>
      <c r="J29" s="254">
        <v>233.38</v>
      </c>
      <c r="K29" s="254">
        <v>354.95</v>
      </c>
      <c r="L29" s="254">
        <v>355.01</v>
      </c>
      <c r="M29" s="254">
        <v>768.02</v>
      </c>
      <c r="N29" s="254">
        <v>1700.8400000000001</v>
      </c>
      <c r="O29" s="254">
        <v>1741.6799999999998</v>
      </c>
      <c r="P29" s="254">
        <v>1442.5100000000002</v>
      </c>
      <c r="Q29" s="254">
        <v>942.73</v>
      </c>
      <c r="R29" s="254">
        <v>468.91</v>
      </c>
      <c r="S29" s="254">
        <v>366.27</v>
      </c>
      <c r="T29" s="254">
        <v>478.38</v>
      </c>
      <c r="U29" s="254">
        <v>319.70999999999998</v>
      </c>
      <c r="V29" s="254">
        <v>322.91000000000003</v>
      </c>
      <c r="W29" s="254">
        <v>163.95</v>
      </c>
      <c r="X29" s="254">
        <v>201.31</v>
      </c>
      <c r="Y29" s="254">
        <v>92.25</v>
      </c>
      <c r="Z29" s="255">
        <v>10234.519999999999</v>
      </c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</row>
    <row r="30" spans="1:47" ht="16.5" customHeight="1">
      <c r="A30" s="1550"/>
      <c r="B30" s="1551"/>
      <c r="C30" s="1551"/>
      <c r="D30" s="248" t="s">
        <v>28</v>
      </c>
      <c r="E30" s="256">
        <v>0</v>
      </c>
      <c r="F30" s="256">
        <v>52</v>
      </c>
      <c r="G30" s="256">
        <v>2063</v>
      </c>
      <c r="H30" s="256">
        <v>9207</v>
      </c>
      <c r="I30" s="256">
        <v>40936</v>
      </c>
      <c r="J30" s="256">
        <v>48375</v>
      </c>
      <c r="K30" s="256">
        <v>117134</v>
      </c>
      <c r="L30" s="256">
        <v>143832</v>
      </c>
      <c r="M30" s="256">
        <v>343602</v>
      </c>
      <c r="N30" s="256">
        <v>830284</v>
      </c>
      <c r="O30" s="256">
        <v>909235</v>
      </c>
      <c r="P30" s="256">
        <v>812328</v>
      </c>
      <c r="Q30" s="256">
        <v>503741</v>
      </c>
      <c r="R30" s="256">
        <v>287525</v>
      </c>
      <c r="S30" s="256">
        <v>229956</v>
      </c>
      <c r="T30" s="256">
        <v>311275</v>
      </c>
      <c r="U30" s="256">
        <v>217845</v>
      </c>
      <c r="V30" s="256">
        <v>217173</v>
      </c>
      <c r="W30" s="256">
        <v>113842</v>
      </c>
      <c r="X30" s="256">
        <v>142396</v>
      </c>
      <c r="Y30" s="256">
        <v>60118</v>
      </c>
      <c r="Z30" s="257">
        <v>5340919</v>
      </c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</row>
    <row r="31" spans="1:47" ht="16.5" customHeight="1">
      <c r="A31" s="1550"/>
      <c r="B31" s="1551"/>
      <c r="C31" s="1551"/>
      <c r="D31" s="247" t="s">
        <v>26</v>
      </c>
      <c r="E31" s="261">
        <v>0</v>
      </c>
      <c r="F31" s="261">
        <v>9</v>
      </c>
      <c r="G31" s="261">
        <v>221</v>
      </c>
      <c r="H31" s="261">
        <v>688</v>
      </c>
      <c r="I31" s="261">
        <v>2137</v>
      </c>
      <c r="J31" s="261">
        <v>1826</v>
      </c>
      <c r="K31" s="261">
        <v>3326</v>
      </c>
      <c r="L31" s="261">
        <v>3168</v>
      </c>
      <c r="M31" s="261">
        <v>6050</v>
      </c>
      <c r="N31" s="261">
        <v>11851</v>
      </c>
      <c r="O31" s="261">
        <v>10455</v>
      </c>
      <c r="P31" s="261">
        <v>7688</v>
      </c>
      <c r="Q31" s="261">
        <v>3917</v>
      </c>
      <c r="R31" s="261">
        <v>1877</v>
      </c>
      <c r="S31" s="261">
        <v>1264</v>
      </c>
      <c r="T31" s="261">
        <v>1422</v>
      </c>
      <c r="U31" s="261">
        <v>855</v>
      </c>
      <c r="V31" s="261">
        <v>730</v>
      </c>
      <c r="W31" s="261">
        <v>333</v>
      </c>
      <c r="X31" s="261">
        <v>347</v>
      </c>
      <c r="Y31" s="261">
        <v>145</v>
      </c>
      <c r="Z31" s="262">
        <v>58309</v>
      </c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</row>
    <row r="32" spans="1:47" ht="16.5" customHeight="1">
      <c r="A32" s="1550" t="s">
        <v>34</v>
      </c>
      <c r="B32" s="1551" t="s">
        <v>29</v>
      </c>
      <c r="C32" s="1552" t="s">
        <v>53</v>
      </c>
      <c r="D32" s="246" t="s">
        <v>27</v>
      </c>
      <c r="E32" s="254">
        <v>0</v>
      </c>
      <c r="F32" s="254">
        <v>0</v>
      </c>
      <c r="G32" s="254">
        <v>0</v>
      </c>
      <c r="H32" s="254">
        <v>0</v>
      </c>
      <c r="I32" s="254">
        <v>2.33</v>
      </c>
      <c r="J32" s="254">
        <v>1.38</v>
      </c>
      <c r="K32" s="254">
        <v>3.14</v>
      </c>
      <c r="L32" s="254">
        <v>0.42</v>
      </c>
      <c r="M32" s="254">
        <v>13.3</v>
      </c>
      <c r="N32" s="254">
        <v>38.61</v>
      </c>
      <c r="O32" s="254">
        <v>52.11</v>
      </c>
      <c r="P32" s="254">
        <v>48.95</v>
      </c>
      <c r="Q32" s="254">
        <v>129.4</v>
      </c>
      <c r="R32" s="254">
        <v>200.87</v>
      </c>
      <c r="S32" s="254">
        <v>128.97</v>
      </c>
      <c r="T32" s="254">
        <v>143.36000000000001</v>
      </c>
      <c r="U32" s="254">
        <v>101.08</v>
      </c>
      <c r="V32" s="254">
        <v>95.42</v>
      </c>
      <c r="W32" s="254">
        <v>32.14</v>
      </c>
      <c r="X32" s="254">
        <v>41.53</v>
      </c>
      <c r="Y32" s="254">
        <v>61.27</v>
      </c>
      <c r="Z32" s="255">
        <v>1094.28</v>
      </c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</row>
    <row r="33" spans="1:47" ht="16.5" customHeight="1">
      <c r="A33" s="1550"/>
      <c r="B33" s="1551"/>
      <c r="C33" s="1552"/>
      <c r="D33" s="248" t="s">
        <v>28</v>
      </c>
      <c r="E33" s="256">
        <v>0</v>
      </c>
      <c r="F33" s="256">
        <v>0</v>
      </c>
      <c r="G33" s="256">
        <v>0</v>
      </c>
      <c r="H33" s="256">
        <v>0</v>
      </c>
      <c r="I33" s="256">
        <v>186</v>
      </c>
      <c r="J33" s="256">
        <v>101</v>
      </c>
      <c r="K33" s="256">
        <v>274</v>
      </c>
      <c r="L33" s="256">
        <v>51</v>
      </c>
      <c r="M33" s="256">
        <v>2777</v>
      </c>
      <c r="N33" s="256">
        <v>8220</v>
      </c>
      <c r="O33" s="256">
        <v>12166</v>
      </c>
      <c r="P33" s="256">
        <v>12391</v>
      </c>
      <c r="Q33" s="256">
        <v>33127</v>
      </c>
      <c r="R33" s="256">
        <v>53512</v>
      </c>
      <c r="S33" s="256">
        <v>34369</v>
      </c>
      <c r="T33" s="256">
        <v>39296</v>
      </c>
      <c r="U33" s="256">
        <v>27880</v>
      </c>
      <c r="V33" s="256">
        <v>27041</v>
      </c>
      <c r="W33" s="256">
        <v>8253</v>
      </c>
      <c r="X33" s="256">
        <v>11175</v>
      </c>
      <c r="Y33" s="256">
        <v>16219</v>
      </c>
      <c r="Z33" s="257">
        <v>287038</v>
      </c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</row>
    <row r="34" spans="1:47" ht="16.5" customHeight="1">
      <c r="A34" s="1550"/>
      <c r="B34" s="1551"/>
      <c r="C34" s="1552"/>
      <c r="D34" s="247" t="s">
        <v>26</v>
      </c>
      <c r="E34" s="258">
        <v>0</v>
      </c>
      <c r="F34" s="258">
        <v>0</v>
      </c>
      <c r="G34" s="258">
        <v>0</v>
      </c>
      <c r="H34" s="258">
        <v>0</v>
      </c>
      <c r="I34" s="258">
        <v>11</v>
      </c>
      <c r="J34" s="258">
        <v>6</v>
      </c>
      <c r="K34" s="258">
        <v>13</v>
      </c>
      <c r="L34" s="258">
        <v>2</v>
      </c>
      <c r="M34" s="258">
        <v>61</v>
      </c>
      <c r="N34" s="258">
        <v>131</v>
      </c>
      <c r="O34" s="258">
        <v>139</v>
      </c>
      <c r="P34" s="258">
        <v>114</v>
      </c>
      <c r="Q34" s="258">
        <v>242</v>
      </c>
      <c r="R34" s="258">
        <v>286</v>
      </c>
      <c r="S34" s="258">
        <v>154</v>
      </c>
      <c r="T34" s="258">
        <v>174</v>
      </c>
      <c r="U34" s="258">
        <v>115</v>
      </c>
      <c r="V34" s="258">
        <v>122</v>
      </c>
      <c r="W34" s="258">
        <v>31</v>
      </c>
      <c r="X34" s="258">
        <v>45</v>
      </c>
      <c r="Y34" s="258">
        <v>72</v>
      </c>
      <c r="Z34" s="259">
        <v>1718</v>
      </c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</row>
    <row r="35" spans="1:47" ht="16.5" customHeight="1">
      <c r="A35" s="1550"/>
      <c r="B35" s="1551"/>
      <c r="C35" s="1552" t="s">
        <v>54</v>
      </c>
      <c r="D35" s="246" t="s">
        <v>27</v>
      </c>
      <c r="E35" s="254">
        <v>0</v>
      </c>
      <c r="F35" s="254">
        <v>0</v>
      </c>
      <c r="G35" s="254">
        <v>0</v>
      </c>
      <c r="H35" s="254">
        <v>0</v>
      </c>
      <c r="I35" s="254">
        <v>0</v>
      </c>
      <c r="J35" s="254">
        <v>0</v>
      </c>
      <c r="K35" s="254">
        <v>0</v>
      </c>
      <c r="L35" s="254">
        <v>0</v>
      </c>
      <c r="M35" s="254">
        <v>0</v>
      </c>
      <c r="N35" s="254">
        <v>0</v>
      </c>
      <c r="O35" s="254">
        <v>0</v>
      </c>
      <c r="P35" s="254">
        <v>0</v>
      </c>
      <c r="Q35" s="254">
        <v>0</v>
      </c>
      <c r="R35" s="254">
        <v>0</v>
      </c>
      <c r="S35" s="254">
        <v>0</v>
      </c>
      <c r="T35" s="254">
        <v>0</v>
      </c>
      <c r="U35" s="254">
        <v>0</v>
      </c>
      <c r="V35" s="254">
        <v>0</v>
      </c>
      <c r="W35" s="254">
        <v>0</v>
      </c>
      <c r="X35" s="254">
        <v>0</v>
      </c>
      <c r="Y35" s="254">
        <v>2.87</v>
      </c>
      <c r="Z35" s="255">
        <v>2.87</v>
      </c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</row>
    <row r="36" spans="1:47" ht="16.5" customHeight="1">
      <c r="A36" s="1550"/>
      <c r="B36" s="1551"/>
      <c r="C36" s="1552"/>
      <c r="D36" s="248" t="s">
        <v>28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56">
        <v>0</v>
      </c>
      <c r="V36" s="256">
        <v>0</v>
      </c>
      <c r="W36" s="256">
        <v>0</v>
      </c>
      <c r="X36" s="256">
        <v>0</v>
      </c>
      <c r="Y36" s="256">
        <v>806</v>
      </c>
      <c r="Z36" s="257">
        <v>806</v>
      </c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</row>
    <row r="37" spans="1:47" ht="16.5" customHeight="1">
      <c r="A37" s="1550"/>
      <c r="B37" s="1551"/>
      <c r="C37" s="1552"/>
      <c r="D37" s="247" t="s">
        <v>26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v>0</v>
      </c>
      <c r="O37" s="258">
        <v>0</v>
      </c>
      <c r="P37" s="258">
        <v>0</v>
      </c>
      <c r="Q37" s="258">
        <v>0</v>
      </c>
      <c r="R37" s="258">
        <v>0</v>
      </c>
      <c r="S37" s="258">
        <v>0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58">
        <v>4</v>
      </c>
      <c r="Z37" s="259">
        <v>4</v>
      </c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</row>
    <row r="38" spans="1:47" ht="16.5" customHeight="1">
      <c r="A38" s="1550"/>
      <c r="B38" s="1551" t="s">
        <v>30</v>
      </c>
      <c r="C38" s="1551"/>
      <c r="D38" s="246" t="s">
        <v>27</v>
      </c>
      <c r="E38" s="254">
        <v>0</v>
      </c>
      <c r="F38" s="254">
        <v>0</v>
      </c>
      <c r="G38" s="254">
        <v>0</v>
      </c>
      <c r="H38" s="254">
        <v>0</v>
      </c>
      <c r="I38" s="254">
        <v>2.33</v>
      </c>
      <c r="J38" s="254">
        <v>1.38</v>
      </c>
      <c r="K38" s="254">
        <v>3.14</v>
      </c>
      <c r="L38" s="254">
        <v>0.42</v>
      </c>
      <c r="M38" s="254">
        <v>13.3</v>
      </c>
      <c r="N38" s="254">
        <v>38.61</v>
      </c>
      <c r="O38" s="254">
        <v>52.11</v>
      </c>
      <c r="P38" s="254">
        <v>48.95</v>
      </c>
      <c r="Q38" s="254">
        <v>129.4</v>
      </c>
      <c r="R38" s="254">
        <v>200.87</v>
      </c>
      <c r="S38" s="254">
        <v>128.97</v>
      </c>
      <c r="T38" s="254">
        <v>143.36000000000001</v>
      </c>
      <c r="U38" s="254">
        <v>101.08</v>
      </c>
      <c r="V38" s="254">
        <v>95.42</v>
      </c>
      <c r="W38" s="254">
        <v>32.14</v>
      </c>
      <c r="X38" s="254">
        <v>41.53</v>
      </c>
      <c r="Y38" s="254">
        <v>64.14</v>
      </c>
      <c r="Z38" s="255">
        <v>1097.1499999999999</v>
      </c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</row>
    <row r="39" spans="1:47" ht="16.5" customHeight="1">
      <c r="A39" s="1550"/>
      <c r="B39" s="1551"/>
      <c r="C39" s="1551"/>
      <c r="D39" s="248" t="s">
        <v>28</v>
      </c>
      <c r="E39" s="256">
        <v>0</v>
      </c>
      <c r="F39" s="256">
        <v>0</v>
      </c>
      <c r="G39" s="256">
        <v>0</v>
      </c>
      <c r="H39" s="256">
        <v>0</v>
      </c>
      <c r="I39" s="256">
        <v>186</v>
      </c>
      <c r="J39" s="256">
        <v>101</v>
      </c>
      <c r="K39" s="256">
        <v>274</v>
      </c>
      <c r="L39" s="256">
        <v>51</v>
      </c>
      <c r="M39" s="256">
        <v>2777</v>
      </c>
      <c r="N39" s="256">
        <v>8220</v>
      </c>
      <c r="O39" s="256">
        <v>12166</v>
      </c>
      <c r="P39" s="256">
        <v>12391</v>
      </c>
      <c r="Q39" s="256">
        <v>33127</v>
      </c>
      <c r="R39" s="256">
        <v>53512</v>
      </c>
      <c r="S39" s="256">
        <v>34369</v>
      </c>
      <c r="T39" s="256">
        <v>39296</v>
      </c>
      <c r="U39" s="256">
        <v>27880</v>
      </c>
      <c r="V39" s="256">
        <v>27041</v>
      </c>
      <c r="W39" s="256">
        <v>8253</v>
      </c>
      <c r="X39" s="256">
        <v>11175</v>
      </c>
      <c r="Y39" s="256">
        <v>17025</v>
      </c>
      <c r="Z39" s="257">
        <v>287844</v>
      </c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</row>
    <row r="40" spans="1:47" ht="16.5" customHeight="1">
      <c r="A40" s="1550"/>
      <c r="B40" s="1551"/>
      <c r="C40" s="1551"/>
      <c r="D40" s="247" t="s">
        <v>26</v>
      </c>
      <c r="E40" s="261">
        <v>0</v>
      </c>
      <c r="F40" s="261">
        <v>0</v>
      </c>
      <c r="G40" s="261">
        <v>0</v>
      </c>
      <c r="H40" s="261">
        <v>0</v>
      </c>
      <c r="I40" s="261">
        <v>11</v>
      </c>
      <c r="J40" s="261">
        <v>6</v>
      </c>
      <c r="K40" s="261">
        <v>13</v>
      </c>
      <c r="L40" s="261">
        <v>2</v>
      </c>
      <c r="M40" s="261">
        <v>61</v>
      </c>
      <c r="N40" s="261">
        <v>131</v>
      </c>
      <c r="O40" s="261">
        <v>139</v>
      </c>
      <c r="P40" s="261">
        <v>114</v>
      </c>
      <c r="Q40" s="261">
        <v>242</v>
      </c>
      <c r="R40" s="261">
        <v>286</v>
      </c>
      <c r="S40" s="261">
        <v>154</v>
      </c>
      <c r="T40" s="261">
        <v>174</v>
      </c>
      <c r="U40" s="261">
        <v>115</v>
      </c>
      <c r="V40" s="261">
        <v>122</v>
      </c>
      <c r="W40" s="261">
        <v>31</v>
      </c>
      <c r="X40" s="261">
        <v>45</v>
      </c>
      <c r="Y40" s="261">
        <v>76</v>
      </c>
      <c r="Z40" s="262">
        <v>1722</v>
      </c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</row>
    <row r="41" spans="1:47" ht="16.5" customHeight="1">
      <c r="A41" s="1550"/>
      <c r="B41" s="1551" t="s">
        <v>31</v>
      </c>
      <c r="C41" s="1552" t="s">
        <v>55</v>
      </c>
      <c r="D41" s="246" t="s">
        <v>27</v>
      </c>
      <c r="E41" s="254">
        <v>0</v>
      </c>
      <c r="F41" s="254">
        <v>0</v>
      </c>
      <c r="G41" s="254">
        <v>0</v>
      </c>
      <c r="H41" s="254">
        <v>0</v>
      </c>
      <c r="I41" s="254">
        <v>0</v>
      </c>
      <c r="J41" s="254">
        <v>0.76</v>
      </c>
      <c r="K41" s="254">
        <v>0.22</v>
      </c>
      <c r="L41" s="254">
        <v>1.46</v>
      </c>
      <c r="M41" s="254">
        <v>12.93</v>
      </c>
      <c r="N41" s="254">
        <v>13.68</v>
      </c>
      <c r="O41" s="254">
        <v>27.42</v>
      </c>
      <c r="P41" s="254">
        <v>45.91</v>
      </c>
      <c r="Q41" s="254">
        <v>13.15</v>
      </c>
      <c r="R41" s="254">
        <v>0.43</v>
      </c>
      <c r="S41" s="254">
        <v>0</v>
      </c>
      <c r="T41" s="254">
        <v>0.19</v>
      </c>
      <c r="U41" s="254">
        <v>0</v>
      </c>
      <c r="V41" s="254">
        <v>0.26</v>
      </c>
      <c r="W41" s="254">
        <v>0</v>
      </c>
      <c r="X41" s="254">
        <v>0</v>
      </c>
      <c r="Y41" s="254">
        <v>0</v>
      </c>
      <c r="Z41" s="255">
        <v>116.41</v>
      </c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</row>
    <row r="42" spans="1:47" ht="16.5" customHeight="1">
      <c r="A42" s="1550"/>
      <c r="B42" s="1551"/>
      <c r="C42" s="1552"/>
      <c r="D42" s="248" t="s">
        <v>28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46</v>
      </c>
      <c r="K42" s="256">
        <v>12</v>
      </c>
      <c r="L42" s="256">
        <v>159</v>
      </c>
      <c r="M42" s="256">
        <v>1689</v>
      </c>
      <c r="N42" s="256">
        <v>1455</v>
      </c>
      <c r="O42" s="256">
        <v>2683</v>
      </c>
      <c r="P42" s="256">
        <v>5408</v>
      </c>
      <c r="Q42" s="256">
        <v>1553</v>
      </c>
      <c r="R42" s="256">
        <v>31</v>
      </c>
      <c r="S42" s="256">
        <v>0</v>
      </c>
      <c r="T42" s="256">
        <v>13</v>
      </c>
      <c r="U42" s="256">
        <v>0</v>
      </c>
      <c r="V42" s="256">
        <v>37</v>
      </c>
      <c r="W42" s="256">
        <v>0</v>
      </c>
      <c r="X42" s="256">
        <v>0</v>
      </c>
      <c r="Y42" s="256">
        <v>0</v>
      </c>
      <c r="Z42" s="257">
        <v>13086</v>
      </c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</row>
    <row r="43" spans="1:47" ht="16.5" customHeight="1">
      <c r="A43" s="1550"/>
      <c r="B43" s="1551"/>
      <c r="C43" s="1552"/>
      <c r="D43" s="247" t="s">
        <v>26</v>
      </c>
      <c r="E43" s="258">
        <v>0</v>
      </c>
      <c r="F43" s="258">
        <v>0</v>
      </c>
      <c r="G43" s="258">
        <v>0</v>
      </c>
      <c r="H43" s="258">
        <v>0</v>
      </c>
      <c r="I43" s="258">
        <v>0</v>
      </c>
      <c r="J43" s="258">
        <v>2</v>
      </c>
      <c r="K43" s="258">
        <v>0</v>
      </c>
      <c r="L43" s="258">
        <v>3</v>
      </c>
      <c r="M43" s="258">
        <v>19</v>
      </c>
      <c r="N43" s="258">
        <v>19</v>
      </c>
      <c r="O43" s="258">
        <v>35</v>
      </c>
      <c r="P43" s="258">
        <v>56</v>
      </c>
      <c r="Q43" s="258">
        <v>19</v>
      </c>
      <c r="R43" s="258">
        <v>1</v>
      </c>
      <c r="S43" s="258">
        <v>0</v>
      </c>
      <c r="T43" s="258">
        <v>0</v>
      </c>
      <c r="U43" s="258">
        <v>0</v>
      </c>
      <c r="V43" s="258">
        <v>0</v>
      </c>
      <c r="W43" s="258">
        <v>0</v>
      </c>
      <c r="X43" s="258">
        <v>0</v>
      </c>
      <c r="Y43" s="258">
        <v>0</v>
      </c>
      <c r="Z43" s="259">
        <v>154</v>
      </c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</row>
    <row r="44" spans="1:47" ht="16.5" customHeight="1">
      <c r="A44" s="1550"/>
      <c r="B44" s="1551"/>
      <c r="C44" s="1552" t="s">
        <v>56</v>
      </c>
      <c r="D44" s="246" t="s">
        <v>27</v>
      </c>
      <c r="E44" s="254">
        <v>0</v>
      </c>
      <c r="F44" s="254">
        <v>0</v>
      </c>
      <c r="G44" s="254">
        <v>1.44</v>
      </c>
      <c r="H44" s="254">
        <v>16.329999999999998</v>
      </c>
      <c r="I44" s="254">
        <v>217.37</v>
      </c>
      <c r="J44" s="254">
        <v>15.98</v>
      </c>
      <c r="K44" s="254">
        <v>67.09</v>
      </c>
      <c r="L44" s="254">
        <v>83.64</v>
      </c>
      <c r="M44" s="254">
        <v>172.62</v>
      </c>
      <c r="N44" s="254">
        <v>265.02999999999997</v>
      </c>
      <c r="O44" s="254">
        <v>383.45</v>
      </c>
      <c r="P44" s="254">
        <v>811.89</v>
      </c>
      <c r="Q44" s="254">
        <v>451.89</v>
      </c>
      <c r="R44" s="254">
        <v>114.01</v>
      </c>
      <c r="S44" s="254">
        <v>61.15</v>
      </c>
      <c r="T44" s="254">
        <v>45.11</v>
      </c>
      <c r="U44" s="254">
        <v>10.86</v>
      </c>
      <c r="V44" s="254">
        <v>0.43</v>
      </c>
      <c r="W44" s="254">
        <v>2.87</v>
      </c>
      <c r="X44" s="254">
        <v>8.14</v>
      </c>
      <c r="Y44" s="254">
        <v>26.72</v>
      </c>
      <c r="Z44" s="255">
        <v>2756.02</v>
      </c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</row>
    <row r="45" spans="1:47" ht="16.5" customHeight="1">
      <c r="A45" s="1550"/>
      <c r="B45" s="1551"/>
      <c r="C45" s="1552"/>
      <c r="D45" s="248" t="s">
        <v>28</v>
      </c>
      <c r="E45" s="256">
        <v>0</v>
      </c>
      <c r="F45" s="256">
        <v>0</v>
      </c>
      <c r="G45" s="256">
        <v>65</v>
      </c>
      <c r="H45" s="256">
        <v>659</v>
      </c>
      <c r="I45" s="256">
        <v>13609</v>
      </c>
      <c r="J45" s="256">
        <v>1322</v>
      </c>
      <c r="K45" s="256">
        <v>4590</v>
      </c>
      <c r="L45" s="256">
        <v>6946</v>
      </c>
      <c r="M45" s="256">
        <v>16777</v>
      </c>
      <c r="N45" s="256">
        <v>28589</v>
      </c>
      <c r="O45" s="256">
        <v>39839</v>
      </c>
      <c r="P45" s="256">
        <v>88260</v>
      </c>
      <c r="Q45" s="256">
        <v>51851</v>
      </c>
      <c r="R45" s="256">
        <v>13438</v>
      </c>
      <c r="S45" s="256">
        <v>7137</v>
      </c>
      <c r="T45" s="256">
        <v>6132</v>
      </c>
      <c r="U45" s="256">
        <v>1382</v>
      </c>
      <c r="V45" s="256">
        <v>31</v>
      </c>
      <c r="W45" s="256">
        <v>301</v>
      </c>
      <c r="X45" s="256">
        <v>1093</v>
      </c>
      <c r="Y45" s="256">
        <v>3510</v>
      </c>
      <c r="Z45" s="257">
        <v>285531</v>
      </c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</row>
    <row r="46" spans="1:47" ht="16.5" customHeight="1">
      <c r="A46" s="1550"/>
      <c r="B46" s="1551"/>
      <c r="C46" s="1552"/>
      <c r="D46" s="247" t="s">
        <v>26</v>
      </c>
      <c r="E46" s="258">
        <v>0</v>
      </c>
      <c r="F46" s="258">
        <v>0</v>
      </c>
      <c r="G46" s="258">
        <v>8</v>
      </c>
      <c r="H46" s="258">
        <v>60</v>
      </c>
      <c r="I46" s="258">
        <v>756</v>
      </c>
      <c r="J46" s="258">
        <v>53</v>
      </c>
      <c r="K46" s="258">
        <v>112</v>
      </c>
      <c r="L46" s="258">
        <v>95</v>
      </c>
      <c r="M46" s="258">
        <v>168</v>
      </c>
      <c r="N46" s="258">
        <v>322</v>
      </c>
      <c r="O46" s="258">
        <v>466</v>
      </c>
      <c r="P46" s="258">
        <v>1074</v>
      </c>
      <c r="Q46" s="258">
        <v>619</v>
      </c>
      <c r="R46" s="258">
        <v>159</v>
      </c>
      <c r="S46" s="258">
        <v>89</v>
      </c>
      <c r="T46" s="258">
        <v>64</v>
      </c>
      <c r="U46" s="258">
        <v>16</v>
      </c>
      <c r="V46" s="258">
        <v>0</v>
      </c>
      <c r="W46" s="258">
        <v>5</v>
      </c>
      <c r="X46" s="258">
        <v>12</v>
      </c>
      <c r="Y46" s="258">
        <v>42</v>
      </c>
      <c r="Z46" s="259">
        <v>4120</v>
      </c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</row>
    <row r="47" spans="1:47" ht="16.5" customHeight="1">
      <c r="A47" s="1550"/>
      <c r="B47" s="1551" t="s">
        <v>30</v>
      </c>
      <c r="C47" s="1551"/>
      <c r="D47" s="246" t="s">
        <v>27</v>
      </c>
      <c r="E47" s="254">
        <v>0</v>
      </c>
      <c r="F47" s="254">
        <v>0</v>
      </c>
      <c r="G47" s="254">
        <v>1.44</v>
      </c>
      <c r="H47" s="254">
        <v>16.329999999999998</v>
      </c>
      <c r="I47" s="254">
        <v>217.37</v>
      </c>
      <c r="J47" s="254">
        <v>16.740000000000002</v>
      </c>
      <c r="K47" s="254">
        <v>67.31</v>
      </c>
      <c r="L47" s="254">
        <v>85.1</v>
      </c>
      <c r="M47" s="254">
        <v>185.55</v>
      </c>
      <c r="N47" s="254">
        <v>278.70999999999998</v>
      </c>
      <c r="O47" s="254">
        <v>410.87</v>
      </c>
      <c r="P47" s="254">
        <v>857.8</v>
      </c>
      <c r="Q47" s="254">
        <v>465.03999999999996</v>
      </c>
      <c r="R47" s="254">
        <v>114.44000000000001</v>
      </c>
      <c r="S47" s="254">
        <v>61.15</v>
      </c>
      <c r="T47" s="254">
        <v>45.3</v>
      </c>
      <c r="U47" s="254">
        <v>10.86</v>
      </c>
      <c r="V47" s="254">
        <v>0.69</v>
      </c>
      <c r="W47" s="254">
        <v>2.87</v>
      </c>
      <c r="X47" s="254">
        <v>8.14</v>
      </c>
      <c r="Y47" s="254">
        <v>26.72</v>
      </c>
      <c r="Z47" s="255">
        <v>2872.43</v>
      </c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</row>
    <row r="48" spans="1:47" ht="16.5" customHeight="1">
      <c r="A48" s="1550"/>
      <c r="B48" s="1551"/>
      <c r="C48" s="1551"/>
      <c r="D48" s="248" t="s">
        <v>28</v>
      </c>
      <c r="E48" s="256">
        <v>0</v>
      </c>
      <c r="F48" s="256">
        <v>0</v>
      </c>
      <c r="G48" s="256">
        <v>65</v>
      </c>
      <c r="H48" s="256">
        <v>659</v>
      </c>
      <c r="I48" s="256">
        <v>13609</v>
      </c>
      <c r="J48" s="256">
        <v>1368</v>
      </c>
      <c r="K48" s="256">
        <v>4602</v>
      </c>
      <c r="L48" s="256">
        <v>7105</v>
      </c>
      <c r="M48" s="256">
        <v>18466</v>
      </c>
      <c r="N48" s="256">
        <v>30044</v>
      </c>
      <c r="O48" s="256">
        <v>42522</v>
      </c>
      <c r="P48" s="256">
        <v>93668</v>
      </c>
      <c r="Q48" s="256">
        <v>53404</v>
      </c>
      <c r="R48" s="256">
        <v>13469</v>
      </c>
      <c r="S48" s="256">
        <v>7137</v>
      </c>
      <c r="T48" s="256">
        <v>6145</v>
      </c>
      <c r="U48" s="256">
        <v>1382</v>
      </c>
      <c r="V48" s="256">
        <v>68</v>
      </c>
      <c r="W48" s="256">
        <v>301</v>
      </c>
      <c r="X48" s="256">
        <v>1093</v>
      </c>
      <c r="Y48" s="256">
        <v>3510</v>
      </c>
      <c r="Z48" s="257">
        <v>298617</v>
      </c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</row>
    <row r="49" spans="1:47" ht="16.5" customHeight="1">
      <c r="A49" s="1550"/>
      <c r="B49" s="1551"/>
      <c r="C49" s="1551"/>
      <c r="D49" s="247" t="s">
        <v>26</v>
      </c>
      <c r="E49" s="261">
        <v>0</v>
      </c>
      <c r="F49" s="261">
        <v>0</v>
      </c>
      <c r="G49" s="261">
        <v>8</v>
      </c>
      <c r="H49" s="261">
        <v>60</v>
      </c>
      <c r="I49" s="261">
        <v>756</v>
      </c>
      <c r="J49" s="261">
        <v>55</v>
      </c>
      <c r="K49" s="261">
        <v>112</v>
      </c>
      <c r="L49" s="261">
        <v>98</v>
      </c>
      <c r="M49" s="261">
        <v>187</v>
      </c>
      <c r="N49" s="261">
        <v>341</v>
      </c>
      <c r="O49" s="261">
        <v>501</v>
      </c>
      <c r="P49" s="261">
        <v>1130</v>
      </c>
      <c r="Q49" s="261">
        <v>638</v>
      </c>
      <c r="R49" s="261">
        <v>160</v>
      </c>
      <c r="S49" s="261">
        <v>89</v>
      </c>
      <c r="T49" s="261">
        <v>64</v>
      </c>
      <c r="U49" s="261">
        <v>16</v>
      </c>
      <c r="V49" s="261">
        <v>0</v>
      </c>
      <c r="W49" s="261">
        <v>5</v>
      </c>
      <c r="X49" s="261">
        <v>12</v>
      </c>
      <c r="Y49" s="261">
        <v>42</v>
      </c>
      <c r="Z49" s="262">
        <v>4274</v>
      </c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</row>
    <row r="50" spans="1:47" ht="16.5" customHeight="1">
      <c r="A50" s="1550" t="s">
        <v>24</v>
      </c>
      <c r="B50" s="1551"/>
      <c r="C50" s="1551"/>
      <c r="D50" s="246" t="s">
        <v>27</v>
      </c>
      <c r="E50" s="254">
        <v>0</v>
      </c>
      <c r="F50" s="254">
        <v>0</v>
      </c>
      <c r="G50" s="254">
        <v>1.44</v>
      </c>
      <c r="H50" s="254">
        <v>16.329999999999998</v>
      </c>
      <c r="I50" s="254">
        <v>219.70000000000002</v>
      </c>
      <c r="J50" s="254">
        <v>18.12</v>
      </c>
      <c r="K50" s="254">
        <v>70.45</v>
      </c>
      <c r="L50" s="254">
        <v>85.52</v>
      </c>
      <c r="M50" s="254">
        <v>198.85</v>
      </c>
      <c r="N50" s="254">
        <v>317.32</v>
      </c>
      <c r="O50" s="254">
        <v>462.98</v>
      </c>
      <c r="P50" s="254">
        <v>906.75</v>
      </c>
      <c r="Q50" s="254">
        <v>594.44000000000005</v>
      </c>
      <c r="R50" s="254">
        <v>315.31</v>
      </c>
      <c r="S50" s="254">
        <v>190.12</v>
      </c>
      <c r="T50" s="254">
        <v>188.66000000000003</v>
      </c>
      <c r="U50" s="254">
        <v>111.94</v>
      </c>
      <c r="V50" s="254">
        <v>96.110000000000014</v>
      </c>
      <c r="W50" s="254">
        <v>35.01</v>
      </c>
      <c r="X50" s="254">
        <v>49.67</v>
      </c>
      <c r="Y50" s="254">
        <v>90.86</v>
      </c>
      <c r="Z50" s="255">
        <v>3969.58</v>
      </c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</row>
    <row r="51" spans="1:47" ht="16.5" customHeight="1">
      <c r="A51" s="1550"/>
      <c r="B51" s="1551"/>
      <c r="C51" s="1551"/>
      <c r="D51" s="248" t="s">
        <v>28</v>
      </c>
      <c r="E51" s="256">
        <v>0</v>
      </c>
      <c r="F51" s="256">
        <v>0</v>
      </c>
      <c r="G51" s="256">
        <v>65</v>
      </c>
      <c r="H51" s="256">
        <v>659</v>
      </c>
      <c r="I51" s="256">
        <v>13795</v>
      </c>
      <c r="J51" s="256">
        <v>1469</v>
      </c>
      <c r="K51" s="256">
        <v>4876</v>
      </c>
      <c r="L51" s="256">
        <v>7156</v>
      </c>
      <c r="M51" s="256">
        <v>21243</v>
      </c>
      <c r="N51" s="256">
        <v>38264</v>
      </c>
      <c r="O51" s="256">
        <v>54688</v>
      </c>
      <c r="P51" s="256">
        <v>106059</v>
      </c>
      <c r="Q51" s="256">
        <v>86531</v>
      </c>
      <c r="R51" s="256">
        <v>66981</v>
      </c>
      <c r="S51" s="256">
        <v>41506</v>
      </c>
      <c r="T51" s="256">
        <v>45441</v>
      </c>
      <c r="U51" s="256">
        <v>29262</v>
      </c>
      <c r="V51" s="256">
        <v>27109</v>
      </c>
      <c r="W51" s="256">
        <v>8554</v>
      </c>
      <c r="X51" s="256">
        <v>12268</v>
      </c>
      <c r="Y51" s="256">
        <v>20535</v>
      </c>
      <c r="Z51" s="257">
        <v>586461</v>
      </c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</row>
    <row r="52" spans="1:47" ht="16.5" customHeight="1">
      <c r="A52" s="1550"/>
      <c r="B52" s="1551"/>
      <c r="C52" s="1551"/>
      <c r="D52" s="247" t="s">
        <v>26</v>
      </c>
      <c r="E52" s="261">
        <v>0</v>
      </c>
      <c r="F52" s="261">
        <v>0</v>
      </c>
      <c r="G52" s="261">
        <v>8</v>
      </c>
      <c r="H52" s="261">
        <v>60</v>
      </c>
      <c r="I52" s="261">
        <v>767</v>
      </c>
      <c r="J52" s="261">
        <v>61</v>
      </c>
      <c r="K52" s="261">
        <v>125</v>
      </c>
      <c r="L52" s="261">
        <v>100</v>
      </c>
      <c r="M52" s="261">
        <v>248</v>
      </c>
      <c r="N52" s="261">
        <v>472</v>
      </c>
      <c r="O52" s="261">
        <v>640</v>
      </c>
      <c r="P52" s="261">
        <v>1244</v>
      </c>
      <c r="Q52" s="261">
        <v>880</v>
      </c>
      <c r="R52" s="261">
        <v>446</v>
      </c>
      <c r="S52" s="261">
        <v>243</v>
      </c>
      <c r="T52" s="261">
        <v>238</v>
      </c>
      <c r="U52" s="261">
        <v>131</v>
      </c>
      <c r="V52" s="261">
        <v>122</v>
      </c>
      <c r="W52" s="261">
        <v>36</v>
      </c>
      <c r="X52" s="261">
        <v>57</v>
      </c>
      <c r="Y52" s="261">
        <v>118</v>
      </c>
      <c r="Z52" s="262">
        <v>5996</v>
      </c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</row>
    <row r="53" spans="1:47" ht="16.5" customHeight="1">
      <c r="A53" s="1550" t="s">
        <v>33</v>
      </c>
      <c r="B53" s="1551"/>
      <c r="C53" s="1551"/>
      <c r="D53" s="246" t="s">
        <v>27</v>
      </c>
      <c r="E53" s="254">
        <v>0</v>
      </c>
      <c r="F53" s="254">
        <v>0.47</v>
      </c>
      <c r="G53" s="254">
        <v>21.32</v>
      </c>
      <c r="H53" s="254">
        <v>73.460000000000008</v>
      </c>
      <c r="I53" s="254">
        <v>423.93</v>
      </c>
      <c r="J53" s="254">
        <v>251.49999999999997</v>
      </c>
      <c r="K53" s="254">
        <v>425.4</v>
      </c>
      <c r="L53" s="254">
        <v>440.53</v>
      </c>
      <c r="M53" s="254">
        <v>966.86999999999989</v>
      </c>
      <c r="N53" s="254">
        <v>2018.16</v>
      </c>
      <c r="O53" s="254">
        <v>2204.66</v>
      </c>
      <c r="P53" s="254">
        <v>2349.2600000000002</v>
      </c>
      <c r="Q53" s="254">
        <v>1537.17</v>
      </c>
      <c r="R53" s="254">
        <v>784.21999999999991</v>
      </c>
      <c r="S53" s="254">
        <v>556.39</v>
      </c>
      <c r="T53" s="254">
        <v>667.04000000000008</v>
      </c>
      <c r="U53" s="254">
        <v>431.65</v>
      </c>
      <c r="V53" s="254">
        <v>419.02000000000004</v>
      </c>
      <c r="W53" s="254">
        <v>198.95999999999998</v>
      </c>
      <c r="X53" s="254">
        <v>250.98000000000002</v>
      </c>
      <c r="Y53" s="254">
        <v>183.11</v>
      </c>
      <c r="Z53" s="255">
        <v>14204.1</v>
      </c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</row>
    <row r="54" spans="1:47" ht="16.5" customHeight="1">
      <c r="A54" s="1550"/>
      <c r="B54" s="1551"/>
      <c r="C54" s="1551"/>
      <c r="D54" s="248" t="s">
        <v>28</v>
      </c>
      <c r="E54" s="256">
        <v>0</v>
      </c>
      <c r="F54" s="256">
        <v>52</v>
      </c>
      <c r="G54" s="256">
        <v>2128</v>
      </c>
      <c r="H54" s="256">
        <v>9866</v>
      </c>
      <c r="I54" s="256">
        <v>54731</v>
      </c>
      <c r="J54" s="256">
        <v>49844</v>
      </c>
      <c r="K54" s="256">
        <v>122010</v>
      </c>
      <c r="L54" s="256">
        <v>150988</v>
      </c>
      <c r="M54" s="256">
        <v>364845</v>
      </c>
      <c r="N54" s="256">
        <v>868548</v>
      </c>
      <c r="O54" s="256">
        <v>963923</v>
      </c>
      <c r="P54" s="256">
        <v>918387</v>
      </c>
      <c r="Q54" s="256">
        <v>590272</v>
      </c>
      <c r="R54" s="256">
        <v>354506</v>
      </c>
      <c r="S54" s="256">
        <v>271462</v>
      </c>
      <c r="T54" s="256">
        <v>356716</v>
      </c>
      <c r="U54" s="256">
        <v>247107</v>
      </c>
      <c r="V54" s="256">
        <v>244282</v>
      </c>
      <c r="W54" s="256">
        <v>122396</v>
      </c>
      <c r="X54" s="256">
        <v>154664</v>
      </c>
      <c r="Y54" s="256">
        <v>80653</v>
      </c>
      <c r="Z54" s="257">
        <v>5927380</v>
      </c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</row>
    <row r="55" spans="1:47" ht="16.5" customHeight="1" thickBot="1">
      <c r="A55" s="1558"/>
      <c r="B55" s="1559"/>
      <c r="C55" s="1559"/>
      <c r="D55" s="252" t="s">
        <v>26</v>
      </c>
      <c r="E55" s="263">
        <v>0</v>
      </c>
      <c r="F55" s="263">
        <v>9</v>
      </c>
      <c r="G55" s="263">
        <v>229</v>
      </c>
      <c r="H55" s="263">
        <v>748</v>
      </c>
      <c r="I55" s="263">
        <v>2904</v>
      </c>
      <c r="J55" s="263">
        <v>1887</v>
      </c>
      <c r="K55" s="263">
        <v>3451</v>
      </c>
      <c r="L55" s="263">
        <v>3268</v>
      </c>
      <c r="M55" s="263">
        <v>6298</v>
      </c>
      <c r="N55" s="263">
        <v>12323</v>
      </c>
      <c r="O55" s="263">
        <v>11095</v>
      </c>
      <c r="P55" s="263">
        <v>8932</v>
      </c>
      <c r="Q55" s="263">
        <v>4797</v>
      </c>
      <c r="R55" s="263">
        <v>2323</v>
      </c>
      <c r="S55" s="263">
        <v>1507</v>
      </c>
      <c r="T55" s="263">
        <v>1660</v>
      </c>
      <c r="U55" s="263">
        <v>986</v>
      </c>
      <c r="V55" s="263">
        <v>852</v>
      </c>
      <c r="W55" s="263">
        <v>369</v>
      </c>
      <c r="X55" s="263">
        <v>404</v>
      </c>
      <c r="Y55" s="263">
        <v>263</v>
      </c>
      <c r="Z55" s="263">
        <v>64305</v>
      </c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</row>
    <row r="56" spans="1:47" ht="16.5" customHeight="1" thickBot="1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</row>
    <row r="57" spans="1:47" ht="16.5" customHeight="1">
      <c r="A57" s="243"/>
      <c r="B57" s="243"/>
      <c r="C57" s="243"/>
      <c r="D57" s="243"/>
      <c r="E57" s="243"/>
      <c r="F57" s="243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</row>
    <row r="58" spans="1:47" ht="16.5" customHeight="1">
      <c r="A58" s="243"/>
      <c r="B58" s="243"/>
      <c r="C58" s="243"/>
      <c r="D58" s="243"/>
      <c r="E58" s="243"/>
      <c r="F58" s="243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3"/>
      <c r="AR58" s="243"/>
      <c r="AS58" s="243"/>
      <c r="AT58" s="243"/>
      <c r="AU58" s="243"/>
    </row>
    <row r="59" spans="1:47" ht="16.5" customHeight="1" thickBot="1">
      <c r="A59" s="243"/>
      <c r="B59" s="243"/>
      <c r="C59" s="243"/>
      <c r="D59" s="243"/>
      <c r="E59" s="243"/>
      <c r="F59" s="243"/>
      <c r="G59" s="1553">
        <v>107.72</v>
      </c>
      <c r="H59" s="1554"/>
      <c r="I59" s="1554">
        <v>10772</v>
      </c>
      <c r="J59" s="1554"/>
      <c r="K59" s="1554">
        <v>3.25</v>
      </c>
      <c r="L59" s="1554"/>
      <c r="M59" s="1554">
        <v>7.49</v>
      </c>
      <c r="N59" s="1554"/>
      <c r="O59" s="1554">
        <v>0.24</v>
      </c>
      <c r="P59" s="1554"/>
      <c r="Q59" s="1554">
        <v>145.41</v>
      </c>
      <c r="R59" s="1554"/>
      <c r="S59" s="1572">
        <v>153.13999999999999</v>
      </c>
      <c r="T59" s="1573"/>
      <c r="U59" s="1554">
        <v>14468.21</v>
      </c>
      <c r="V59" s="1554"/>
      <c r="W59" s="1554">
        <v>5927380</v>
      </c>
      <c r="X59" s="1554"/>
      <c r="Y59" s="1554">
        <v>64305</v>
      </c>
      <c r="Z59" s="1577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selection sqref="A1:G1"/>
    </sheetView>
  </sheetViews>
  <sheetFormatPr defaultRowHeight="13.5"/>
  <sheetData>
    <row r="1" spans="1:47" ht="18.75">
      <c r="A1" s="1555" t="s">
        <v>72</v>
      </c>
      <c r="B1" s="1556"/>
      <c r="C1" s="1556"/>
      <c r="D1" s="1556"/>
      <c r="E1" s="1556"/>
      <c r="F1" s="1556"/>
      <c r="G1" s="1556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374"/>
      <c r="AO1" s="374"/>
      <c r="AP1" s="374"/>
      <c r="AQ1" s="374"/>
      <c r="AR1" s="374"/>
      <c r="AS1" s="374"/>
      <c r="AT1" s="374"/>
      <c r="AU1" s="374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</row>
    <row r="3" spans="1:47" ht="14.25" thickBot="1">
      <c r="A3" s="353"/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  <c r="AG3" s="353"/>
      <c r="AH3" s="353"/>
      <c r="AI3" s="353"/>
      <c r="AJ3" s="353"/>
      <c r="AK3" s="353"/>
      <c r="AL3" s="353"/>
      <c r="AM3" s="353"/>
      <c r="AN3" s="353"/>
      <c r="AO3" s="353"/>
      <c r="AP3" s="353"/>
      <c r="AQ3" s="353"/>
      <c r="AR3" s="353"/>
      <c r="AS3" s="353"/>
      <c r="AT3" s="353"/>
      <c r="AU3" s="353"/>
    </row>
    <row r="4" spans="1:47" ht="16.5" customHeight="1">
      <c r="A4" s="359" t="s">
        <v>36</v>
      </c>
      <c r="B4" s="360" t="s">
        <v>35</v>
      </c>
      <c r="C4" s="360" t="s">
        <v>1</v>
      </c>
      <c r="D4" s="360" t="s">
        <v>2</v>
      </c>
      <c r="E4" s="360" t="s">
        <v>3</v>
      </c>
      <c r="F4" s="360" t="s">
        <v>4</v>
      </c>
      <c r="G4" s="360" t="s">
        <v>5</v>
      </c>
      <c r="H4" s="360" t="s">
        <v>6</v>
      </c>
      <c r="I4" s="360" t="s">
        <v>7</v>
      </c>
      <c r="J4" s="360" t="s">
        <v>8</v>
      </c>
      <c r="K4" s="360" t="s">
        <v>9</v>
      </c>
      <c r="L4" s="360" t="s">
        <v>10</v>
      </c>
      <c r="M4" s="360" t="s">
        <v>11</v>
      </c>
      <c r="N4" s="360" t="s">
        <v>12</v>
      </c>
      <c r="O4" s="360" t="s">
        <v>13</v>
      </c>
      <c r="P4" s="360" t="s">
        <v>14</v>
      </c>
      <c r="Q4" s="360" t="s">
        <v>15</v>
      </c>
      <c r="R4" s="360" t="s">
        <v>16</v>
      </c>
      <c r="S4" s="360" t="s">
        <v>17</v>
      </c>
      <c r="T4" s="360" t="s">
        <v>18</v>
      </c>
      <c r="U4" s="360" t="s">
        <v>19</v>
      </c>
      <c r="V4" s="360" t="s">
        <v>20</v>
      </c>
      <c r="W4" s="360" t="s">
        <v>21</v>
      </c>
      <c r="X4" s="360" t="s">
        <v>22</v>
      </c>
      <c r="Y4" s="360" t="s">
        <v>23</v>
      </c>
      <c r="Z4" s="361" t="s">
        <v>25</v>
      </c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</row>
    <row r="5" spans="1:47" ht="16.5" customHeight="1">
      <c r="A5" s="1550" t="s">
        <v>32</v>
      </c>
      <c r="B5" s="1551" t="s">
        <v>29</v>
      </c>
      <c r="C5" s="1551" t="s">
        <v>51</v>
      </c>
      <c r="D5" s="356" t="s">
        <v>27</v>
      </c>
      <c r="E5" s="363">
        <v>0</v>
      </c>
      <c r="F5" s="364">
        <v>0</v>
      </c>
      <c r="G5" s="364">
        <v>0</v>
      </c>
      <c r="H5" s="364">
        <v>0</v>
      </c>
      <c r="I5" s="364">
        <v>0</v>
      </c>
      <c r="J5" s="364">
        <v>0</v>
      </c>
      <c r="K5" s="364">
        <v>0</v>
      </c>
      <c r="L5" s="364">
        <v>0</v>
      </c>
      <c r="M5" s="364">
        <v>0</v>
      </c>
      <c r="N5" s="364">
        <v>0</v>
      </c>
      <c r="O5" s="364">
        <v>0</v>
      </c>
      <c r="P5" s="364">
        <v>0</v>
      </c>
      <c r="Q5" s="364">
        <v>0</v>
      </c>
      <c r="R5" s="364">
        <v>0</v>
      </c>
      <c r="S5" s="364">
        <v>0</v>
      </c>
      <c r="T5" s="364">
        <v>0</v>
      </c>
      <c r="U5" s="364">
        <v>0</v>
      </c>
      <c r="V5" s="364">
        <v>0</v>
      </c>
      <c r="W5" s="364">
        <v>0</v>
      </c>
      <c r="X5" s="364">
        <v>0</v>
      </c>
      <c r="Y5" s="364">
        <v>0</v>
      </c>
      <c r="Z5" s="365">
        <v>0</v>
      </c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4"/>
      <c r="AR5" s="354"/>
      <c r="AS5" s="354"/>
      <c r="AT5" s="354"/>
      <c r="AU5" s="354"/>
    </row>
    <row r="6" spans="1:47" ht="16.5" customHeight="1">
      <c r="A6" s="1550"/>
      <c r="B6" s="1551"/>
      <c r="C6" s="1551"/>
      <c r="D6" s="358" t="s">
        <v>28</v>
      </c>
      <c r="E6" s="366">
        <v>0</v>
      </c>
      <c r="F6" s="366">
        <v>0</v>
      </c>
      <c r="G6" s="366">
        <v>0</v>
      </c>
      <c r="H6" s="366">
        <v>0</v>
      </c>
      <c r="I6" s="366">
        <v>0</v>
      </c>
      <c r="J6" s="366">
        <v>0</v>
      </c>
      <c r="K6" s="366">
        <v>0</v>
      </c>
      <c r="L6" s="366">
        <v>0</v>
      </c>
      <c r="M6" s="366">
        <v>0</v>
      </c>
      <c r="N6" s="366">
        <v>0</v>
      </c>
      <c r="O6" s="366">
        <v>0</v>
      </c>
      <c r="P6" s="366">
        <v>0</v>
      </c>
      <c r="Q6" s="366">
        <v>0</v>
      </c>
      <c r="R6" s="366">
        <v>0</v>
      </c>
      <c r="S6" s="366">
        <v>0</v>
      </c>
      <c r="T6" s="366">
        <v>0</v>
      </c>
      <c r="U6" s="366">
        <v>0</v>
      </c>
      <c r="V6" s="366">
        <v>0</v>
      </c>
      <c r="W6" s="366">
        <v>0</v>
      </c>
      <c r="X6" s="366">
        <v>0</v>
      </c>
      <c r="Y6" s="366">
        <v>0</v>
      </c>
      <c r="Z6" s="367">
        <v>0</v>
      </c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  <c r="AM6" s="354"/>
      <c r="AN6" s="354"/>
      <c r="AO6" s="354"/>
      <c r="AP6" s="354"/>
      <c r="AQ6" s="354"/>
      <c r="AR6" s="354"/>
      <c r="AS6" s="354"/>
      <c r="AT6" s="354"/>
      <c r="AU6" s="354"/>
    </row>
    <row r="7" spans="1:47" ht="16.5" customHeight="1">
      <c r="A7" s="1550"/>
      <c r="B7" s="1551"/>
      <c r="C7" s="1551"/>
      <c r="D7" s="357" t="s">
        <v>26</v>
      </c>
      <c r="E7" s="368">
        <v>0</v>
      </c>
      <c r="F7" s="368">
        <v>0</v>
      </c>
      <c r="G7" s="368">
        <v>0</v>
      </c>
      <c r="H7" s="368">
        <v>0</v>
      </c>
      <c r="I7" s="368">
        <v>0</v>
      </c>
      <c r="J7" s="368">
        <v>0</v>
      </c>
      <c r="K7" s="368">
        <v>0</v>
      </c>
      <c r="L7" s="368">
        <v>0</v>
      </c>
      <c r="M7" s="368">
        <v>0</v>
      </c>
      <c r="N7" s="368">
        <v>0</v>
      </c>
      <c r="O7" s="368">
        <v>0</v>
      </c>
      <c r="P7" s="368">
        <v>0</v>
      </c>
      <c r="Q7" s="368">
        <v>0</v>
      </c>
      <c r="R7" s="368">
        <v>0</v>
      </c>
      <c r="S7" s="368">
        <v>0</v>
      </c>
      <c r="T7" s="368">
        <v>0</v>
      </c>
      <c r="U7" s="368">
        <v>0</v>
      </c>
      <c r="V7" s="368">
        <v>0</v>
      </c>
      <c r="W7" s="368">
        <v>0</v>
      </c>
      <c r="X7" s="368">
        <v>0</v>
      </c>
      <c r="Y7" s="368">
        <v>0</v>
      </c>
      <c r="Z7" s="369">
        <v>0</v>
      </c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  <c r="AS7" s="354"/>
      <c r="AT7" s="354"/>
      <c r="AU7" s="354"/>
    </row>
    <row r="8" spans="1:47" ht="16.5" customHeight="1">
      <c r="A8" s="1550"/>
      <c r="B8" s="1551"/>
      <c r="C8" s="1551" t="s">
        <v>52</v>
      </c>
      <c r="D8" s="356" t="s">
        <v>27</v>
      </c>
      <c r="E8" s="364">
        <v>0</v>
      </c>
      <c r="F8" s="364">
        <v>0</v>
      </c>
      <c r="G8" s="364">
        <v>0</v>
      </c>
      <c r="H8" s="364">
        <v>0</v>
      </c>
      <c r="I8" s="364">
        <v>0</v>
      </c>
      <c r="J8" s="364">
        <v>0</v>
      </c>
      <c r="K8" s="364">
        <v>0</v>
      </c>
      <c r="L8" s="364">
        <v>0</v>
      </c>
      <c r="M8" s="364">
        <v>0</v>
      </c>
      <c r="N8" s="364">
        <v>0</v>
      </c>
      <c r="O8" s="364">
        <v>0</v>
      </c>
      <c r="P8" s="364">
        <v>0</v>
      </c>
      <c r="Q8" s="364">
        <v>0</v>
      </c>
      <c r="R8" s="364">
        <v>0</v>
      </c>
      <c r="S8" s="364">
        <v>0</v>
      </c>
      <c r="T8" s="364">
        <v>0</v>
      </c>
      <c r="U8" s="364">
        <v>0</v>
      </c>
      <c r="V8" s="364">
        <v>0</v>
      </c>
      <c r="W8" s="364">
        <v>0</v>
      </c>
      <c r="X8" s="364">
        <v>0</v>
      </c>
      <c r="Y8" s="364">
        <v>0</v>
      </c>
      <c r="Z8" s="365">
        <v>0</v>
      </c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</row>
    <row r="9" spans="1:47" ht="16.5" customHeight="1">
      <c r="A9" s="1550"/>
      <c r="B9" s="1551"/>
      <c r="C9" s="1551"/>
      <c r="D9" s="358" t="s">
        <v>28</v>
      </c>
      <c r="E9" s="366">
        <v>0</v>
      </c>
      <c r="F9" s="366">
        <v>0</v>
      </c>
      <c r="G9" s="366">
        <v>0</v>
      </c>
      <c r="H9" s="366">
        <v>0</v>
      </c>
      <c r="I9" s="366">
        <v>0</v>
      </c>
      <c r="J9" s="366">
        <v>0</v>
      </c>
      <c r="K9" s="366">
        <v>0</v>
      </c>
      <c r="L9" s="366">
        <v>0</v>
      </c>
      <c r="M9" s="366">
        <v>0</v>
      </c>
      <c r="N9" s="366">
        <v>0</v>
      </c>
      <c r="O9" s="366">
        <v>0</v>
      </c>
      <c r="P9" s="366">
        <v>0</v>
      </c>
      <c r="Q9" s="366">
        <v>0</v>
      </c>
      <c r="R9" s="366">
        <v>0</v>
      </c>
      <c r="S9" s="366">
        <v>0</v>
      </c>
      <c r="T9" s="366">
        <v>0</v>
      </c>
      <c r="U9" s="366">
        <v>0</v>
      </c>
      <c r="V9" s="366">
        <v>0</v>
      </c>
      <c r="W9" s="366">
        <v>0</v>
      </c>
      <c r="X9" s="366">
        <v>0</v>
      </c>
      <c r="Y9" s="366">
        <v>0</v>
      </c>
      <c r="Z9" s="367">
        <v>0</v>
      </c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</row>
    <row r="10" spans="1:47" ht="16.5" customHeight="1">
      <c r="A10" s="1550"/>
      <c r="B10" s="1551"/>
      <c r="C10" s="1551"/>
      <c r="D10" s="357" t="s">
        <v>26</v>
      </c>
      <c r="E10" s="368">
        <v>0</v>
      </c>
      <c r="F10" s="368">
        <v>0</v>
      </c>
      <c r="G10" s="368">
        <v>0</v>
      </c>
      <c r="H10" s="368">
        <v>0</v>
      </c>
      <c r="I10" s="368">
        <v>0</v>
      </c>
      <c r="J10" s="368">
        <v>0</v>
      </c>
      <c r="K10" s="368">
        <v>0</v>
      </c>
      <c r="L10" s="368">
        <v>0</v>
      </c>
      <c r="M10" s="368">
        <v>0</v>
      </c>
      <c r="N10" s="368">
        <v>0</v>
      </c>
      <c r="O10" s="368">
        <v>0</v>
      </c>
      <c r="P10" s="368">
        <v>0</v>
      </c>
      <c r="Q10" s="368">
        <v>0</v>
      </c>
      <c r="R10" s="368">
        <v>0</v>
      </c>
      <c r="S10" s="368">
        <v>0</v>
      </c>
      <c r="T10" s="368">
        <v>0</v>
      </c>
      <c r="U10" s="368">
        <v>0</v>
      </c>
      <c r="V10" s="368">
        <v>0</v>
      </c>
      <c r="W10" s="368">
        <v>0</v>
      </c>
      <c r="X10" s="368">
        <v>0</v>
      </c>
      <c r="Y10" s="368">
        <v>0</v>
      </c>
      <c r="Z10" s="369">
        <v>0</v>
      </c>
      <c r="AA10" s="354"/>
      <c r="AB10" s="354"/>
      <c r="AC10" s="354"/>
      <c r="AD10" s="354"/>
      <c r="AE10" s="354"/>
      <c r="AF10" s="354"/>
      <c r="AG10" s="354"/>
      <c r="AH10" s="354"/>
      <c r="AI10" s="354"/>
      <c r="AJ10" s="354"/>
      <c r="AK10" s="354"/>
      <c r="AL10" s="354"/>
      <c r="AM10" s="354"/>
      <c r="AN10" s="354"/>
      <c r="AO10" s="354"/>
      <c r="AP10" s="354"/>
      <c r="AQ10" s="354"/>
      <c r="AR10" s="354"/>
      <c r="AS10" s="354"/>
      <c r="AT10" s="354"/>
      <c r="AU10" s="354"/>
    </row>
    <row r="11" spans="1:47" ht="16.5" customHeight="1">
      <c r="A11" s="1550"/>
      <c r="B11" s="1551"/>
      <c r="C11" s="1551" t="s">
        <v>53</v>
      </c>
      <c r="D11" s="356" t="s">
        <v>27</v>
      </c>
      <c r="E11" s="364">
        <v>0</v>
      </c>
      <c r="F11" s="364">
        <v>0</v>
      </c>
      <c r="G11" s="364">
        <v>0</v>
      </c>
      <c r="H11" s="364">
        <v>0</v>
      </c>
      <c r="I11" s="364">
        <v>0</v>
      </c>
      <c r="J11" s="364">
        <v>0</v>
      </c>
      <c r="K11" s="364">
        <v>0.32</v>
      </c>
      <c r="L11" s="364">
        <v>0</v>
      </c>
      <c r="M11" s="364">
        <v>0</v>
      </c>
      <c r="N11" s="364">
        <v>0</v>
      </c>
      <c r="O11" s="364">
        <v>0</v>
      </c>
      <c r="P11" s="364">
        <v>0</v>
      </c>
      <c r="Q11" s="364">
        <v>0</v>
      </c>
      <c r="R11" s="364">
        <v>2.56</v>
      </c>
      <c r="S11" s="364">
        <v>0</v>
      </c>
      <c r="T11" s="364">
        <v>0</v>
      </c>
      <c r="U11" s="364">
        <v>0</v>
      </c>
      <c r="V11" s="364">
        <v>0</v>
      </c>
      <c r="W11" s="364">
        <v>0</v>
      </c>
      <c r="X11" s="364">
        <v>0</v>
      </c>
      <c r="Y11" s="364">
        <v>0</v>
      </c>
      <c r="Z11" s="365">
        <v>2.88</v>
      </c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  <c r="AS11" s="354"/>
      <c r="AT11" s="354"/>
      <c r="AU11" s="354"/>
    </row>
    <row r="12" spans="1:47" ht="16.5" customHeight="1">
      <c r="A12" s="1550"/>
      <c r="B12" s="1551"/>
      <c r="C12" s="1551"/>
      <c r="D12" s="358" t="s">
        <v>28</v>
      </c>
      <c r="E12" s="366">
        <v>0</v>
      </c>
      <c r="F12" s="366">
        <v>0</v>
      </c>
      <c r="G12" s="366">
        <v>0</v>
      </c>
      <c r="H12" s="366">
        <v>0</v>
      </c>
      <c r="I12" s="366">
        <v>0</v>
      </c>
      <c r="J12" s="366">
        <v>0</v>
      </c>
      <c r="K12" s="366">
        <v>32</v>
      </c>
      <c r="L12" s="366">
        <v>0</v>
      </c>
      <c r="M12" s="366">
        <v>0</v>
      </c>
      <c r="N12" s="366">
        <v>0</v>
      </c>
      <c r="O12" s="366">
        <v>0</v>
      </c>
      <c r="P12" s="366">
        <v>0</v>
      </c>
      <c r="Q12" s="366">
        <v>0</v>
      </c>
      <c r="R12" s="366">
        <v>504</v>
      </c>
      <c r="S12" s="366">
        <v>0</v>
      </c>
      <c r="T12" s="366">
        <v>0</v>
      </c>
      <c r="U12" s="366">
        <v>0</v>
      </c>
      <c r="V12" s="366">
        <v>0</v>
      </c>
      <c r="W12" s="366">
        <v>0</v>
      </c>
      <c r="X12" s="366">
        <v>0</v>
      </c>
      <c r="Y12" s="366">
        <v>0</v>
      </c>
      <c r="Z12" s="367">
        <v>536</v>
      </c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</row>
    <row r="13" spans="1:47" ht="16.5" customHeight="1">
      <c r="A13" s="1550"/>
      <c r="B13" s="1551"/>
      <c r="C13" s="1551"/>
      <c r="D13" s="357" t="s">
        <v>26</v>
      </c>
      <c r="E13" s="368">
        <v>0</v>
      </c>
      <c r="F13" s="368">
        <v>0</v>
      </c>
      <c r="G13" s="368">
        <v>0</v>
      </c>
      <c r="H13" s="368">
        <v>0</v>
      </c>
      <c r="I13" s="368">
        <v>0</v>
      </c>
      <c r="J13" s="368">
        <v>0</v>
      </c>
      <c r="K13" s="368">
        <v>2</v>
      </c>
      <c r="L13" s="368">
        <v>0</v>
      </c>
      <c r="M13" s="368">
        <v>0</v>
      </c>
      <c r="N13" s="368">
        <v>0</v>
      </c>
      <c r="O13" s="368">
        <v>0</v>
      </c>
      <c r="P13" s="368">
        <v>0</v>
      </c>
      <c r="Q13" s="368">
        <v>0</v>
      </c>
      <c r="R13" s="368">
        <v>0</v>
      </c>
      <c r="S13" s="368">
        <v>0</v>
      </c>
      <c r="T13" s="368">
        <v>0</v>
      </c>
      <c r="U13" s="368">
        <v>0</v>
      </c>
      <c r="V13" s="368">
        <v>0</v>
      </c>
      <c r="W13" s="368">
        <v>0</v>
      </c>
      <c r="X13" s="368">
        <v>0</v>
      </c>
      <c r="Y13" s="368">
        <v>0</v>
      </c>
      <c r="Z13" s="369">
        <v>2</v>
      </c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</row>
    <row r="14" spans="1:47" ht="16.5" customHeight="1">
      <c r="A14" s="1550"/>
      <c r="B14" s="1551"/>
      <c r="C14" s="1552" t="s">
        <v>54</v>
      </c>
      <c r="D14" s="356" t="s">
        <v>27</v>
      </c>
      <c r="E14" s="364">
        <v>0</v>
      </c>
      <c r="F14" s="364">
        <v>0</v>
      </c>
      <c r="G14" s="364">
        <v>0</v>
      </c>
      <c r="H14" s="364">
        <v>0</v>
      </c>
      <c r="I14" s="364">
        <v>0</v>
      </c>
      <c r="J14" s="364">
        <v>0</v>
      </c>
      <c r="K14" s="364">
        <v>0</v>
      </c>
      <c r="L14" s="364">
        <v>0</v>
      </c>
      <c r="M14" s="364">
        <v>0</v>
      </c>
      <c r="N14" s="364">
        <v>0</v>
      </c>
      <c r="O14" s="364">
        <v>0</v>
      </c>
      <c r="P14" s="364">
        <v>0</v>
      </c>
      <c r="Q14" s="364">
        <v>0</v>
      </c>
      <c r="R14" s="364">
        <v>0</v>
      </c>
      <c r="S14" s="364">
        <v>0</v>
      </c>
      <c r="T14" s="364">
        <v>0</v>
      </c>
      <c r="U14" s="364">
        <v>0</v>
      </c>
      <c r="V14" s="364">
        <v>0</v>
      </c>
      <c r="W14" s="364">
        <v>0</v>
      </c>
      <c r="X14" s="364">
        <v>0</v>
      </c>
      <c r="Y14" s="364">
        <v>0</v>
      </c>
      <c r="Z14" s="365">
        <v>0</v>
      </c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</row>
    <row r="15" spans="1:47" ht="16.5" customHeight="1">
      <c r="A15" s="1550"/>
      <c r="B15" s="1551"/>
      <c r="C15" s="1552"/>
      <c r="D15" s="358" t="s">
        <v>28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366">
        <v>0</v>
      </c>
      <c r="O15" s="366">
        <v>0</v>
      </c>
      <c r="P15" s="366">
        <v>0</v>
      </c>
      <c r="Q15" s="366">
        <v>0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0</v>
      </c>
      <c r="X15" s="366">
        <v>0</v>
      </c>
      <c r="Y15" s="366">
        <v>0</v>
      </c>
      <c r="Z15" s="367">
        <v>0</v>
      </c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</row>
    <row r="16" spans="1:47" ht="16.5" customHeight="1">
      <c r="A16" s="1550"/>
      <c r="B16" s="1551"/>
      <c r="C16" s="1552"/>
      <c r="D16" s="357" t="s">
        <v>26</v>
      </c>
      <c r="E16" s="368">
        <v>0</v>
      </c>
      <c r="F16" s="368">
        <v>0</v>
      </c>
      <c r="G16" s="368">
        <v>0</v>
      </c>
      <c r="H16" s="368">
        <v>0</v>
      </c>
      <c r="I16" s="368">
        <v>0</v>
      </c>
      <c r="J16" s="368">
        <v>0</v>
      </c>
      <c r="K16" s="368">
        <v>0</v>
      </c>
      <c r="L16" s="368">
        <v>0</v>
      </c>
      <c r="M16" s="368">
        <v>0</v>
      </c>
      <c r="N16" s="368">
        <v>0</v>
      </c>
      <c r="O16" s="368">
        <v>0</v>
      </c>
      <c r="P16" s="368">
        <v>0</v>
      </c>
      <c r="Q16" s="368">
        <v>0</v>
      </c>
      <c r="R16" s="368">
        <v>0</v>
      </c>
      <c r="S16" s="368">
        <v>0</v>
      </c>
      <c r="T16" s="368">
        <v>0</v>
      </c>
      <c r="U16" s="368">
        <v>0</v>
      </c>
      <c r="V16" s="368">
        <v>0</v>
      </c>
      <c r="W16" s="368">
        <v>0</v>
      </c>
      <c r="X16" s="368">
        <v>0</v>
      </c>
      <c r="Y16" s="368">
        <v>0</v>
      </c>
      <c r="Z16" s="370">
        <v>0</v>
      </c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  <c r="AS16" s="354"/>
      <c r="AT16" s="354"/>
      <c r="AU16" s="354"/>
    </row>
    <row r="17" spans="1:47" ht="16.5" customHeight="1">
      <c r="A17" s="1550"/>
      <c r="B17" s="1551" t="s">
        <v>30</v>
      </c>
      <c r="C17" s="1551"/>
      <c r="D17" s="356" t="s">
        <v>27</v>
      </c>
      <c r="E17" s="364">
        <v>0</v>
      </c>
      <c r="F17" s="364">
        <v>0</v>
      </c>
      <c r="G17" s="364">
        <v>0</v>
      </c>
      <c r="H17" s="364">
        <v>0</v>
      </c>
      <c r="I17" s="364">
        <v>0</v>
      </c>
      <c r="J17" s="364">
        <v>0</v>
      </c>
      <c r="K17" s="364">
        <v>0.32</v>
      </c>
      <c r="L17" s="364">
        <v>0</v>
      </c>
      <c r="M17" s="364">
        <v>0</v>
      </c>
      <c r="N17" s="364">
        <v>0</v>
      </c>
      <c r="O17" s="364">
        <v>0</v>
      </c>
      <c r="P17" s="364">
        <v>0</v>
      </c>
      <c r="Q17" s="364">
        <v>0</v>
      </c>
      <c r="R17" s="364">
        <v>2.56</v>
      </c>
      <c r="S17" s="364">
        <v>0</v>
      </c>
      <c r="T17" s="364">
        <v>0</v>
      </c>
      <c r="U17" s="364">
        <v>0</v>
      </c>
      <c r="V17" s="364">
        <v>0</v>
      </c>
      <c r="W17" s="364">
        <v>0</v>
      </c>
      <c r="X17" s="364">
        <v>0</v>
      </c>
      <c r="Y17" s="364">
        <v>0</v>
      </c>
      <c r="Z17" s="365">
        <v>2.88</v>
      </c>
      <c r="AA17" s="354"/>
      <c r="AB17" s="354"/>
      <c r="AC17" s="354"/>
      <c r="AD17" s="354"/>
      <c r="AE17" s="354"/>
      <c r="AF17" s="354"/>
      <c r="AG17" s="354"/>
      <c r="AH17" s="354"/>
      <c r="AI17" s="354"/>
      <c r="AJ17" s="354"/>
      <c r="AK17" s="354"/>
      <c r="AL17" s="354"/>
      <c r="AM17" s="354"/>
      <c r="AN17" s="354"/>
      <c r="AO17" s="354"/>
      <c r="AP17" s="354"/>
      <c r="AQ17" s="354"/>
      <c r="AR17" s="354"/>
      <c r="AS17" s="354"/>
      <c r="AT17" s="354"/>
      <c r="AU17" s="354"/>
    </row>
    <row r="18" spans="1:47" ht="16.5" customHeight="1">
      <c r="A18" s="1550"/>
      <c r="B18" s="1551"/>
      <c r="C18" s="1551"/>
      <c r="D18" s="358" t="s">
        <v>28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32</v>
      </c>
      <c r="L18" s="366">
        <v>0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504</v>
      </c>
      <c r="S18" s="366">
        <v>0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7">
        <v>536</v>
      </c>
      <c r="AA18" s="354"/>
      <c r="AB18" s="354"/>
      <c r="AC18" s="354"/>
      <c r="AD18" s="354"/>
      <c r="AE18" s="354"/>
      <c r="AF18" s="354"/>
      <c r="AG18" s="354"/>
      <c r="AH18" s="354"/>
      <c r="AI18" s="354"/>
      <c r="AJ18" s="354"/>
      <c r="AK18" s="354"/>
      <c r="AL18" s="354"/>
      <c r="AM18" s="354"/>
      <c r="AN18" s="354"/>
      <c r="AO18" s="354"/>
      <c r="AP18" s="354"/>
      <c r="AQ18" s="354"/>
      <c r="AR18" s="354"/>
      <c r="AS18" s="354"/>
      <c r="AT18" s="354"/>
      <c r="AU18" s="354"/>
    </row>
    <row r="19" spans="1:47" ht="16.5" customHeight="1">
      <c r="A19" s="1550"/>
      <c r="B19" s="1551"/>
      <c r="C19" s="1551"/>
      <c r="D19" s="357" t="s">
        <v>26</v>
      </c>
      <c r="E19" s="371">
        <v>0</v>
      </c>
      <c r="F19" s="371">
        <v>0</v>
      </c>
      <c r="G19" s="371">
        <v>0</v>
      </c>
      <c r="H19" s="371">
        <v>0</v>
      </c>
      <c r="I19" s="371">
        <v>0</v>
      </c>
      <c r="J19" s="371">
        <v>0</v>
      </c>
      <c r="K19" s="371">
        <v>2</v>
      </c>
      <c r="L19" s="371">
        <v>0</v>
      </c>
      <c r="M19" s="371">
        <v>0</v>
      </c>
      <c r="N19" s="371">
        <v>0</v>
      </c>
      <c r="O19" s="371">
        <v>0</v>
      </c>
      <c r="P19" s="371">
        <v>0</v>
      </c>
      <c r="Q19" s="371">
        <v>0</v>
      </c>
      <c r="R19" s="371">
        <v>0</v>
      </c>
      <c r="S19" s="371">
        <v>0</v>
      </c>
      <c r="T19" s="371">
        <v>0</v>
      </c>
      <c r="U19" s="371">
        <v>0</v>
      </c>
      <c r="V19" s="371">
        <v>0</v>
      </c>
      <c r="W19" s="371">
        <v>0</v>
      </c>
      <c r="X19" s="371">
        <v>0</v>
      </c>
      <c r="Y19" s="371">
        <v>0</v>
      </c>
      <c r="Z19" s="372">
        <v>2</v>
      </c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  <c r="AS19" s="354"/>
      <c r="AT19" s="354"/>
      <c r="AU19" s="354"/>
    </row>
    <row r="20" spans="1:47" ht="16.5" customHeight="1">
      <c r="A20" s="1550"/>
      <c r="B20" s="1551" t="s">
        <v>31</v>
      </c>
      <c r="C20" s="1552" t="s">
        <v>55</v>
      </c>
      <c r="D20" s="356" t="s">
        <v>27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4">
        <v>0</v>
      </c>
      <c r="O20" s="364">
        <v>0</v>
      </c>
      <c r="P20" s="364">
        <v>0</v>
      </c>
      <c r="Q20" s="364">
        <v>0</v>
      </c>
      <c r="R20" s="364">
        <v>0</v>
      </c>
      <c r="S20" s="364">
        <v>0</v>
      </c>
      <c r="T20" s="364">
        <v>0</v>
      </c>
      <c r="U20" s="364">
        <v>0</v>
      </c>
      <c r="V20" s="364">
        <v>0</v>
      </c>
      <c r="W20" s="364">
        <v>0</v>
      </c>
      <c r="X20" s="364">
        <v>0</v>
      </c>
      <c r="Y20" s="364">
        <v>0</v>
      </c>
      <c r="Z20" s="365">
        <v>0</v>
      </c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  <c r="AS20" s="354"/>
      <c r="AT20" s="354"/>
      <c r="AU20" s="354"/>
    </row>
    <row r="21" spans="1:47" ht="16.5" customHeight="1">
      <c r="A21" s="1550"/>
      <c r="B21" s="1551"/>
      <c r="C21" s="1552"/>
      <c r="D21" s="358" t="s">
        <v>28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7">
        <v>0</v>
      </c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</row>
    <row r="22" spans="1:47" ht="16.5" customHeight="1">
      <c r="A22" s="1550"/>
      <c r="B22" s="1551"/>
      <c r="C22" s="1552"/>
      <c r="D22" s="357" t="s">
        <v>26</v>
      </c>
      <c r="E22" s="368">
        <v>0</v>
      </c>
      <c r="F22" s="368">
        <v>0</v>
      </c>
      <c r="G22" s="368">
        <v>0</v>
      </c>
      <c r="H22" s="368">
        <v>0</v>
      </c>
      <c r="I22" s="368">
        <v>0</v>
      </c>
      <c r="J22" s="368">
        <v>0</v>
      </c>
      <c r="K22" s="368">
        <v>0</v>
      </c>
      <c r="L22" s="368">
        <v>0</v>
      </c>
      <c r="M22" s="368">
        <v>0</v>
      </c>
      <c r="N22" s="368">
        <v>0</v>
      </c>
      <c r="O22" s="368">
        <v>0</v>
      </c>
      <c r="P22" s="368">
        <v>0</v>
      </c>
      <c r="Q22" s="368">
        <v>0</v>
      </c>
      <c r="R22" s="368">
        <v>0</v>
      </c>
      <c r="S22" s="368">
        <v>0</v>
      </c>
      <c r="T22" s="368">
        <v>0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9">
        <v>0</v>
      </c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</row>
    <row r="23" spans="1:47" ht="16.5" customHeight="1">
      <c r="A23" s="1550"/>
      <c r="B23" s="1551"/>
      <c r="C23" s="1552" t="s">
        <v>56</v>
      </c>
      <c r="D23" s="356" t="s">
        <v>27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4">
        <v>0</v>
      </c>
      <c r="O23" s="364">
        <v>0</v>
      </c>
      <c r="P23" s="364">
        <v>0</v>
      </c>
      <c r="Q23" s="364">
        <v>0</v>
      </c>
      <c r="R23" s="364">
        <v>0</v>
      </c>
      <c r="S23" s="364">
        <v>0</v>
      </c>
      <c r="T23" s="364">
        <v>0</v>
      </c>
      <c r="U23" s="364">
        <v>0</v>
      </c>
      <c r="V23" s="364">
        <v>0</v>
      </c>
      <c r="W23" s="364">
        <v>0</v>
      </c>
      <c r="X23" s="364">
        <v>0</v>
      </c>
      <c r="Y23" s="364">
        <v>0</v>
      </c>
      <c r="Z23" s="365">
        <v>0</v>
      </c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</row>
    <row r="24" spans="1:47" ht="16.5" customHeight="1">
      <c r="A24" s="1550"/>
      <c r="B24" s="1551"/>
      <c r="C24" s="1552"/>
      <c r="D24" s="358" t="s">
        <v>28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366">
        <v>0</v>
      </c>
      <c r="O24" s="366">
        <v>0</v>
      </c>
      <c r="P24" s="366">
        <v>0</v>
      </c>
      <c r="Q24" s="366">
        <v>0</v>
      </c>
      <c r="R24" s="366">
        <v>0</v>
      </c>
      <c r="S24" s="366">
        <v>0</v>
      </c>
      <c r="T24" s="366">
        <v>0</v>
      </c>
      <c r="U24" s="366">
        <v>0</v>
      </c>
      <c r="V24" s="366">
        <v>0</v>
      </c>
      <c r="W24" s="366">
        <v>0</v>
      </c>
      <c r="X24" s="366">
        <v>0</v>
      </c>
      <c r="Y24" s="366">
        <v>0</v>
      </c>
      <c r="Z24" s="367">
        <v>0</v>
      </c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  <c r="AS24" s="354"/>
      <c r="AT24" s="354"/>
      <c r="AU24" s="354"/>
    </row>
    <row r="25" spans="1:47" ht="16.5" customHeight="1">
      <c r="A25" s="1550"/>
      <c r="B25" s="1551"/>
      <c r="C25" s="1552"/>
      <c r="D25" s="357" t="s">
        <v>26</v>
      </c>
      <c r="E25" s="368">
        <v>0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0</v>
      </c>
      <c r="P25" s="368">
        <v>0</v>
      </c>
      <c r="Q25" s="368">
        <v>0</v>
      </c>
      <c r="R25" s="368">
        <v>0</v>
      </c>
      <c r="S25" s="368">
        <v>0</v>
      </c>
      <c r="T25" s="368">
        <v>0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70">
        <v>0</v>
      </c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  <c r="AS25" s="354"/>
      <c r="AT25" s="354"/>
      <c r="AU25" s="354"/>
    </row>
    <row r="26" spans="1:47" ht="16.5" customHeight="1">
      <c r="A26" s="1550"/>
      <c r="B26" s="1551" t="s">
        <v>30</v>
      </c>
      <c r="C26" s="1551"/>
      <c r="D26" s="356" t="s">
        <v>27</v>
      </c>
      <c r="E26" s="364">
        <v>0</v>
      </c>
      <c r="F26" s="364">
        <v>0</v>
      </c>
      <c r="G26" s="364">
        <v>0</v>
      </c>
      <c r="H26" s="364">
        <v>0</v>
      </c>
      <c r="I26" s="364">
        <v>0</v>
      </c>
      <c r="J26" s="364">
        <v>0</v>
      </c>
      <c r="K26" s="364">
        <v>0</v>
      </c>
      <c r="L26" s="364">
        <v>0</v>
      </c>
      <c r="M26" s="364">
        <v>0</v>
      </c>
      <c r="N26" s="364">
        <v>0</v>
      </c>
      <c r="O26" s="364">
        <v>0</v>
      </c>
      <c r="P26" s="364">
        <v>0</v>
      </c>
      <c r="Q26" s="364">
        <v>0</v>
      </c>
      <c r="R26" s="364">
        <v>0</v>
      </c>
      <c r="S26" s="364">
        <v>0</v>
      </c>
      <c r="T26" s="364">
        <v>0</v>
      </c>
      <c r="U26" s="364">
        <v>0</v>
      </c>
      <c r="V26" s="364">
        <v>0</v>
      </c>
      <c r="W26" s="364">
        <v>0</v>
      </c>
      <c r="X26" s="364">
        <v>0</v>
      </c>
      <c r="Y26" s="364">
        <v>0</v>
      </c>
      <c r="Z26" s="365">
        <v>0</v>
      </c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  <c r="AS26" s="354"/>
      <c r="AT26" s="354"/>
      <c r="AU26" s="354"/>
    </row>
    <row r="27" spans="1:47" ht="16.5" customHeight="1">
      <c r="A27" s="1550"/>
      <c r="B27" s="1551"/>
      <c r="C27" s="1551"/>
      <c r="D27" s="358" t="s">
        <v>28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0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7">
        <v>0</v>
      </c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  <c r="AS27" s="354"/>
      <c r="AT27" s="354"/>
      <c r="AU27" s="354"/>
    </row>
    <row r="28" spans="1:47" ht="16.5" customHeight="1">
      <c r="A28" s="1550"/>
      <c r="B28" s="1551"/>
      <c r="C28" s="1551"/>
      <c r="D28" s="357" t="s">
        <v>26</v>
      </c>
      <c r="E28" s="371">
        <v>0</v>
      </c>
      <c r="F28" s="371">
        <v>0</v>
      </c>
      <c r="G28" s="371">
        <v>0</v>
      </c>
      <c r="H28" s="371">
        <v>0</v>
      </c>
      <c r="I28" s="371">
        <v>0</v>
      </c>
      <c r="J28" s="371">
        <v>0</v>
      </c>
      <c r="K28" s="371">
        <v>0</v>
      </c>
      <c r="L28" s="371">
        <v>0</v>
      </c>
      <c r="M28" s="371">
        <v>0</v>
      </c>
      <c r="N28" s="371">
        <v>0</v>
      </c>
      <c r="O28" s="371">
        <v>0</v>
      </c>
      <c r="P28" s="371">
        <v>0</v>
      </c>
      <c r="Q28" s="371">
        <v>0</v>
      </c>
      <c r="R28" s="371">
        <v>0</v>
      </c>
      <c r="S28" s="371">
        <v>0</v>
      </c>
      <c r="T28" s="371">
        <v>0</v>
      </c>
      <c r="U28" s="371">
        <v>0</v>
      </c>
      <c r="V28" s="371">
        <v>0</v>
      </c>
      <c r="W28" s="371">
        <v>0</v>
      </c>
      <c r="X28" s="371">
        <v>0</v>
      </c>
      <c r="Y28" s="371">
        <v>0</v>
      </c>
      <c r="Z28" s="372">
        <v>0</v>
      </c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4"/>
      <c r="AU28" s="354"/>
    </row>
    <row r="29" spans="1:47" ht="16.5" customHeight="1">
      <c r="A29" s="1550" t="s">
        <v>24</v>
      </c>
      <c r="B29" s="1551"/>
      <c r="C29" s="1551"/>
      <c r="D29" s="356" t="s">
        <v>27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64">
        <v>0</v>
      </c>
      <c r="K29" s="364">
        <v>0.32</v>
      </c>
      <c r="L29" s="364">
        <v>0</v>
      </c>
      <c r="M29" s="364">
        <v>0</v>
      </c>
      <c r="N29" s="364">
        <v>0</v>
      </c>
      <c r="O29" s="364">
        <v>0</v>
      </c>
      <c r="P29" s="364">
        <v>0</v>
      </c>
      <c r="Q29" s="364">
        <v>0</v>
      </c>
      <c r="R29" s="364">
        <v>2.56</v>
      </c>
      <c r="S29" s="364">
        <v>0</v>
      </c>
      <c r="T29" s="364">
        <v>0</v>
      </c>
      <c r="U29" s="364">
        <v>0</v>
      </c>
      <c r="V29" s="364">
        <v>0</v>
      </c>
      <c r="W29" s="364">
        <v>0</v>
      </c>
      <c r="X29" s="364">
        <v>0</v>
      </c>
      <c r="Y29" s="364">
        <v>0</v>
      </c>
      <c r="Z29" s="365">
        <v>2.88</v>
      </c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4"/>
      <c r="AS29" s="354"/>
      <c r="AT29" s="354"/>
      <c r="AU29" s="354"/>
    </row>
    <row r="30" spans="1:47" ht="16.5" customHeight="1">
      <c r="A30" s="1550"/>
      <c r="B30" s="1551"/>
      <c r="C30" s="1551"/>
      <c r="D30" s="358" t="s">
        <v>28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32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504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7">
        <v>536</v>
      </c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4"/>
      <c r="AS30" s="354"/>
      <c r="AT30" s="354"/>
      <c r="AU30" s="354"/>
    </row>
    <row r="31" spans="1:47" ht="16.5" customHeight="1">
      <c r="A31" s="1550"/>
      <c r="B31" s="1551"/>
      <c r="C31" s="1551"/>
      <c r="D31" s="357" t="s">
        <v>26</v>
      </c>
      <c r="E31" s="371">
        <v>0</v>
      </c>
      <c r="F31" s="371">
        <v>0</v>
      </c>
      <c r="G31" s="371">
        <v>0</v>
      </c>
      <c r="H31" s="371">
        <v>0</v>
      </c>
      <c r="I31" s="371">
        <v>0</v>
      </c>
      <c r="J31" s="371">
        <v>0</v>
      </c>
      <c r="K31" s="371">
        <v>2</v>
      </c>
      <c r="L31" s="371">
        <v>0</v>
      </c>
      <c r="M31" s="371">
        <v>0</v>
      </c>
      <c r="N31" s="371">
        <v>0</v>
      </c>
      <c r="O31" s="371">
        <v>0</v>
      </c>
      <c r="P31" s="371">
        <v>0</v>
      </c>
      <c r="Q31" s="371">
        <v>0</v>
      </c>
      <c r="R31" s="371">
        <v>0</v>
      </c>
      <c r="S31" s="371">
        <v>0</v>
      </c>
      <c r="T31" s="371">
        <v>0</v>
      </c>
      <c r="U31" s="371">
        <v>0</v>
      </c>
      <c r="V31" s="371">
        <v>0</v>
      </c>
      <c r="W31" s="371">
        <v>0</v>
      </c>
      <c r="X31" s="371">
        <v>0</v>
      </c>
      <c r="Y31" s="371">
        <v>0</v>
      </c>
      <c r="Z31" s="372">
        <v>2</v>
      </c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</row>
    <row r="32" spans="1:47" ht="16.5" customHeight="1">
      <c r="A32" s="1550" t="s">
        <v>34</v>
      </c>
      <c r="B32" s="1551" t="s">
        <v>29</v>
      </c>
      <c r="C32" s="1552" t="s">
        <v>53</v>
      </c>
      <c r="D32" s="356" t="s">
        <v>27</v>
      </c>
      <c r="E32" s="364">
        <v>0</v>
      </c>
      <c r="F32" s="364">
        <v>0</v>
      </c>
      <c r="G32" s="364">
        <v>0</v>
      </c>
      <c r="H32" s="364">
        <v>0</v>
      </c>
      <c r="I32" s="364">
        <v>0</v>
      </c>
      <c r="J32" s="364">
        <v>0</v>
      </c>
      <c r="K32" s="364">
        <v>0</v>
      </c>
      <c r="L32" s="364">
        <v>0</v>
      </c>
      <c r="M32" s="364">
        <v>0</v>
      </c>
      <c r="N32" s="364">
        <v>0</v>
      </c>
      <c r="O32" s="364">
        <v>0</v>
      </c>
      <c r="P32" s="364">
        <v>0</v>
      </c>
      <c r="Q32" s="364">
        <v>0</v>
      </c>
      <c r="R32" s="364">
        <v>0</v>
      </c>
      <c r="S32" s="364">
        <v>0</v>
      </c>
      <c r="T32" s="364">
        <v>0</v>
      </c>
      <c r="U32" s="364">
        <v>0</v>
      </c>
      <c r="V32" s="364">
        <v>0</v>
      </c>
      <c r="W32" s="364">
        <v>0</v>
      </c>
      <c r="X32" s="364">
        <v>0</v>
      </c>
      <c r="Y32" s="364">
        <v>0</v>
      </c>
      <c r="Z32" s="365">
        <v>0</v>
      </c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</row>
    <row r="33" spans="1:47" ht="16.5" customHeight="1">
      <c r="A33" s="1550"/>
      <c r="B33" s="1551"/>
      <c r="C33" s="1552"/>
      <c r="D33" s="358" t="s">
        <v>28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7">
        <v>0</v>
      </c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</row>
    <row r="34" spans="1:47" ht="16.5" customHeight="1">
      <c r="A34" s="1550"/>
      <c r="B34" s="1551"/>
      <c r="C34" s="1552"/>
      <c r="D34" s="357" t="s">
        <v>26</v>
      </c>
      <c r="E34" s="368">
        <v>0</v>
      </c>
      <c r="F34" s="368">
        <v>0</v>
      </c>
      <c r="G34" s="368">
        <v>0</v>
      </c>
      <c r="H34" s="368">
        <v>0</v>
      </c>
      <c r="I34" s="368">
        <v>0</v>
      </c>
      <c r="J34" s="368">
        <v>0</v>
      </c>
      <c r="K34" s="368">
        <v>0</v>
      </c>
      <c r="L34" s="368">
        <v>0</v>
      </c>
      <c r="M34" s="368">
        <v>0</v>
      </c>
      <c r="N34" s="368">
        <v>0</v>
      </c>
      <c r="O34" s="368">
        <v>0</v>
      </c>
      <c r="P34" s="368">
        <v>0</v>
      </c>
      <c r="Q34" s="368">
        <v>0</v>
      </c>
      <c r="R34" s="368">
        <v>0</v>
      </c>
      <c r="S34" s="368">
        <v>0</v>
      </c>
      <c r="T34" s="368">
        <v>0</v>
      </c>
      <c r="U34" s="368">
        <v>0</v>
      </c>
      <c r="V34" s="368">
        <v>0</v>
      </c>
      <c r="W34" s="368">
        <v>0</v>
      </c>
      <c r="X34" s="368">
        <v>0</v>
      </c>
      <c r="Y34" s="368">
        <v>0</v>
      </c>
      <c r="Z34" s="369">
        <v>0</v>
      </c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</row>
    <row r="35" spans="1:47" ht="16.5" customHeight="1">
      <c r="A35" s="1550"/>
      <c r="B35" s="1551"/>
      <c r="C35" s="1552" t="s">
        <v>54</v>
      </c>
      <c r="D35" s="356" t="s">
        <v>27</v>
      </c>
      <c r="E35" s="364">
        <v>0</v>
      </c>
      <c r="F35" s="364">
        <v>0</v>
      </c>
      <c r="G35" s="364">
        <v>0</v>
      </c>
      <c r="H35" s="364">
        <v>0</v>
      </c>
      <c r="I35" s="364">
        <v>0</v>
      </c>
      <c r="J35" s="364">
        <v>0</v>
      </c>
      <c r="K35" s="364">
        <v>0</v>
      </c>
      <c r="L35" s="364">
        <v>0</v>
      </c>
      <c r="M35" s="364">
        <v>0</v>
      </c>
      <c r="N35" s="364">
        <v>0</v>
      </c>
      <c r="O35" s="364">
        <v>0</v>
      </c>
      <c r="P35" s="364">
        <v>0</v>
      </c>
      <c r="Q35" s="364">
        <v>0</v>
      </c>
      <c r="R35" s="364">
        <v>0</v>
      </c>
      <c r="S35" s="364">
        <v>0</v>
      </c>
      <c r="T35" s="364">
        <v>0</v>
      </c>
      <c r="U35" s="364">
        <v>0</v>
      </c>
      <c r="V35" s="364">
        <v>0</v>
      </c>
      <c r="W35" s="364">
        <v>0</v>
      </c>
      <c r="X35" s="364">
        <v>0</v>
      </c>
      <c r="Y35" s="364">
        <v>0</v>
      </c>
      <c r="Z35" s="365">
        <v>0</v>
      </c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</row>
    <row r="36" spans="1:47" ht="16.5" customHeight="1">
      <c r="A36" s="1550"/>
      <c r="B36" s="1551"/>
      <c r="C36" s="1552"/>
      <c r="D36" s="358" t="s">
        <v>28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7">
        <v>0</v>
      </c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</row>
    <row r="37" spans="1:47" ht="16.5" customHeight="1">
      <c r="A37" s="1550"/>
      <c r="B37" s="1551"/>
      <c r="C37" s="1552"/>
      <c r="D37" s="357" t="s">
        <v>26</v>
      </c>
      <c r="E37" s="368">
        <v>0</v>
      </c>
      <c r="F37" s="368">
        <v>0</v>
      </c>
      <c r="G37" s="368">
        <v>0</v>
      </c>
      <c r="H37" s="368">
        <v>0</v>
      </c>
      <c r="I37" s="368">
        <v>0</v>
      </c>
      <c r="J37" s="368">
        <v>0</v>
      </c>
      <c r="K37" s="368">
        <v>0</v>
      </c>
      <c r="L37" s="368">
        <v>0</v>
      </c>
      <c r="M37" s="368">
        <v>0</v>
      </c>
      <c r="N37" s="368">
        <v>0</v>
      </c>
      <c r="O37" s="368">
        <v>0</v>
      </c>
      <c r="P37" s="368">
        <v>0</v>
      </c>
      <c r="Q37" s="368">
        <v>0</v>
      </c>
      <c r="R37" s="368">
        <v>0</v>
      </c>
      <c r="S37" s="368">
        <v>0</v>
      </c>
      <c r="T37" s="368">
        <v>0</v>
      </c>
      <c r="U37" s="368">
        <v>0</v>
      </c>
      <c r="V37" s="368">
        <v>0</v>
      </c>
      <c r="W37" s="368">
        <v>0</v>
      </c>
      <c r="X37" s="368">
        <v>0</v>
      </c>
      <c r="Y37" s="368">
        <v>0</v>
      </c>
      <c r="Z37" s="369">
        <v>0</v>
      </c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  <c r="AS37" s="354"/>
      <c r="AT37" s="354"/>
      <c r="AU37" s="354"/>
    </row>
    <row r="38" spans="1:47" ht="16.5" customHeight="1">
      <c r="A38" s="1550"/>
      <c r="B38" s="1551" t="s">
        <v>30</v>
      </c>
      <c r="C38" s="1551"/>
      <c r="D38" s="356" t="s">
        <v>27</v>
      </c>
      <c r="E38" s="364">
        <v>0</v>
      </c>
      <c r="F38" s="364">
        <v>0</v>
      </c>
      <c r="G38" s="364">
        <v>0</v>
      </c>
      <c r="H38" s="364">
        <v>0</v>
      </c>
      <c r="I38" s="364">
        <v>0</v>
      </c>
      <c r="J38" s="364">
        <v>0</v>
      </c>
      <c r="K38" s="364">
        <v>0</v>
      </c>
      <c r="L38" s="364">
        <v>0</v>
      </c>
      <c r="M38" s="364">
        <v>0</v>
      </c>
      <c r="N38" s="364">
        <v>0</v>
      </c>
      <c r="O38" s="364">
        <v>0</v>
      </c>
      <c r="P38" s="364">
        <v>0</v>
      </c>
      <c r="Q38" s="364">
        <v>0</v>
      </c>
      <c r="R38" s="364">
        <v>0</v>
      </c>
      <c r="S38" s="364">
        <v>0</v>
      </c>
      <c r="T38" s="364">
        <v>0</v>
      </c>
      <c r="U38" s="364">
        <v>0</v>
      </c>
      <c r="V38" s="364">
        <v>0</v>
      </c>
      <c r="W38" s="364">
        <v>0</v>
      </c>
      <c r="X38" s="364">
        <v>0</v>
      </c>
      <c r="Y38" s="364">
        <v>0</v>
      </c>
      <c r="Z38" s="365">
        <v>0</v>
      </c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  <c r="AM38" s="354"/>
      <c r="AN38" s="354"/>
      <c r="AO38" s="354"/>
      <c r="AP38" s="354"/>
      <c r="AQ38" s="354"/>
      <c r="AR38" s="354"/>
      <c r="AS38" s="354"/>
      <c r="AT38" s="354"/>
      <c r="AU38" s="354"/>
    </row>
    <row r="39" spans="1:47" ht="16.5" customHeight="1">
      <c r="A39" s="1550"/>
      <c r="B39" s="1551"/>
      <c r="C39" s="1551"/>
      <c r="D39" s="358" t="s">
        <v>28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7">
        <v>0</v>
      </c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</row>
    <row r="40" spans="1:47" ht="16.5" customHeight="1">
      <c r="A40" s="1550"/>
      <c r="B40" s="1551"/>
      <c r="C40" s="1551"/>
      <c r="D40" s="357" t="s">
        <v>26</v>
      </c>
      <c r="E40" s="371">
        <v>0</v>
      </c>
      <c r="F40" s="371">
        <v>0</v>
      </c>
      <c r="G40" s="371">
        <v>0</v>
      </c>
      <c r="H40" s="371">
        <v>0</v>
      </c>
      <c r="I40" s="371">
        <v>0</v>
      </c>
      <c r="J40" s="371">
        <v>0</v>
      </c>
      <c r="K40" s="371">
        <v>0</v>
      </c>
      <c r="L40" s="371">
        <v>0</v>
      </c>
      <c r="M40" s="371">
        <v>0</v>
      </c>
      <c r="N40" s="371">
        <v>0</v>
      </c>
      <c r="O40" s="371">
        <v>0</v>
      </c>
      <c r="P40" s="371">
        <v>0</v>
      </c>
      <c r="Q40" s="371">
        <v>0</v>
      </c>
      <c r="R40" s="371">
        <v>0</v>
      </c>
      <c r="S40" s="371">
        <v>0</v>
      </c>
      <c r="T40" s="371">
        <v>0</v>
      </c>
      <c r="U40" s="371">
        <v>0</v>
      </c>
      <c r="V40" s="371">
        <v>0</v>
      </c>
      <c r="W40" s="371">
        <v>0</v>
      </c>
      <c r="X40" s="371">
        <v>0</v>
      </c>
      <c r="Y40" s="371">
        <v>0</v>
      </c>
      <c r="Z40" s="372">
        <v>0</v>
      </c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</row>
    <row r="41" spans="1:47" ht="16.5" customHeight="1">
      <c r="A41" s="1550"/>
      <c r="B41" s="1551" t="s">
        <v>31</v>
      </c>
      <c r="C41" s="1552" t="s">
        <v>55</v>
      </c>
      <c r="D41" s="356" t="s">
        <v>27</v>
      </c>
      <c r="E41" s="364">
        <v>0</v>
      </c>
      <c r="F41" s="364">
        <v>0</v>
      </c>
      <c r="G41" s="364">
        <v>0</v>
      </c>
      <c r="H41" s="364">
        <v>0</v>
      </c>
      <c r="I41" s="364">
        <v>0</v>
      </c>
      <c r="J41" s="364">
        <v>0</v>
      </c>
      <c r="K41" s="364">
        <v>0</v>
      </c>
      <c r="L41" s="364">
        <v>0</v>
      </c>
      <c r="M41" s="364">
        <v>0</v>
      </c>
      <c r="N41" s="364">
        <v>0</v>
      </c>
      <c r="O41" s="364">
        <v>0</v>
      </c>
      <c r="P41" s="364">
        <v>0</v>
      </c>
      <c r="Q41" s="364">
        <v>0</v>
      </c>
      <c r="R41" s="364">
        <v>0</v>
      </c>
      <c r="S41" s="364">
        <v>0</v>
      </c>
      <c r="T41" s="364">
        <v>0</v>
      </c>
      <c r="U41" s="364">
        <v>0</v>
      </c>
      <c r="V41" s="364">
        <v>0</v>
      </c>
      <c r="W41" s="364">
        <v>0</v>
      </c>
      <c r="X41" s="364">
        <v>0</v>
      </c>
      <c r="Y41" s="364">
        <v>0</v>
      </c>
      <c r="Z41" s="365">
        <v>0</v>
      </c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4"/>
      <c r="AM41" s="354"/>
      <c r="AN41" s="354"/>
      <c r="AO41" s="354"/>
      <c r="AP41" s="354"/>
      <c r="AQ41" s="354"/>
      <c r="AR41" s="354"/>
      <c r="AS41" s="354"/>
      <c r="AT41" s="354"/>
      <c r="AU41" s="354"/>
    </row>
    <row r="42" spans="1:47" ht="16.5" customHeight="1">
      <c r="A42" s="1550"/>
      <c r="B42" s="1551"/>
      <c r="C42" s="1552"/>
      <c r="D42" s="358" t="s">
        <v>28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0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7">
        <v>0</v>
      </c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4"/>
      <c r="AM42" s="354"/>
      <c r="AN42" s="354"/>
      <c r="AO42" s="354"/>
      <c r="AP42" s="354"/>
      <c r="AQ42" s="354"/>
      <c r="AR42" s="354"/>
      <c r="AS42" s="354"/>
      <c r="AT42" s="354"/>
      <c r="AU42" s="354"/>
    </row>
    <row r="43" spans="1:47" ht="16.5" customHeight="1">
      <c r="A43" s="1550"/>
      <c r="B43" s="1551"/>
      <c r="C43" s="1552"/>
      <c r="D43" s="357" t="s">
        <v>26</v>
      </c>
      <c r="E43" s="368">
        <v>0</v>
      </c>
      <c r="F43" s="368">
        <v>0</v>
      </c>
      <c r="G43" s="368">
        <v>0</v>
      </c>
      <c r="H43" s="368">
        <v>0</v>
      </c>
      <c r="I43" s="368">
        <v>0</v>
      </c>
      <c r="J43" s="368">
        <v>0</v>
      </c>
      <c r="K43" s="368">
        <v>0</v>
      </c>
      <c r="L43" s="368">
        <v>0</v>
      </c>
      <c r="M43" s="368">
        <v>0</v>
      </c>
      <c r="N43" s="368">
        <v>0</v>
      </c>
      <c r="O43" s="368">
        <v>0</v>
      </c>
      <c r="P43" s="368">
        <v>0</v>
      </c>
      <c r="Q43" s="368">
        <v>0</v>
      </c>
      <c r="R43" s="368">
        <v>0</v>
      </c>
      <c r="S43" s="368">
        <v>0</v>
      </c>
      <c r="T43" s="368">
        <v>0</v>
      </c>
      <c r="U43" s="368">
        <v>0</v>
      </c>
      <c r="V43" s="368">
        <v>0</v>
      </c>
      <c r="W43" s="368">
        <v>0</v>
      </c>
      <c r="X43" s="368">
        <v>0</v>
      </c>
      <c r="Y43" s="368">
        <v>0</v>
      </c>
      <c r="Z43" s="369">
        <v>0</v>
      </c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  <c r="AS43" s="354"/>
      <c r="AT43" s="354"/>
      <c r="AU43" s="354"/>
    </row>
    <row r="44" spans="1:47" ht="16.5" customHeight="1">
      <c r="A44" s="1550"/>
      <c r="B44" s="1551"/>
      <c r="C44" s="1552" t="s">
        <v>56</v>
      </c>
      <c r="D44" s="356" t="s">
        <v>27</v>
      </c>
      <c r="E44" s="364">
        <v>0</v>
      </c>
      <c r="F44" s="364">
        <v>0</v>
      </c>
      <c r="G44" s="364">
        <v>0</v>
      </c>
      <c r="H44" s="364">
        <v>0</v>
      </c>
      <c r="I44" s="364">
        <v>0</v>
      </c>
      <c r="J44" s="364">
        <v>0</v>
      </c>
      <c r="K44" s="364">
        <v>0</v>
      </c>
      <c r="L44" s="364">
        <v>0</v>
      </c>
      <c r="M44" s="364">
        <v>0.32</v>
      </c>
      <c r="N44" s="364">
        <v>0</v>
      </c>
      <c r="O44" s="364">
        <v>0</v>
      </c>
      <c r="P44" s="364">
        <v>0</v>
      </c>
      <c r="Q44" s="364">
        <v>0</v>
      </c>
      <c r="R44" s="364">
        <v>0</v>
      </c>
      <c r="S44" s="364">
        <v>0</v>
      </c>
      <c r="T44" s="364">
        <v>0</v>
      </c>
      <c r="U44" s="364">
        <v>0</v>
      </c>
      <c r="V44" s="364">
        <v>0</v>
      </c>
      <c r="W44" s="364">
        <v>0</v>
      </c>
      <c r="X44" s="364">
        <v>0</v>
      </c>
      <c r="Y44" s="364">
        <v>0</v>
      </c>
      <c r="Z44" s="365">
        <v>0.32</v>
      </c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4"/>
      <c r="AM44" s="354"/>
      <c r="AN44" s="354"/>
      <c r="AO44" s="354"/>
      <c r="AP44" s="354"/>
      <c r="AQ44" s="354"/>
      <c r="AR44" s="354"/>
      <c r="AS44" s="354"/>
      <c r="AT44" s="354"/>
      <c r="AU44" s="354"/>
    </row>
    <row r="45" spans="1:47" ht="16.5" customHeight="1">
      <c r="A45" s="1550"/>
      <c r="B45" s="1551"/>
      <c r="C45" s="1552"/>
      <c r="D45" s="358" t="s">
        <v>28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0</v>
      </c>
      <c r="M45" s="366">
        <v>23</v>
      </c>
      <c r="N45" s="366">
        <v>0</v>
      </c>
      <c r="O45" s="366">
        <v>0</v>
      </c>
      <c r="P45" s="366">
        <v>0</v>
      </c>
      <c r="Q45" s="366">
        <v>0</v>
      </c>
      <c r="R45" s="366">
        <v>0</v>
      </c>
      <c r="S45" s="366">
        <v>0</v>
      </c>
      <c r="T45" s="366">
        <v>0</v>
      </c>
      <c r="U45" s="366">
        <v>0</v>
      </c>
      <c r="V45" s="366">
        <v>0</v>
      </c>
      <c r="W45" s="366">
        <v>0</v>
      </c>
      <c r="X45" s="366">
        <v>0</v>
      </c>
      <c r="Y45" s="366">
        <v>0</v>
      </c>
      <c r="Z45" s="367">
        <v>23</v>
      </c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4"/>
      <c r="AM45" s="354"/>
      <c r="AN45" s="354"/>
      <c r="AO45" s="354"/>
      <c r="AP45" s="354"/>
      <c r="AQ45" s="354"/>
      <c r="AR45" s="354"/>
      <c r="AS45" s="354"/>
      <c r="AT45" s="354"/>
      <c r="AU45" s="354"/>
    </row>
    <row r="46" spans="1:47" ht="16.5" customHeight="1">
      <c r="A46" s="1550"/>
      <c r="B46" s="1551"/>
      <c r="C46" s="1552"/>
      <c r="D46" s="357" t="s">
        <v>26</v>
      </c>
      <c r="E46" s="368">
        <v>0</v>
      </c>
      <c r="F46" s="368">
        <v>0</v>
      </c>
      <c r="G46" s="368">
        <v>0</v>
      </c>
      <c r="H46" s="368">
        <v>0</v>
      </c>
      <c r="I46" s="368">
        <v>0</v>
      </c>
      <c r="J46" s="368">
        <v>0</v>
      </c>
      <c r="K46" s="368">
        <v>0</v>
      </c>
      <c r="L46" s="368">
        <v>0</v>
      </c>
      <c r="M46" s="368">
        <v>0</v>
      </c>
      <c r="N46" s="368">
        <v>0</v>
      </c>
      <c r="O46" s="368">
        <v>0</v>
      </c>
      <c r="P46" s="368">
        <v>0</v>
      </c>
      <c r="Q46" s="368">
        <v>0</v>
      </c>
      <c r="R46" s="368">
        <v>0</v>
      </c>
      <c r="S46" s="368">
        <v>0</v>
      </c>
      <c r="T46" s="368">
        <v>0</v>
      </c>
      <c r="U46" s="368">
        <v>0</v>
      </c>
      <c r="V46" s="368">
        <v>0</v>
      </c>
      <c r="W46" s="368">
        <v>0</v>
      </c>
      <c r="X46" s="368">
        <v>0</v>
      </c>
      <c r="Y46" s="368">
        <v>0</v>
      </c>
      <c r="Z46" s="369">
        <v>0</v>
      </c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</row>
    <row r="47" spans="1:47" ht="16.5" customHeight="1">
      <c r="A47" s="1550"/>
      <c r="B47" s="1551" t="s">
        <v>30</v>
      </c>
      <c r="C47" s="1551"/>
      <c r="D47" s="356" t="s">
        <v>27</v>
      </c>
      <c r="E47" s="364">
        <v>0</v>
      </c>
      <c r="F47" s="364">
        <v>0</v>
      </c>
      <c r="G47" s="364">
        <v>0</v>
      </c>
      <c r="H47" s="364">
        <v>0</v>
      </c>
      <c r="I47" s="364">
        <v>0</v>
      </c>
      <c r="J47" s="364">
        <v>0</v>
      </c>
      <c r="K47" s="364">
        <v>0</v>
      </c>
      <c r="L47" s="364">
        <v>0</v>
      </c>
      <c r="M47" s="364">
        <v>0.32</v>
      </c>
      <c r="N47" s="364">
        <v>0</v>
      </c>
      <c r="O47" s="364">
        <v>0</v>
      </c>
      <c r="P47" s="364">
        <v>0</v>
      </c>
      <c r="Q47" s="364">
        <v>0</v>
      </c>
      <c r="R47" s="364">
        <v>0</v>
      </c>
      <c r="S47" s="364">
        <v>0</v>
      </c>
      <c r="T47" s="364">
        <v>0</v>
      </c>
      <c r="U47" s="364">
        <v>0</v>
      </c>
      <c r="V47" s="364">
        <v>0</v>
      </c>
      <c r="W47" s="364">
        <v>0</v>
      </c>
      <c r="X47" s="364">
        <v>0</v>
      </c>
      <c r="Y47" s="364">
        <v>0</v>
      </c>
      <c r="Z47" s="365">
        <v>0.32</v>
      </c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4"/>
      <c r="AO47" s="354"/>
      <c r="AP47" s="354"/>
      <c r="AQ47" s="354"/>
      <c r="AR47" s="354"/>
      <c r="AS47" s="354"/>
      <c r="AT47" s="354"/>
      <c r="AU47" s="354"/>
    </row>
    <row r="48" spans="1:47" ht="16.5" customHeight="1">
      <c r="A48" s="1550"/>
      <c r="B48" s="1551"/>
      <c r="C48" s="1551"/>
      <c r="D48" s="358" t="s">
        <v>28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0</v>
      </c>
      <c r="M48" s="366">
        <v>23</v>
      </c>
      <c r="N48" s="366">
        <v>0</v>
      </c>
      <c r="O48" s="366">
        <v>0</v>
      </c>
      <c r="P48" s="366">
        <v>0</v>
      </c>
      <c r="Q48" s="366">
        <v>0</v>
      </c>
      <c r="R48" s="366">
        <v>0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7">
        <v>23</v>
      </c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4"/>
      <c r="AR48" s="354"/>
      <c r="AS48" s="354"/>
      <c r="AT48" s="354"/>
      <c r="AU48" s="354"/>
    </row>
    <row r="49" spans="1:47" ht="16.5" customHeight="1">
      <c r="A49" s="1550"/>
      <c r="B49" s="1551"/>
      <c r="C49" s="1551"/>
      <c r="D49" s="357" t="s">
        <v>26</v>
      </c>
      <c r="E49" s="371">
        <v>0</v>
      </c>
      <c r="F49" s="371">
        <v>0</v>
      </c>
      <c r="G49" s="371">
        <v>0</v>
      </c>
      <c r="H49" s="371">
        <v>0</v>
      </c>
      <c r="I49" s="371">
        <v>0</v>
      </c>
      <c r="J49" s="371">
        <v>0</v>
      </c>
      <c r="K49" s="371">
        <v>0</v>
      </c>
      <c r="L49" s="371">
        <v>0</v>
      </c>
      <c r="M49" s="371">
        <v>0</v>
      </c>
      <c r="N49" s="371">
        <v>0</v>
      </c>
      <c r="O49" s="371">
        <v>0</v>
      </c>
      <c r="P49" s="371">
        <v>0</v>
      </c>
      <c r="Q49" s="371">
        <v>0</v>
      </c>
      <c r="R49" s="371">
        <v>0</v>
      </c>
      <c r="S49" s="371">
        <v>0</v>
      </c>
      <c r="T49" s="371">
        <v>0</v>
      </c>
      <c r="U49" s="371">
        <v>0</v>
      </c>
      <c r="V49" s="371">
        <v>0</v>
      </c>
      <c r="W49" s="371">
        <v>0</v>
      </c>
      <c r="X49" s="371">
        <v>0</v>
      </c>
      <c r="Y49" s="371">
        <v>0</v>
      </c>
      <c r="Z49" s="372">
        <v>0</v>
      </c>
      <c r="AA49" s="354"/>
      <c r="AB49" s="354"/>
      <c r="AC49" s="354"/>
      <c r="AD49" s="354"/>
      <c r="AE49" s="354"/>
      <c r="AF49" s="354"/>
      <c r="AG49" s="354"/>
      <c r="AH49" s="354"/>
      <c r="AI49" s="354"/>
      <c r="AJ49" s="354"/>
      <c r="AK49" s="354"/>
      <c r="AL49" s="354"/>
      <c r="AM49" s="354"/>
      <c r="AN49" s="354"/>
      <c r="AO49" s="354"/>
      <c r="AP49" s="354"/>
      <c r="AQ49" s="354"/>
      <c r="AR49" s="354"/>
      <c r="AS49" s="354"/>
      <c r="AT49" s="354"/>
      <c r="AU49" s="354"/>
    </row>
    <row r="50" spans="1:47" ht="16.5" customHeight="1">
      <c r="A50" s="1550" t="s">
        <v>24</v>
      </c>
      <c r="B50" s="1551"/>
      <c r="C50" s="1551"/>
      <c r="D50" s="356" t="s">
        <v>27</v>
      </c>
      <c r="E50" s="364">
        <v>0</v>
      </c>
      <c r="F50" s="364">
        <v>0</v>
      </c>
      <c r="G50" s="364">
        <v>0</v>
      </c>
      <c r="H50" s="364">
        <v>0</v>
      </c>
      <c r="I50" s="364">
        <v>0</v>
      </c>
      <c r="J50" s="364">
        <v>0</v>
      </c>
      <c r="K50" s="364">
        <v>0</v>
      </c>
      <c r="L50" s="364">
        <v>0</v>
      </c>
      <c r="M50" s="364">
        <v>0.32</v>
      </c>
      <c r="N50" s="364">
        <v>0</v>
      </c>
      <c r="O50" s="364">
        <v>0</v>
      </c>
      <c r="P50" s="364">
        <v>0</v>
      </c>
      <c r="Q50" s="364">
        <v>0</v>
      </c>
      <c r="R50" s="364">
        <v>0</v>
      </c>
      <c r="S50" s="364">
        <v>0</v>
      </c>
      <c r="T50" s="364">
        <v>0</v>
      </c>
      <c r="U50" s="364">
        <v>0</v>
      </c>
      <c r="V50" s="364">
        <v>0</v>
      </c>
      <c r="W50" s="364">
        <v>0</v>
      </c>
      <c r="X50" s="364">
        <v>0</v>
      </c>
      <c r="Y50" s="364">
        <v>0</v>
      </c>
      <c r="Z50" s="365">
        <v>0.32</v>
      </c>
      <c r="AA50" s="354"/>
      <c r="AB50" s="354"/>
      <c r="AC50" s="354"/>
      <c r="AD50" s="354"/>
      <c r="AE50" s="354"/>
      <c r="AF50" s="354"/>
      <c r="AG50" s="354"/>
      <c r="AH50" s="354"/>
      <c r="AI50" s="354"/>
      <c r="AJ50" s="354"/>
      <c r="AK50" s="354"/>
      <c r="AL50" s="354"/>
      <c r="AM50" s="354"/>
      <c r="AN50" s="354"/>
      <c r="AO50" s="354"/>
      <c r="AP50" s="354"/>
      <c r="AQ50" s="354"/>
      <c r="AR50" s="354"/>
      <c r="AS50" s="354"/>
      <c r="AT50" s="354"/>
      <c r="AU50" s="354"/>
    </row>
    <row r="51" spans="1:47" ht="16.5" customHeight="1">
      <c r="A51" s="1550"/>
      <c r="B51" s="1551"/>
      <c r="C51" s="1551"/>
      <c r="D51" s="358" t="s">
        <v>28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23</v>
      </c>
      <c r="N51" s="366">
        <v>0</v>
      </c>
      <c r="O51" s="366">
        <v>0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7">
        <v>23</v>
      </c>
      <c r="AA51" s="354"/>
      <c r="AB51" s="354"/>
      <c r="AC51" s="354"/>
      <c r="AD51" s="354"/>
      <c r="AE51" s="354"/>
      <c r="AF51" s="354"/>
      <c r="AG51" s="354"/>
      <c r="AH51" s="354"/>
      <c r="AI51" s="354"/>
      <c r="AJ51" s="354"/>
      <c r="AK51" s="354"/>
      <c r="AL51" s="354"/>
      <c r="AM51" s="354"/>
      <c r="AN51" s="354"/>
      <c r="AO51" s="354"/>
      <c r="AP51" s="354"/>
      <c r="AQ51" s="354"/>
      <c r="AR51" s="354"/>
      <c r="AS51" s="354"/>
      <c r="AT51" s="354"/>
      <c r="AU51" s="354"/>
    </row>
    <row r="52" spans="1:47" ht="16.5" customHeight="1">
      <c r="A52" s="1550"/>
      <c r="B52" s="1551"/>
      <c r="C52" s="1551"/>
      <c r="D52" s="357" t="s">
        <v>26</v>
      </c>
      <c r="E52" s="371">
        <v>0</v>
      </c>
      <c r="F52" s="371">
        <v>0</v>
      </c>
      <c r="G52" s="371">
        <v>0</v>
      </c>
      <c r="H52" s="371">
        <v>0</v>
      </c>
      <c r="I52" s="371">
        <v>0</v>
      </c>
      <c r="J52" s="371">
        <v>0</v>
      </c>
      <c r="K52" s="371">
        <v>0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1">
        <v>0</v>
      </c>
      <c r="Y52" s="371">
        <v>0</v>
      </c>
      <c r="Z52" s="372">
        <v>0</v>
      </c>
      <c r="AA52" s="354"/>
      <c r="AB52" s="354"/>
      <c r="AC52" s="354"/>
      <c r="AD52" s="354"/>
      <c r="AE52" s="354"/>
      <c r="AF52" s="354"/>
      <c r="AG52" s="354"/>
      <c r="AH52" s="354"/>
      <c r="AI52" s="354"/>
      <c r="AJ52" s="354"/>
      <c r="AK52" s="354"/>
      <c r="AL52" s="354"/>
      <c r="AM52" s="354"/>
      <c r="AN52" s="354"/>
      <c r="AO52" s="354"/>
      <c r="AP52" s="354"/>
      <c r="AQ52" s="354"/>
      <c r="AR52" s="354"/>
      <c r="AS52" s="354"/>
      <c r="AT52" s="354"/>
      <c r="AU52" s="354"/>
    </row>
    <row r="53" spans="1:47" ht="16.5" customHeight="1">
      <c r="A53" s="1550" t="s">
        <v>33</v>
      </c>
      <c r="B53" s="1551"/>
      <c r="C53" s="1551"/>
      <c r="D53" s="356" t="s">
        <v>27</v>
      </c>
      <c r="E53" s="364">
        <v>0</v>
      </c>
      <c r="F53" s="364">
        <v>0</v>
      </c>
      <c r="G53" s="364">
        <v>0</v>
      </c>
      <c r="H53" s="364">
        <v>0</v>
      </c>
      <c r="I53" s="364">
        <v>0</v>
      </c>
      <c r="J53" s="364">
        <v>0</v>
      </c>
      <c r="K53" s="364">
        <v>0.32</v>
      </c>
      <c r="L53" s="364">
        <v>0</v>
      </c>
      <c r="M53" s="364">
        <v>0.32</v>
      </c>
      <c r="N53" s="364">
        <v>0</v>
      </c>
      <c r="O53" s="364">
        <v>0</v>
      </c>
      <c r="P53" s="364">
        <v>0</v>
      </c>
      <c r="Q53" s="364">
        <v>0</v>
      </c>
      <c r="R53" s="364">
        <v>2.56</v>
      </c>
      <c r="S53" s="364">
        <v>0</v>
      </c>
      <c r="T53" s="364">
        <v>0</v>
      </c>
      <c r="U53" s="364">
        <v>0</v>
      </c>
      <c r="V53" s="364">
        <v>0</v>
      </c>
      <c r="W53" s="364">
        <v>0</v>
      </c>
      <c r="X53" s="364">
        <v>0</v>
      </c>
      <c r="Y53" s="364">
        <v>0</v>
      </c>
      <c r="Z53" s="365">
        <v>3.1999999999999997</v>
      </c>
      <c r="AA53" s="354"/>
      <c r="AB53" s="354"/>
      <c r="AC53" s="354"/>
      <c r="AD53" s="354"/>
      <c r="AE53" s="354"/>
      <c r="AF53" s="354"/>
      <c r="AG53" s="354"/>
      <c r="AH53" s="354"/>
      <c r="AI53" s="354"/>
      <c r="AJ53" s="354"/>
      <c r="AK53" s="354"/>
      <c r="AL53" s="354"/>
      <c r="AM53" s="354"/>
      <c r="AN53" s="354"/>
      <c r="AO53" s="354"/>
      <c r="AP53" s="354"/>
      <c r="AQ53" s="354"/>
      <c r="AR53" s="354"/>
      <c r="AS53" s="354"/>
      <c r="AT53" s="354"/>
      <c r="AU53" s="354"/>
    </row>
    <row r="54" spans="1:47" ht="16.5" customHeight="1">
      <c r="A54" s="1550"/>
      <c r="B54" s="1551"/>
      <c r="C54" s="1551"/>
      <c r="D54" s="358" t="s">
        <v>28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32</v>
      </c>
      <c r="L54" s="366">
        <v>0</v>
      </c>
      <c r="M54" s="366">
        <v>23</v>
      </c>
      <c r="N54" s="366">
        <v>0</v>
      </c>
      <c r="O54" s="366">
        <v>0</v>
      </c>
      <c r="P54" s="366">
        <v>0</v>
      </c>
      <c r="Q54" s="366">
        <v>0</v>
      </c>
      <c r="R54" s="366">
        <v>504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7">
        <v>559</v>
      </c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</row>
    <row r="55" spans="1:47" ht="16.5" customHeight="1" thickBot="1">
      <c r="A55" s="1558"/>
      <c r="B55" s="1559"/>
      <c r="C55" s="1559"/>
      <c r="D55" s="362" t="s">
        <v>26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373">
        <v>0</v>
      </c>
      <c r="K55" s="373">
        <v>2</v>
      </c>
      <c r="L55" s="373">
        <v>0</v>
      </c>
      <c r="M55" s="373">
        <v>0</v>
      </c>
      <c r="N55" s="373">
        <v>0</v>
      </c>
      <c r="O55" s="373">
        <v>0</v>
      </c>
      <c r="P55" s="373">
        <v>0</v>
      </c>
      <c r="Q55" s="373">
        <v>0</v>
      </c>
      <c r="R55" s="373">
        <v>0</v>
      </c>
      <c r="S55" s="373">
        <v>0</v>
      </c>
      <c r="T55" s="373">
        <v>0</v>
      </c>
      <c r="U55" s="373">
        <v>0</v>
      </c>
      <c r="V55" s="373">
        <v>0</v>
      </c>
      <c r="W55" s="373">
        <v>0</v>
      </c>
      <c r="X55" s="373">
        <v>0</v>
      </c>
      <c r="Y55" s="373">
        <v>0</v>
      </c>
      <c r="Z55" s="373">
        <v>2</v>
      </c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  <c r="AS55" s="354"/>
      <c r="AT55" s="354"/>
      <c r="AU55" s="354"/>
    </row>
    <row r="56" spans="1:47" ht="16.5" customHeight="1" thickBot="1">
      <c r="A56" s="353"/>
      <c r="B56" s="353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3"/>
      <c r="R56" s="353"/>
      <c r="S56" s="353"/>
      <c r="T56" s="353"/>
      <c r="U56" s="353"/>
      <c r="V56" s="353"/>
      <c r="W56" s="353"/>
      <c r="X56" s="353"/>
      <c r="Y56" s="353"/>
      <c r="Z56" s="353"/>
      <c r="AA56" s="353"/>
      <c r="AB56" s="353"/>
      <c r="AC56" s="353"/>
      <c r="AD56" s="353"/>
      <c r="AE56" s="353"/>
      <c r="AF56" s="353"/>
      <c r="AG56" s="353"/>
      <c r="AH56" s="353"/>
      <c r="AI56" s="353"/>
      <c r="AJ56" s="353"/>
      <c r="AK56" s="353"/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</row>
    <row r="57" spans="1:47" ht="16.5" customHeight="1">
      <c r="A57" s="353"/>
      <c r="B57" s="353"/>
      <c r="C57" s="353"/>
      <c r="D57" s="353"/>
      <c r="E57" s="353"/>
      <c r="F57" s="353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353"/>
      <c r="AB57" s="353"/>
      <c r="AC57" s="353"/>
      <c r="AD57" s="353"/>
      <c r="AE57" s="353"/>
      <c r="AF57" s="353"/>
      <c r="AG57" s="353"/>
      <c r="AH57" s="353"/>
      <c r="AI57" s="353"/>
      <c r="AJ57" s="353"/>
      <c r="AK57" s="353"/>
      <c r="AL57" s="353"/>
      <c r="AM57" s="353"/>
      <c r="AN57" s="353"/>
      <c r="AO57" s="353"/>
      <c r="AP57" s="353"/>
      <c r="AQ57" s="353"/>
      <c r="AR57" s="353"/>
      <c r="AS57" s="353"/>
      <c r="AT57" s="353"/>
      <c r="AU57" s="353"/>
    </row>
    <row r="58" spans="1:47" ht="16.5" customHeight="1">
      <c r="A58" s="353"/>
      <c r="B58" s="353"/>
      <c r="C58" s="353"/>
      <c r="D58" s="353"/>
      <c r="E58" s="353"/>
      <c r="F58" s="353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353"/>
      <c r="AB58" s="353"/>
      <c r="AC58" s="353"/>
      <c r="AD58" s="353"/>
      <c r="AE58" s="353"/>
      <c r="AF58" s="353"/>
      <c r="AG58" s="353"/>
      <c r="AH58" s="353"/>
      <c r="AI58" s="353"/>
      <c r="AJ58" s="353"/>
      <c r="AK58" s="353"/>
      <c r="AL58" s="353"/>
      <c r="AM58" s="353"/>
      <c r="AN58" s="353"/>
      <c r="AO58" s="353"/>
      <c r="AP58" s="353"/>
      <c r="AQ58" s="353"/>
      <c r="AR58" s="353"/>
      <c r="AS58" s="353"/>
      <c r="AT58" s="353"/>
      <c r="AU58" s="353"/>
    </row>
    <row r="59" spans="1:47" ht="16.5" customHeight="1" thickBot="1">
      <c r="A59" s="353"/>
      <c r="B59" s="353"/>
      <c r="C59" s="353"/>
      <c r="D59" s="353"/>
      <c r="E59" s="353"/>
      <c r="F59" s="353"/>
      <c r="G59" s="1553">
        <v>0</v>
      </c>
      <c r="H59" s="1554"/>
      <c r="I59" s="1554">
        <v>0</v>
      </c>
      <c r="J59" s="1554"/>
      <c r="K59" s="1554">
        <v>0</v>
      </c>
      <c r="L59" s="1554"/>
      <c r="M59" s="1554">
        <v>0</v>
      </c>
      <c r="N59" s="1554"/>
      <c r="O59" s="1554">
        <v>0</v>
      </c>
      <c r="P59" s="1554"/>
      <c r="Q59" s="1554">
        <v>0</v>
      </c>
      <c r="R59" s="1554"/>
      <c r="S59" s="1572">
        <v>0</v>
      </c>
      <c r="T59" s="1573"/>
      <c r="U59" s="1554">
        <v>3.1999999999999997</v>
      </c>
      <c r="V59" s="1554"/>
      <c r="W59" s="1554">
        <v>559</v>
      </c>
      <c r="X59" s="1554"/>
      <c r="Y59" s="1554">
        <v>2</v>
      </c>
      <c r="Z59" s="1577"/>
      <c r="AA59" s="353"/>
      <c r="AB59" s="353"/>
      <c r="AC59" s="353"/>
      <c r="AD59" s="353"/>
      <c r="AE59" s="353"/>
      <c r="AF59" s="353"/>
      <c r="AG59" s="353"/>
      <c r="AH59" s="353"/>
      <c r="AI59" s="353"/>
      <c r="AJ59" s="353"/>
      <c r="AK59" s="353"/>
      <c r="AL59" s="353"/>
      <c r="AM59" s="353"/>
      <c r="AN59" s="353"/>
      <c r="AO59" s="353"/>
      <c r="AP59" s="353"/>
      <c r="AQ59" s="353"/>
      <c r="AR59" s="353"/>
      <c r="AS59" s="353"/>
      <c r="AT59" s="353"/>
      <c r="AU59" s="353"/>
    </row>
    <row r="60" spans="1:47" ht="16.5" customHeight="1"/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selection sqref="A1:G1"/>
    </sheetView>
  </sheetViews>
  <sheetFormatPr defaultRowHeight="13.5"/>
  <sheetData>
    <row r="1" spans="1:47" ht="18.75">
      <c r="A1" s="1555" t="s">
        <v>74</v>
      </c>
      <c r="B1" s="1556"/>
      <c r="C1" s="1556"/>
      <c r="D1" s="1556"/>
      <c r="E1" s="1556"/>
      <c r="F1" s="1556"/>
      <c r="G1" s="1556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18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397"/>
      <c r="AM2" s="397"/>
      <c r="AN2" s="397"/>
      <c r="AO2" s="397"/>
      <c r="AP2" s="397"/>
      <c r="AQ2" s="397"/>
      <c r="AR2" s="397"/>
      <c r="AS2" s="397"/>
      <c r="AT2" s="397"/>
      <c r="AU2" s="397"/>
    </row>
    <row r="3" spans="1:47" ht="14.25" thickBot="1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</row>
    <row r="4" spans="1:47" ht="16.5" customHeight="1">
      <c r="A4" s="403" t="s">
        <v>36</v>
      </c>
      <c r="B4" s="404" t="s">
        <v>35</v>
      </c>
      <c r="C4" s="404" t="s">
        <v>1</v>
      </c>
      <c r="D4" s="404" t="s">
        <v>2</v>
      </c>
      <c r="E4" s="404" t="s">
        <v>3</v>
      </c>
      <c r="F4" s="404" t="s">
        <v>4</v>
      </c>
      <c r="G4" s="404" t="s">
        <v>5</v>
      </c>
      <c r="H4" s="404" t="s">
        <v>6</v>
      </c>
      <c r="I4" s="404" t="s">
        <v>7</v>
      </c>
      <c r="J4" s="404" t="s">
        <v>8</v>
      </c>
      <c r="K4" s="404" t="s">
        <v>9</v>
      </c>
      <c r="L4" s="404" t="s">
        <v>10</v>
      </c>
      <c r="M4" s="404" t="s">
        <v>11</v>
      </c>
      <c r="N4" s="404" t="s">
        <v>12</v>
      </c>
      <c r="O4" s="404" t="s">
        <v>13</v>
      </c>
      <c r="P4" s="404" t="s">
        <v>14</v>
      </c>
      <c r="Q4" s="404" t="s">
        <v>15</v>
      </c>
      <c r="R4" s="404" t="s">
        <v>16</v>
      </c>
      <c r="S4" s="404" t="s">
        <v>17</v>
      </c>
      <c r="T4" s="404" t="s">
        <v>18</v>
      </c>
      <c r="U4" s="404" t="s">
        <v>19</v>
      </c>
      <c r="V4" s="404" t="s">
        <v>20</v>
      </c>
      <c r="W4" s="404" t="s">
        <v>21</v>
      </c>
      <c r="X4" s="404" t="s">
        <v>22</v>
      </c>
      <c r="Y4" s="404" t="s">
        <v>23</v>
      </c>
      <c r="Z4" s="405" t="s">
        <v>25</v>
      </c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  <c r="AO4" s="399"/>
      <c r="AP4" s="399"/>
      <c r="AQ4" s="399"/>
      <c r="AR4" s="399"/>
      <c r="AS4" s="399"/>
      <c r="AT4" s="399"/>
      <c r="AU4" s="399"/>
    </row>
    <row r="5" spans="1:47" ht="16.5" customHeight="1">
      <c r="A5" s="1550" t="s">
        <v>32</v>
      </c>
      <c r="B5" s="1551" t="s">
        <v>29</v>
      </c>
      <c r="C5" s="1551" t="s">
        <v>51</v>
      </c>
      <c r="D5" s="400" t="s">
        <v>27</v>
      </c>
      <c r="E5" s="407">
        <v>0</v>
      </c>
      <c r="F5" s="408">
        <v>0</v>
      </c>
      <c r="G5" s="408">
        <v>0</v>
      </c>
      <c r="H5" s="408">
        <v>0</v>
      </c>
      <c r="I5" s="408">
        <v>0</v>
      </c>
      <c r="J5" s="408">
        <v>0</v>
      </c>
      <c r="K5" s="408">
        <v>0.03</v>
      </c>
      <c r="L5" s="408">
        <v>0</v>
      </c>
      <c r="M5" s="408">
        <v>0</v>
      </c>
      <c r="N5" s="408">
        <v>2.08</v>
      </c>
      <c r="O5" s="408">
        <v>0.06</v>
      </c>
      <c r="P5" s="408">
        <v>0.35</v>
      </c>
      <c r="Q5" s="408">
        <v>0.21</v>
      </c>
      <c r="R5" s="408">
        <v>0.93</v>
      </c>
      <c r="S5" s="408">
        <v>0</v>
      </c>
      <c r="T5" s="408">
        <v>0</v>
      </c>
      <c r="U5" s="408">
        <v>0</v>
      </c>
      <c r="V5" s="408">
        <v>0</v>
      </c>
      <c r="W5" s="408">
        <v>0</v>
      </c>
      <c r="X5" s="408">
        <v>0</v>
      </c>
      <c r="Y5" s="408">
        <v>0</v>
      </c>
      <c r="Z5" s="409">
        <v>3.66</v>
      </c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</row>
    <row r="6" spans="1:47" ht="16.5" customHeight="1">
      <c r="A6" s="1550"/>
      <c r="B6" s="1551"/>
      <c r="C6" s="1551"/>
      <c r="D6" s="402" t="s">
        <v>28</v>
      </c>
      <c r="E6" s="410">
        <v>0</v>
      </c>
      <c r="F6" s="410">
        <v>0</v>
      </c>
      <c r="G6" s="410">
        <v>0</v>
      </c>
      <c r="H6" s="410">
        <v>0</v>
      </c>
      <c r="I6" s="410">
        <v>0</v>
      </c>
      <c r="J6" s="410">
        <v>0</v>
      </c>
      <c r="K6" s="410">
        <v>8</v>
      </c>
      <c r="L6" s="410">
        <v>0</v>
      </c>
      <c r="M6" s="410">
        <v>0</v>
      </c>
      <c r="N6" s="410">
        <v>764</v>
      </c>
      <c r="O6" s="410">
        <v>24</v>
      </c>
      <c r="P6" s="410">
        <v>146</v>
      </c>
      <c r="Q6" s="410">
        <v>94</v>
      </c>
      <c r="R6" s="410">
        <v>433</v>
      </c>
      <c r="S6" s="410">
        <v>0</v>
      </c>
      <c r="T6" s="410">
        <v>0</v>
      </c>
      <c r="U6" s="410">
        <v>0</v>
      </c>
      <c r="V6" s="410">
        <v>0</v>
      </c>
      <c r="W6" s="410">
        <v>0</v>
      </c>
      <c r="X6" s="410">
        <v>0</v>
      </c>
      <c r="Y6" s="410">
        <v>0</v>
      </c>
      <c r="Z6" s="411">
        <v>1469</v>
      </c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</row>
    <row r="7" spans="1:47" ht="16.5" customHeight="1">
      <c r="A7" s="1550"/>
      <c r="B7" s="1551"/>
      <c r="C7" s="1551"/>
      <c r="D7" s="401" t="s">
        <v>26</v>
      </c>
      <c r="E7" s="412">
        <v>0</v>
      </c>
      <c r="F7" s="412">
        <v>0</v>
      </c>
      <c r="G7" s="412">
        <v>0</v>
      </c>
      <c r="H7" s="412">
        <v>0</v>
      </c>
      <c r="I7" s="412">
        <v>0</v>
      </c>
      <c r="J7" s="412">
        <v>0</v>
      </c>
      <c r="K7" s="412">
        <v>0</v>
      </c>
      <c r="L7" s="412">
        <v>0</v>
      </c>
      <c r="M7" s="412">
        <v>0</v>
      </c>
      <c r="N7" s="412">
        <v>12</v>
      </c>
      <c r="O7" s="412">
        <v>0</v>
      </c>
      <c r="P7" s="412">
        <v>2</v>
      </c>
      <c r="Q7" s="412">
        <v>1</v>
      </c>
      <c r="R7" s="412">
        <v>3</v>
      </c>
      <c r="S7" s="412">
        <v>0</v>
      </c>
      <c r="T7" s="412">
        <v>0</v>
      </c>
      <c r="U7" s="412">
        <v>0</v>
      </c>
      <c r="V7" s="412">
        <v>0</v>
      </c>
      <c r="W7" s="412">
        <v>0</v>
      </c>
      <c r="X7" s="412">
        <v>0</v>
      </c>
      <c r="Y7" s="412">
        <v>0</v>
      </c>
      <c r="Z7" s="413">
        <v>18</v>
      </c>
      <c r="AA7" s="398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AT7" s="398"/>
      <c r="AU7" s="398"/>
    </row>
    <row r="8" spans="1:47" ht="16.5" customHeight="1">
      <c r="A8" s="1550"/>
      <c r="B8" s="1551"/>
      <c r="C8" s="1551" t="s">
        <v>52</v>
      </c>
      <c r="D8" s="400" t="s">
        <v>27</v>
      </c>
      <c r="E8" s="408">
        <v>0</v>
      </c>
      <c r="F8" s="408">
        <v>0</v>
      </c>
      <c r="G8" s="408">
        <v>0.21</v>
      </c>
      <c r="H8" s="408">
        <v>6.65</v>
      </c>
      <c r="I8" s="408">
        <v>11.12</v>
      </c>
      <c r="J8" s="408">
        <v>11.01</v>
      </c>
      <c r="K8" s="408">
        <v>10.96</v>
      </c>
      <c r="L8" s="408">
        <v>1.33</v>
      </c>
      <c r="M8" s="408">
        <v>0.39</v>
      </c>
      <c r="N8" s="408">
        <v>5.08</v>
      </c>
      <c r="O8" s="408">
        <v>4.6100000000000003</v>
      </c>
      <c r="P8" s="408">
        <v>2.65</v>
      </c>
      <c r="Q8" s="408">
        <v>0.89</v>
      </c>
      <c r="R8" s="408">
        <v>0.26</v>
      </c>
      <c r="S8" s="408">
        <v>0</v>
      </c>
      <c r="T8" s="408">
        <v>0</v>
      </c>
      <c r="U8" s="408">
        <v>0</v>
      </c>
      <c r="V8" s="408">
        <v>0</v>
      </c>
      <c r="W8" s="408">
        <v>0</v>
      </c>
      <c r="X8" s="408">
        <v>0.62</v>
      </c>
      <c r="Y8" s="408">
        <v>0</v>
      </c>
      <c r="Z8" s="409">
        <v>55.78</v>
      </c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  <c r="AR8" s="398"/>
      <c r="AS8" s="398"/>
      <c r="AT8" s="398"/>
      <c r="AU8" s="398"/>
    </row>
    <row r="9" spans="1:47" ht="16.5" customHeight="1">
      <c r="A9" s="1550"/>
      <c r="B9" s="1551"/>
      <c r="C9" s="1551"/>
      <c r="D9" s="402" t="s">
        <v>28</v>
      </c>
      <c r="E9" s="410">
        <v>0</v>
      </c>
      <c r="F9" s="410">
        <v>0</v>
      </c>
      <c r="G9" s="410">
        <v>8</v>
      </c>
      <c r="H9" s="410">
        <v>352</v>
      </c>
      <c r="I9" s="410">
        <v>901</v>
      </c>
      <c r="J9" s="410">
        <v>1160</v>
      </c>
      <c r="K9" s="410">
        <v>1436</v>
      </c>
      <c r="L9" s="410">
        <v>196</v>
      </c>
      <c r="M9" s="410">
        <v>67</v>
      </c>
      <c r="N9" s="410">
        <v>917</v>
      </c>
      <c r="O9" s="410">
        <v>907</v>
      </c>
      <c r="P9" s="410">
        <v>552</v>
      </c>
      <c r="Q9" s="410">
        <v>198</v>
      </c>
      <c r="R9" s="410">
        <v>60</v>
      </c>
      <c r="S9" s="410">
        <v>0</v>
      </c>
      <c r="T9" s="410">
        <v>0</v>
      </c>
      <c r="U9" s="410">
        <v>0</v>
      </c>
      <c r="V9" s="410">
        <v>0</v>
      </c>
      <c r="W9" s="410">
        <v>0</v>
      </c>
      <c r="X9" s="410">
        <v>167</v>
      </c>
      <c r="Y9" s="410">
        <v>0</v>
      </c>
      <c r="Z9" s="411">
        <v>6921</v>
      </c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  <c r="AR9" s="398"/>
      <c r="AS9" s="398"/>
      <c r="AT9" s="398"/>
      <c r="AU9" s="398"/>
    </row>
    <row r="10" spans="1:47" ht="16.5" customHeight="1">
      <c r="A10" s="1550"/>
      <c r="B10" s="1551"/>
      <c r="C10" s="1551"/>
      <c r="D10" s="401" t="s">
        <v>26</v>
      </c>
      <c r="E10" s="412">
        <v>0</v>
      </c>
      <c r="F10" s="412">
        <v>0</v>
      </c>
      <c r="G10" s="412">
        <v>1</v>
      </c>
      <c r="H10" s="412">
        <v>36</v>
      </c>
      <c r="I10" s="412">
        <v>55</v>
      </c>
      <c r="J10" s="412">
        <v>52</v>
      </c>
      <c r="K10" s="412">
        <v>45</v>
      </c>
      <c r="L10" s="412">
        <v>5</v>
      </c>
      <c r="M10" s="412">
        <v>1</v>
      </c>
      <c r="N10" s="412">
        <v>16</v>
      </c>
      <c r="O10" s="412">
        <v>12</v>
      </c>
      <c r="P10" s="412">
        <v>5</v>
      </c>
      <c r="Q10" s="412">
        <v>1</v>
      </c>
      <c r="R10" s="412">
        <v>0</v>
      </c>
      <c r="S10" s="412">
        <v>0</v>
      </c>
      <c r="T10" s="412">
        <v>0</v>
      </c>
      <c r="U10" s="412">
        <v>0</v>
      </c>
      <c r="V10" s="412">
        <v>0</v>
      </c>
      <c r="W10" s="412">
        <v>0</v>
      </c>
      <c r="X10" s="412">
        <v>1</v>
      </c>
      <c r="Y10" s="412">
        <v>0</v>
      </c>
      <c r="Z10" s="413">
        <v>230</v>
      </c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  <c r="AR10" s="398"/>
      <c r="AS10" s="398"/>
      <c r="AT10" s="398"/>
      <c r="AU10" s="398"/>
    </row>
    <row r="11" spans="1:47" ht="16.5" customHeight="1">
      <c r="A11" s="1550"/>
      <c r="B11" s="1551"/>
      <c r="C11" s="1551" t="s">
        <v>53</v>
      </c>
      <c r="D11" s="400" t="s">
        <v>27</v>
      </c>
      <c r="E11" s="408">
        <v>0</v>
      </c>
      <c r="F11" s="408">
        <v>0</v>
      </c>
      <c r="G11" s="408">
        <v>0</v>
      </c>
      <c r="H11" s="408">
        <v>0</v>
      </c>
      <c r="I11" s="408">
        <v>0</v>
      </c>
      <c r="J11" s="408">
        <v>0</v>
      </c>
      <c r="K11" s="408">
        <v>0</v>
      </c>
      <c r="L11" s="408">
        <v>0</v>
      </c>
      <c r="M11" s="408">
        <v>0</v>
      </c>
      <c r="N11" s="408">
        <v>33</v>
      </c>
      <c r="O11" s="408">
        <v>14.68</v>
      </c>
      <c r="P11" s="408">
        <v>44.29</v>
      </c>
      <c r="Q11" s="408">
        <v>18.010000000000002</v>
      </c>
      <c r="R11" s="408">
        <v>4.1100000000000003</v>
      </c>
      <c r="S11" s="408">
        <v>0.73</v>
      </c>
      <c r="T11" s="408">
        <v>0.48</v>
      </c>
      <c r="U11" s="408">
        <v>0</v>
      </c>
      <c r="V11" s="408">
        <v>0</v>
      </c>
      <c r="W11" s="408">
        <v>0.85</v>
      </c>
      <c r="X11" s="408">
        <v>0.3</v>
      </c>
      <c r="Y11" s="408">
        <v>0</v>
      </c>
      <c r="Z11" s="409">
        <v>116.45</v>
      </c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  <c r="AR11" s="398"/>
      <c r="AS11" s="398"/>
      <c r="AT11" s="398"/>
      <c r="AU11" s="398"/>
    </row>
    <row r="12" spans="1:47" ht="16.5" customHeight="1">
      <c r="A12" s="1550"/>
      <c r="B12" s="1551"/>
      <c r="C12" s="1551"/>
      <c r="D12" s="402" t="s">
        <v>28</v>
      </c>
      <c r="E12" s="410">
        <v>0</v>
      </c>
      <c r="F12" s="410">
        <v>0</v>
      </c>
      <c r="G12" s="410">
        <v>0</v>
      </c>
      <c r="H12" s="410">
        <v>0</v>
      </c>
      <c r="I12" s="410">
        <v>0</v>
      </c>
      <c r="J12" s="410">
        <v>0</v>
      </c>
      <c r="K12" s="410">
        <v>0</v>
      </c>
      <c r="L12" s="410">
        <v>0</v>
      </c>
      <c r="M12" s="410">
        <v>0</v>
      </c>
      <c r="N12" s="410">
        <v>5155</v>
      </c>
      <c r="O12" s="410">
        <v>2479</v>
      </c>
      <c r="P12" s="410">
        <v>8013</v>
      </c>
      <c r="Q12" s="410">
        <v>3426</v>
      </c>
      <c r="R12" s="410">
        <v>813</v>
      </c>
      <c r="S12" s="410">
        <v>147</v>
      </c>
      <c r="T12" s="410">
        <v>98</v>
      </c>
      <c r="U12" s="410">
        <v>0</v>
      </c>
      <c r="V12" s="410">
        <v>0</v>
      </c>
      <c r="W12" s="410">
        <v>174</v>
      </c>
      <c r="X12" s="410">
        <v>61</v>
      </c>
      <c r="Y12" s="410">
        <v>0</v>
      </c>
      <c r="Z12" s="411">
        <v>20366</v>
      </c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8"/>
      <c r="AT12" s="398"/>
      <c r="AU12" s="398"/>
    </row>
    <row r="13" spans="1:47" ht="16.5" customHeight="1">
      <c r="A13" s="1550"/>
      <c r="B13" s="1551"/>
      <c r="C13" s="1551"/>
      <c r="D13" s="401" t="s">
        <v>26</v>
      </c>
      <c r="E13" s="412">
        <v>0</v>
      </c>
      <c r="F13" s="412">
        <v>0</v>
      </c>
      <c r="G13" s="41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0</v>
      </c>
      <c r="N13" s="412">
        <v>108</v>
      </c>
      <c r="O13" s="412">
        <v>43</v>
      </c>
      <c r="P13" s="412">
        <v>93</v>
      </c>
      <c r="Q13" s="412">
        <v>28</v>
      </c>
      <c r="R13" s="412">
        <v>5</v>
      </c>
      <c r="S13" s="412">
        <v>1</v>
      </c>
      <c r="T13" s="412">
        <v>1</v>
      </c>
      <c r="U13" s="412">
        <v>0</v>
      </c>
      <c r="V13" s="412">
        <v>0</v>
      </c>
      <c r="W13" s="412">
        <v>1</v>
      </c>
      <c r="X13" s="412">
        <v>0</v>
      </c>
      <c r="Y13" s="412">
        <v>0</v>
      </c>
      <c r="Z13" s="413">
        <v>280</v>
      </c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8"/>
    </row>
    <row r="14" spans="1:47" ht="16.5" customHeight="1">
      <c r="A14" s="1550"/>
      <c r="B14" s="1551"/>
      <c r="C14" s="1552" t="s">
        <v>54</v>
      </c>
      <c r="D14" s="400" t="s">
        <v>27</v>
      </c>
      <c r="E14" s="408">
        <v>0</v>
      </c>
      <c r="F14" s="408">
        <v>0</v>
      </c>
      <c r="G14" s="408">
        <v>0</v>
      </c>
      <c r="H14" s="408">
        <v>0</v>
      </c>
      <c r="I14" s="408">
        <v>0</v>
      </c>
      <c r="J14" s="408">
        <v>0</v>
      </c>
      <c r="K14" s="408">
        <v>0</v>
      </c>
      <c r="L14" s="408">
        <v>0</v>
      </c>
      <c r="M14" s="408">
        <v>0</v>
      </c>
      <c r="N14" s="408">
        <v>0</v>
      </c>
      <c r="O14" s="408">
        <v>2.91</v>
      </c>
      <c r="P14" s="408">
        <v>0</v>
      </c>
      <c r="Q14" s="408">
        <v>0</v>
      </c>
      <c r="R14" s="408">
        <v>0</v>
      </c>
      <c r="S14" s="408">
        <v>0</v>
      </c>
      <c r="T14" s="408">
        <v>0</v>
      </c>
      <c r="U14" s="408">
        <v>0</v>
      </c>
      <c r="V14" s="408">
        <v>0</v>
      </c>
      <c r="W14" s="408">
        <v>0</v>
      </c>
      <c r="X14" s="408">
        <v>0</v>
      </c>
      <c r="Y14" s="408">
        <v>0</v>
      </c>
      <c r="Z14" s="409">
        <v>2.91</v>
      </c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8"/>
      <c r="AR14" s="398"/>
      <c r="AS14" s="398"/>
      <c r="AT14" s="398"/>
      <c r="AU14" s="398"/>
    </row>
    <row r="15" spans="1:47" ht="16.5" customHeight="1">
      <c r="A15" s="1550"/>
      <c r="B15" s="1551"/>
      <c r="C15" s="1552"/>
      <c r="D15" s="402" t="s">
        <v>28</v>
      </c>
      <c r="E15" s="410">
        <v>0</v>
      </c>
      <c r="F15" s="410">
        <v>0</v>
      </c>
      <c r="G15" s="410">
        <v>0</v>
      </c>
      <c r="H15" s="410">
        <v>0</v>
      </c>
      <c r="I15" s="410">
        <v>0</v>
      </c>
      <c r="J15" s="410">
        <v>0</v>
      </c>
      <c r="K15" s="410">
        <v>0</v>
      </c>
      <c r="L15" s="410">
        <v>0</v>
      </c>
      <c r="M15" s="410">
        <v>0</v>
      </c>
      <c r="N15" s="410">
        <v>0</v>
      </c>
      <c r="O15" s="410">
        <v>480</v>
      </c>
      <c r="P15" s="410">
        <v>0</v>
      </c>
      <c r="Q15" s="410">
        <v>0</v>
      </c>
      <c r="R15" s="410">
        <v>0</v>
      </c>
      <c r="S15" s="410">
        <v>0</v>
      </c>
      <c r="T15" s="410">
        <v>0</v>
      </c>
      <c r="U15" s="410">
        <v>0</v>
      </c>
      <c r="V15" s="410">
        <v>0</v>
      </c>
      <c r="W15" s="410">
        <v>0</v>
      </c>
      <c r="X15" s="410">
        <v>0</v>
      </c>
      <c r="Y15" s="410">
        <v>0</v>
      </c>
      <c r="Z15" s="411">
        <v>480</v>
      </c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  <c r="AT15" s="398"/>
      <c r="AU15" s="398"/>
    </row>
    <row r="16" spans="1:47" ht="16.5" customHeight="1">
      <c r="A16" s="1550"/>
      <c r="B16" s="1551"/>
      <c r="C16" s="1552"/>
      <c r="D16" s="401" t="s">
        <v>26</v>
      </c>
      <c r="E16" s="412">
        <v>0</v>
      </c>
      <c r="F16" s="412">
        <v>0</v>
      </c>
      <c r="G16" s="412">
        <v>0</v>
      </c>
      <c r="H16" s="412">
        <v>0</v>
      </c>
      <c r="I16" s="412">
        <v>0</v>
      </c>
      <c r="J16" s="412">
        <v>0</v>
      </c>
      <c r="K16" s="412">
        <v>0</v>
      </c>
      <c r="L16" s="412">
        <v>0</v>
      </c>
      <c r="M16" s="412">
        <v>0</v>
      </c>
      <c r="N16" s="412">
        <v>0</v>
      </c>
      <c r="O16" s="412">
        <v>8</v>
      </c>
      <c r="P16" s="412">
        <v>0</v>
      </c>
      <c r="Q16" s="412">
        <v>0</v>
      </c>
      <c r="R16" s="412">
        <v>0</v>
      </c>
      <c r="S16" s="412">
        <v>0</v>
      </c>
      <c r="T16" s="412">
        <v>0</v>
      </c>
      <c r="U16" s="412">
        <v>0</v>
      </c>
      <c r="V16" s="412">
        <v>0</v>
      </c>
      <c r="W16" s="412">
        <v>0</v>
      </c>
      <c r="X16" s="412">
        <v>0</v>
      </c>
      <c r="Y16" s="412">
        <v>0</v>
      </c>
      <c r="Z16" s="414">
        <v>8</v>
      </c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</row>
    <row r="17" spans="1:47" ht="16.5" customHeight="1">
      <c r="A17" s="1550"/>
      <c r="B17" s="1551" t="s">
        <v>30</v>
      </c>
      <c r="C17" s="1551"/>
      <c r="D17" s="400" t="s">
        <v>27</v>
      </c>
      <c r="E17" s="408">
        <v>0</v>
      </c>
      <c r="F17" s="408">
        <v>0</v>
      </c>
      <c r="G17" s="408">
        <v>0.21</v>
      </c>
      <c r="H17" s="408">
        <v>6.65</v>
      </c>
      <c r="I17" s="408">
        <v>11.12</v>
      </c>
      <c r="J17" s="408">
        <v>11.01</v>
      </c>
      <c r="K17" s="408">
        <v>10.99</v>
      </c>
      <c r="L17" s="408">
        <v>1.33</v>
      </c>
      <c r="M17" s="408">
        <v>0.39</v>
      </c>
      <c r="N17" s="408">
        <v>40.159999999999997</v>
      </c>
      <c r="O17" s="408">
        <v>22.26</v>
      </c>
      <c r="P17" s="408">
        <v>47.29</v>
      </c>
      <c r="Q17" s="408">
        <v>19.110000000000003</v>
      </c>
      <c r="R17" s="408">
        <v>5.3000000000000007</v>
      </c>
      <c r="S17" s="408">
        <v>0.73</v>
      </c>
      <c r="T17" s="408">
        <v>0.48</v>
      </c>
      <c r="U17" s="408">
        <v>0</v>
      </c>
      <c r="V17" s="408">
        <v>0</v>
      </c>
      <c r="W17" s="408">
        <v>0.85</v>
      </c>
      <c r="X17" s="408">
        <v>0.91999999999999993</v>
      </c>
      <c r="Y17" s="408">
        <v>0</v>
      </c>
      <c r="Z17" s="409">
        <v>178.79999999999998</v>
      </c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8"/>
      <c r="AR17" s="398"/>
      <c r="AS17" s="398"/>
      <c r="AT17" s="398"/>
      <c r="AU17" s="398"/>
    </row>
    <row r="18" spans="1:47" ht="16.5" customHeight="1">
      <c r="A18" s="1550"/>
      <c r="B18" s="1551"/>
      <c r="C18" s="1551"/>
      <c r="D18" s="402" t="s">
        <v>28</v>
      </c>
      <c r="E18" s="410">
        <v>0</v>
      </c>
      <c r="F18" s="410">
        <v>0</v>
      </c>
      <c r="G18" s="410">
        <v>8</v>
      </c>
      <c r="H18" s="410">
        <v>352</v>
      </c>
      <c r="I18" s="410">
        <v>901</v>
      </c>
      <c r="J18" s="410">
        <v>1160</v>
      </c>
      <c r="K18" s="410">
        <v>1444</v>
      </c>
      <c r="L18" s="410">
        <v>196</v>
      </c>
      <c r="M18" s="410">
        <v>67</v>
      </c>
      <c r="N18" s="410">
        <v>6836</v>
      </c>
      <c r="O18" s="410">
        <v>3890</v>
      </c>
      <c r="P18" s="410">
        <v>8711</v>
      </c>
      <c r="Q18" s="410">
        <v>3718</v>
      </c>
      <c r="R18" s="410">
        <v>1306</v>
      </c>
      <c r="S18" s="410">
        <v>147</v>
      </c>
      <c r="T18" s="410">
        <v>98</v>
      </c>
      <c r="U18" s="410">
        <v>0</v>
      </c>
      <c r="V18" s="410">
        <v>0</v>
      </c>
      <c r="W18" s="410">
        <v>174</v>
      </c>
      <c r="X18" s="410">
        <v>228</v>
      </c>
      <c r="Y18" s="410">
        <v>0</v>
      </c>
      <c r="Z18" s="411">
        <v>29236</v>
      </c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8"/>
      <c r="AR18" s="398"/>
      <c r="AS18" s="398"/>
      <c r="AT18" s="398"/>
      <c r="AU18" s="398"/>
    </row>
    <row r="19" spans="1:47" ht="16.5" customHeight="1">
      <c r="A19" s="1550"/>
      <c r="B19" s="1551"/>
      <c r="C19" s="1551"/>
      <c r="D19" s="401" t="s">
        <v>26</v>
      </c>
      <c r="E19" s="415">
        <v>0</v>
      </c>
      <c r="F19" s="415">
        <v>0</v>
      </c>
      <c r="G19" s="415">
        <v>1</v>
      </c>
      <c r="H19" s="415">
        <v>36</v>
      </c>
      <c r="I19" s="415">
        <v>55</v>
      </c>
      <c r="J19" s="415">
        <v>52</v>
      </c>
      <c r="K19" s="415">
        <v>45</v>
      </c>
      <c r="L19" s="415">
        <v>5</v>
      </c>
      <c r="M19" s="415">
        <v>1</v>
      </c>
      <c r="N19" s="415">
        <v>136</v>
      </c>
      <c r="O19" s="415">
        <v>63</v>
      </c>
      <c r="P19" s="415">
        <v>100</v>
      </c>
      <c r="Q19" s="415">
        <v>30</v>
      </c>
      <c r="R19" s="415">
        <v>8</v>
      </c>
      <c r="S19" s="415">
        <v>1</v>
      </c>
      <c r="T19" s="415">
        <v>1</v>
      </c>
      <c r="U19" s="415">
        <v>0</v>
      </c>
      <c r="V19" s="415">
        <v>0</v>
      </c>
      <c r="W19" s="415">
        <v>1</v>
      </c>
      <c r="X19" s="415">
        <v>1</v>
      </c>
      <c r="Y19" s="415">
        <v>0</v>
      </c>
      <c r="Z19" s="416">
        <v>536</v>
      </c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8"/>
      <c r="AR19" s="398"/>
      <c r="AS19" s="398"/>
      <c r="AT19" s="398"/>
      <c r="AU19" s="398"/>
    </row>
    <row r="20" spans="1:47" ht="16.5" customHeight="1">
      <c r="A20" s="1550"/>
      <c r="B20" s="1551" t="s">
        <v>31</v>
      </c>
      <c r="C20" s="1552" t="s">
        <v>55</v>
      </c>
      <c r="D20" s="400" t="s">
        <v>27</v>
      </c>
      <c r="E20" s="408">
        <v>0</v>
      </c>
      <c r="F20" s="408">
        <v>0</v>
      </c>
      <c r="G20" s="408">
        <v>0</v>
      </c>
      <c r="H20" s="408">
        <v>6.41</v>
      </c>
      <c r="I20" s="408">
        <v>3.77</v>
      </c>
      <c r="J20" s="408">
        <v>9.39</v>
      </c>
      <c r="K20" s="408">
        <v>1.7</v>
      </c>
      <c r="L20" s="408">
        <v>0</v>
      </c>
      <c r="M20" s="408">
        <v>0</v>
      </c>
      <c r="N20" s="408">
        <v>0</v>
      </c>
      <c r="O20" s="408">
        <v>0</v>
      </c>
      <c r="P20" s="408">
        <v>0</v>
      </c>
      <c r="Q20" s="408">
        <v>0</v>
      </c>
      <c r="R20" s="408">
        <v>0</v>
      </c>
      <c r="S20" s="408">
        <v>0</v>
      </c>
      <c r="T20" s="408">
        <v>0</v>
      </c>
      <c r="U20" s="408">
        <v>0</v>
      </c>
      <c r="V20" s="408">
        <v>0</v>
      </c>
      <c r="W20" s="408">
        <v>0</v>
      </c>
      <c r="X20" s="408">
        <v>0</v>
      </c>
      <c r="Y20" s="408">
        <v>0</v>
      </c>
      <c r="Z20" s="409">
        <v>21.27</v>
      </c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8"/>
      <c r="AR20" s="398"/>
      <c r="AS20" s="398"/>
      <c r="AT20" s="398"/>
      <c r="AU20" s="398"/>
    </row>
    <row r="21" spans="1:47" ht="16.5" customHeight="1">
      <c r="A21" s="1550"/>
      <c r="B21" s="1551"/>
      <c r="C21" s="1552"/>
      <c r="D21" s="402" t="s">
        <v>28</v>
      </c>
      <c r="E21" s="410">
        <v>0</v>
      </c>
      <c r="F21" s="410">
        <v>0</v>
      </c>
      <c r="G21" s="410">
        <v>0</v>
      </c>
      <c r="H21" s="410">
        <v>141</v>
      </c>
      <c r="I21" s="410">
        <v>122</v>
      </c>
      <c r="J21" s="410">
        <v>415</v>
      </c>
      <c r="K21" s="410">
        <v>96</v>
      </c>
      <c r="L21" s="410">
        <v>0</v>
      </c>
      <c r="M21" s="410">
        <v>0</v>
      </c>
      <c r="N21" s="410">
        <v>0</v>
      </c>
      <c r="O21" s="410">
        <v>0</v>
      </c>
      <c r="P21" s="410">
        <v>0</v>
      </c>
      <c r="Q21" s="410">
        <v>0</v>
      </c>
      <c r="R21" s="410">
        <v>0</v>
      </c>
      <c r="S21" s="410">
        <v>0</v>
      </c>
      <c r="T21" s="410">
        <v>0</v>
      </c>
      <c r="U21" s="410">
        <v>0</v>
      </c>
      <c r="V21" s="410">
        <v>0</v>
      </c>
      <c r="W21" s="410">
        <v>0</v>
      </c>
      <c r="X21" s="410">
        <v>0</v>
      </c>
      <c r="Y21" s="410">
        <v>0</v>
      </c>
      <c r="Z21" s="411">
        <v>774</v>
      </c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8"/>
      <c r="AR21" s="398"/>
      <c r="AS21" s="398"/>
      <c r="AT21" s="398"/>
      <c r="AU21" s="398"/>
    </row>
    <row r="22" spans="1:47" ht="16.5" customHeight="1">
      <c r="A22" s="1550"/>
      <c r="B22" s="1551"/>
      <c r="C22" s="1552"/>
      <c r="D22" s="401" t="s">
        <v>26</v>
      </c>
      <c r="E22" s="412">
        <v>0</v>
      </c>
      <c r="F22" s="412">
        <v>0</v>
      </c>
      <c r="G22" s="412">
        <v>0</v>
      </c>
      <c r="H22" s="412">
        <v>13</v>
      </c>
      <c r="I22" s="412">
        <v>8</v>
      </c>
      <c r="J22" s="412">
        <v>19</v>
      </c>
      <c r="K22" s="412">
        <v>3</v>
      </c>
      <c r="L22" s="412">
        <v>0</v>
      </c>
      <c r="M22" s="412">
        <v>0</v>
      </c>
      <c r="N22" s="412">
        <v>0</v>
      </c>
      <c r="O22" s="412">
        <v>0</v>
      </c>
      <c r="P22" s="412">
        <v>0</v>
      </c>
      <c r="Q22" s="412">
        <v>0</v>
      </c>
      <c r="R22" s="412">
        <v>0</v>
      </c>
      <c r="S22" s="412">
        <v>0</v>
      </c>
      <c r="T22" s="412">
        <v>0</v>
      </c>
      <c r="U22" s="412">
        <v>0</v>
      </c>
      <c r="V22" s="412">
        <v>0</v>
      </c>
      <c r="W22" s="412">
        <v>0</v>
      </c>
      <c r="X22" s="412">
        <v>0</v>
      </c>
      <c r="Y22" s="412">
        <v>0</v>
      </c>
      <c r="Z22" s="413">
        <v>43</v>
      </c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8"/>
      <c r="AR22" s="398"/>
      <c r="AS22" s="398"/>
      <c r="AT22" s="398"/>
      <c r="AU22" s="398"/>
    </row>
    <row r="23" spans="1:47" ht="16.5" customHeight="1">
      <c r="A23" s="1550"/>
      <c r="B23" s="1551"/>
      <c r="C23" s="1552" t="s">
        <v>56</v>
      </c>
      <c r="D23" s="400" t="s">
        <v>27</v>
      </c>
      <c r="E23" s="408">
        <v>0</v>
      </c>
      <c r="F23" s="408">
        <v>0</v>
      </c>
      <c r="G23" s="408">
        <v>0</v>
      </c>
      <c r="H23" s="408">
        <v>6.41</v>
      </c>
      <c r="I23" s="408">
        <v>0</v>
      </c>
      <c r="J23" s="408">
        <v>0</v>
      </c>
      <c r="K23" s="408">
        <v>1.68</v>
      </c>
      <c r="L23" s="408">
        <v>0.52</v>
      </c>
      <c r="M23" s="408">
        <v>4.08</v>
      </c>
      <c r="N23" s="408">
        <v>0</v>
      </c>
      <c r="O23" s="408">
        <v>0</v>
      </c>
      <c r="P23" s="408">
        <v>0</v>
      </c>
      <c r="Q23" s="408">
        <v>0</v>
      </c>
      <c r="R23" s="408">
        <v>0</v>
      </c>
      <c r="S23" s="408">
        <v>0</v>
      </c>
      <c r="T23" s="408">
        <v>0</v>
      </c>
      <c r="U23" s="408">
        <v>0</v>
      </c>
      <c r="V23" s="408">
        <v>0</v>
      </c>
      <c r="W23" s="408">
        <v>0</v>
      </c>
      <c r="X23" s="408">
        <v>0</v>
      </c>
      <c r="Y23" s="408">
        <v>0</v>
      </c>
      <c r="Z23" s="409">
        <v>12.69</v>
      </c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8"/>
      <c r="AR23" s="398"/>
      <c r="AS23" s="398"/>
      <c r="AT23" s="398"/>
      <c r="AU23" s="398"/>
    </row>
    <row r="24" spans="1:47" ht="16.5" customHeight="1">
      <c r="A24" s="1550"/>
      <c r="B24" s="1551"/>
      <c r="C24" s="1552"/>
      <c r="D24" s="402" t="s">
        <v>28</v>
      </c>
      <c r="E24" s="410">
        <v>0</v>
      </c>
      <c r="F24" s="410">
        <v>0</v>
      </c>
      <c r="G24" s="410">
        <v>0</v>
      </c>
      <c r="H24" s="410">
        <v>141</v>
      </c>
      <c r="I24" s="410">
        <v>0</v>
      </c>
      <c r="J24" s="410">
        <v>0</v>
      </c>
      <c r="K24" s="410">
        <v>94</v>
      </c>
      <c r="L24" s="410">
        <v>33</v>
      </c>
      <c r="M24" s="410">
        <v>290</v>
      </c>
      <c r="N24" s="410">
        <v>0</v>
      </c>
      <c r="O24" s="410">
        <v>0</v>
      </c>
      <c r="P24" s="410">
        <v>0</v>
      </c>
      <c r="Q24" s="410">
        <v>0</v>
      </c>
      <c r="R24" s="410">
        <v>0</v>
      </c>
      <c r="S24" s="410">
        <v>0</v>
      </c>
      <c r="T24" s="410">
        <v>0</v>
      </c>
      <c r="U24" s="410">
        <v>0</v>
      </c>
      <c r="V24" s="410">
        <v>0</v>
      </c>
      <c r="W24" s="410">
        <v>0</v>
      </c>
      <c r="X24" s="410">
        <v>0</v>
      </c>
      <c r="Y24" s="410">
        <v>0</v>
      </c>
      <c r="Z24" s="411">
        <v>558</v>
      </c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8"/>
      <c r="AR24" s="398"/>
      <c r="AS24" s="398"/>
      <c r="AT24" s="398"/>
      <c r="AU24" s="398"/>
    </row>
    <row r="25" spans="1:47" ht="16.5" customHeight="1">
      <c r="A25" s="1550"/>
      <c r="B25" s="1551"/>
      <c r="C25" s="1552"/>
      <c r="D25" s="401" t="s">
        <v>26</v>
      </c>
      <c r="E25" s="412">
        <v>0</v>
      </c>
      <c r="F25" s="412">
        <v>0</v>
      </c>
      <c r="G25" s="412">
        <v>0</v>
      </c>
      <c r="H25" s="412">
        <v>13</v>
      </c>
      <c r="I25" s="412">
        <v>0</v>
      </c>
      <c r="J25" s="412">
        <v>0</v>
      </c>
      <c r="K25" s="412">
        <v>2</v>
      </c>
      <c r="L25" s="412">
        <v>1</v>
      </c>
      <c r="M25" s="412">
        <v>3</v>
      </c>
      <c r="N25" s="412">
        <v>0</v>
      </c>
      <c r="O25" s="412">
        <v>0</v>
      </c>
      <c r="P25" s="412">
        <v>0</v>
      </c>
      <c r="Q25" s="412">
        <v>0</v>
      </c>
      <c r="R25" s="412">
        <v>0</v>
      </c>
      <c r="S25" s="412">
        <v>0</v>
      </c>
      <c r="T25" s="412">
        <v>0</v>
      </c>
      <c r="U25" s="412">
        <v>0</v>
      </c>
      <c r="V25" s="412">
        <v>0</v>
      </c>
      <c r="W25" s="412">
        <v>0</v>
      </c>
      <c r="X25" s="412">
        <v>0</v>
      </c>
      <c r="Y25" s="412">
        <v>0</v>
      </c>
      <c r="Z25" s="414">
        <v>19</v>
      </c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8"/>
      <c r="AR25" s="398"/>
      <c r="AS25" s="398"/>
      <c r="AT25" s="398"/>
      <c r="AU25" s="398"/>
    </row>
    <row r="26" spans="1:47" ht="16.5" customHeight="1">
      <c r="A26" s="1550"/>
      <c r="B26" s="1551" t="s">
        <v>30</v>
      </c>
      <c r="C26" s="1551"/>
      <c r="D26" s="400" t="s">
        <v>27</v>
      </c>
      <c r="E26" s="408">
        <v>0</v>
      </c>
      <c r="F26" s="408">
        <v>0</v>
      </c>
      <c r="G26" s="408">
        <v>0</v>
      </c>
      <c r="H26" s="408">
        <v>12.82</v>
      </c>
      <c r="I26" s="408">
        <v>3.77</v>
      </c>
      <c r="J26" s="408">
        <v>9.39</v>
      </c>
      <c r="K26" s="408">
        <v>3.38</v>
      </c>
      <c r="L26" s="408">
        <v>0.52</v>
      </c>
      <c r="M26" s="408">
        <v>4.08</v>
      </c>
      <c r="N26" s="408">
        <v>0</v>
      </c>
      <c r="O26" s="408">
        <v>0</v>
      </c>
      <c r="P26" s="408">
        <v>0</v>
      </c>
      <c r="Q26" s="408">
        <v>0</v>
      </c>
      <c r="R26" s="408">
        <v>0</v>
      </c>
      <c r="S26" s="408">
        <v>0</v>
      </c>
      <c r="T26" s="408">
        <v>0</v>
      </c>
      <c r="U26" s="408">
        <v>0</v>
      </c>
      <c r="V26" s="408">
        <v>0</v>
      </c>
      <c r="W26" s="408">
        <v>0</v>
      </c>
      <c r="X26" s="408">
        <v>0</v>
      </c>
      <c r="Y26" s="408">
        <v>0</v>
      </c>
      <c r="Z26" s="409">
        <v>33.96</v>
      </c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8"/>
      <c r="AR26" s="398"/>
      <c r="AS26" s="398"/>
      <c r="AT26" s="398"/>
      <c r="AU26" s="398"/>
    </row>
    <row r="27" spans="1:47" ht="16.5" customHeight="1">
      <c r="A27" s="1550"/>
      <c r="B27" s="1551"/>
      <c r="C27" s="1551"/>
      <c r="D27" s="402" t="s">
        <v>28</v>
      </c>
      <c r="E27" s="410">
        <v>0</v>
      </c>
      <c r="F27" s="410">
        <v>0</v>
      </c>
      <c r="G27" s="410">
        <v>0</v>
      </c>
      <c r="H27" s="410">
        <v>282</v>
      </c>
      <c r="I27" s="410">
        <v>122</v>
      </c>
      <c r="J27" s="410">
        <v>415</v>
      </c>
      <c r="K27" s="410">
        <v>190</v>
      </c>
      <c r="L27" s="410">
        <v>33</v>
      </c>
      <c r="M27" s="410">
        <v>290</v>
      </c>
      <c r="N27" s="410">
        <v>0</v>
      </c>
      <c r="O27" s="410">
        <v>0</v>
      </c>
      <c r="P27" s="410">
        <v>0</v>
      </c>
      <c r="Q27" s="410">
        <v>0</v>
      </c>
      <c r="R27" s="410">
        <v>0</v>
      </c>
      <c r="S27" s="410">
        <v>0</v>
      </c>
      <c r="T27" s="410">
        <v>0</v>
      </c>
      <c r="U27" s="410">
        <v>0</v>
      </c>
      <c r="V27" s="410">
        <v>0</v>
      </c>
      <c r="W27" s="410">
        <v>0</v>
      </c>
      <c r="X27" s="410">
        <v>0</v>
      </c>
      <c r="Y27" s="410">
        <v>0</v>
      </c>
      <c r="Z27" s="411">
        <v>1332</v>
      </c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8"/>
      <c r="AR27" s="398"/>
      <c r="AS27" s="398"/>
      <c r="AT27" s="398"/>
      <c r="AU27" s="398"/>
    </row>
    <row r="28" spans="1:47" ht="16.5" customHeight="1">
      <c r="A28" s="1550"/>
      <c r="B28" s="1551"/>
      <c r="C28" s="1551"/>
      <c r="D28" s="401" t="s">
        <v>26</v>
      </c>
      <c r="E28" s="415">
        <v>0</v>
      </c>
      <c r="F28" s="415">
        <v>0</v>
      </c>
      <c r="G28" s="415">
        <v>0</v>
      </c>
      <c r="H28" s="415">
        <v>26</v>
      </c>
      <c r="I28" s="415">
        <v>8</v>
      </c>
      <c r="J28" s="415">
        <v>19</v>
      </c>
      <c r="K28" s="415">
        <v>5</v>
      </c>
      <c r="L28" s="415">
        <v>1</v>
      </c>
      <c r="M28" s="415">
        <v>3</v>
      </c>
      <c r="N28" s="415">
        <v>0</v>
      </c>
      <c r="O28" s="415">
        <v>0</v>
      </c>
      <c r="P28" s="415">
        <v>0</v>
      </c>
      <c r="Q28" s="415">
        <v>0</v>
      </c>
      <c r="R28" s="415">
        <v>0</v>
      </c>
      <c r="S28" s="415">
        <v>0</v>
      </c>
      <c r="T28" s="415">
        <v>0</v>
      </c>
      <c r="U28" s="415">
        <v>0</v>
      </c>
      <c r="V28" s="415">
        <v>0</v>
      </c>
      <c r="W28" s="415">
        <v>0</v>
      </c>
      <c r="X28" s="415">
        <v>0</v>
      </c>
      <c r="Y28" s="415">
        <v>0</v>
      </c>
      <c r="Z28" s="416">
        <v>62</v>
      </c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8"/>
      <c r="AR28" s="398"/>
      <c r="AS28" s="398"/>
      <c r="AT28" s="398"/>
      <c r="AU28" s="398"/>
    </row>
    <row r="29" spans="1:47" ht="16.5" customHeight="1">
      <c r="A29" s="1550" t="s">
        <v>24</v>
      </c>
      <c r="B29" s="1551"/>
      <c r="C29" s="1551"/>
      <c r="D29" s="400" t="s">
        <v>27</v>
      </c>
      <c r="E29" s="408">
        <v>0</v>
      </c>
      <c r="F29" s="408">
        <v>0</v>
      </c>
      <c r="G29" s="408">
        <v>0.21</v>
      </c>
      <c r="H29" s="408">
        <v>19.47</v>
      </c>
      <c r="I29" s="408">
        <v>14.889999999999999</v>
      </c>
      <c r="J29" s="408">
        <v>20.399999999999999</v>
      </c>
      <c r="K29" s="408">
        <v>14.37</v>
      </c>
      <c r="L29" s="408">
        <v>1.85</v>
      </c>
      <c r="M29" s="408">
        <v>4.47</v>
      </c>
      <c r="N29" s="408">
        <v>40.159999999999997</v>
      </c>
      <c r="O29" s="408">
        <v>22.26</v>
      </c>
      <c r="P29" s="408">
        <v>47.29</v>
      </c>
      <c r="Q29" s="408">
        <v>19.110000000000003</v>
      </c>
      <c r="R29" s="408">
        <v>5.3000000000000007</v>
      </c>
      <c r="S29" s="408">
        <v>0.73</v>
      </c>
      <c r="T29" s="408">
        <v>0.48</v>
      </c>
      <c r="U29" s="408">
        <v>0</v>
      </c>
      <c r="V29" s="408">
        <v>0</v>
      </c>
      <c r="W29" s="408">
        <v>0.85</v>
      </c>
      <c r="X29" s="408">
        <v>0.91999999999999993</v>
      </c>
      <c r="Y29" s="408">
        <v>0</v>
      </c>
      <c r="Z29" s="409">
        <v>212.76</v>
      </c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8"/>
      <c r="AR29" s="398"/>
      <c r="AS29" s="398"/>
      <c r="AT29" s="398"/>
      <c r="AU29" s="398"/>
    </row>
    <row r="30" spans="1:47" ht="16.5" customHeight="1">
      <c r="A30" s="1550"/>
      <c r="B30" s="1551"/>
      <c r="C30" s="1551"/>
      <c r="D30" s="402" t="s">
        <v>28</v>
      </c>
      <c r="E30" s="410">
        <v>0</v>
      </c>
      <c r="F30" s="410">
        <v>0</v>
      </c>
      <c r="G30" s="410">
        <v>8</v>
      </c>
      <c r="H30" s="410">
        <v>634</v>
      </c>
      <c r="I30" s="410">
        <v>1023</v>
      </c>
      <c r="J30" s="410">
        <v>1575</v>
      </c>
      <c r="K30" s="410">
        <v>1634</v>
      </c>
      <c r="L30" s="410">
        <v>229</v>
      </c>
      <c r="M30" s="410">
        <v>357</v>
      </c>
      <c r="N30" s="410">
        <v>6836</v>
      </c>
      <c r="O30" s="410">
        <v>3890</v>
      </c>
      <c r="P30" s="410">
        <v>8711</v>
      </c>
      <c r="Q30" s="410">
        <v>3718</v>
      </c>
      <c r="R30" s="410">
        <v>1306</v>
      </c>
      <c r="S30" s="410">
        <v>147</v>
      </c>
      <c r="T30" s="410">
        <v>98</v>
      </c>
      <c r="U30" s="410">
        <v>0</v>
      </c>
      <c r="V30" s="410">
        <v>0</v>
      </c>
      <c r="W30" s="410">
        <v>174</v>
      </c>
      <c r="X30" s="410">
        <v>228</v>
      </c>
      <c r="Y30" s="410">
        <v>0</v>
      </c>
      <c r="Z30" s="411">
        <v>30568</v>
      </c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</row>
    <row r="31" spans="1:47" ht="16.5" customHeight="1">
      <c r="A31" s="1550"/>
      <c r="B31" s="1551"/>
      <c r="C31" s="1551"/>
      <c r="D31" s="401" t="s">
        <v>26</v>
      </c>
      <c r="E31" s="415">
        <v>0</v>
      </c>
      <c r="F31" s="415">
        <v>0</v>
      </c>
      <c r="G31" s="415">
        <v>1</v>
      </c>
      <c r="H31" s="415">
        <v>62</v>
      </c>
      <c r="I31" s="415">
        <v>63</v>
      </c>
      <c r="J31" s="415">
        <v>71</v>
      </c>
      <c r="K31" s="415">
        <v>50</v>
      </c>
      <c r="L31" s="415">
        <v>6</v>
      </c>
      <c r="M31" s="415">
        <v>4</v>
      </c>
      <c r="N31" s="415">
        <v>136</v>
      </c>
      <c r="O31" s="415">
        <v>63</v>
      </c>
      <c r="P31" s="415">
        <v>100</v>
      </c>
      <c r="Q31" s="415">
        <v>30</v>
      </c>
      <c r="R31" s="415">
        <v>8</v>
      </c>
      <c r="S31" s="415">
        <v>1</v>
      </c>
      <c r="T31" s="415">
        <v>1</v>
      </c>
      <c r="U31" s="415">
        <v>0</v>
      </c>
      <c r="V31" s="415">
        <v>0</v>
      </c>
      <c r="W31" s="415">
        <v>1</v>
      </c>
      <c r="X31" s="415">
        <v>1</v>
      </c>
      <c r="Y31" s="415">
        <v>0</v>
      </c>
      <c r="Z31" s="416">
        <v>598</v>
      </c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8"/>
      <c r="AR31" s="398"/>
      <c r="AS31" s="398"/>
      <c r="AT31" s="398"/>
      <c r="AU31" s="398"/>
    </row>
    <row r="32" spans="1:47" ht="16.5" customHeight="1">
      <c r="A32" s="1550" t="s">
        <v>34</v>
      </c>
      <c r="B32" s="1551" t="s">
        <v>29</v>
      </c>
      <c r="C32" s="1552" t="s">
        <v>53</v>
      </c>
      <c r="D32" s="400" t="s">
        <v>27</v>
      </c>
      <c r="E32" s="408">
        <v>0</v>
      </c>
      <c r="F32" s="408">
        <v>0</v>
      </c>
      <c r="G32" s="408">
        <v>0</v>
      </c>
      <c r="H32" s="408">
        <v>0</v>
      </c>
      <c r="I32" s="408">
        <v>0</v>
      </c>
      <c r="J32" s="408">
        <v>0</v>
      </c>
      <c r="K32" s="408">
        <v>0</v>
      </c>
      <c r="L32" s="408">
        <v>0</v>
      </c>
      <c r="M32" s="408">
        <v>0.1</v>
      </c>
      <c r="N32" s="408">
        <v>0.08</v>
      </c>
      <c r="O32" s="408">
        <v>0.15</v>
      </c>
      <c r="P32" s="408">
        <v>0.33</v>
      </c>
      <c r="Q32" s="408">
        <v>4.38</v>
      </c>
      <c r="R32" s="408">
        <v>40.799999999999997</v>
      </c>
      <c r="S32" s="408">
        <v>11.72</v>
      </c>
      <c r="T32" s="408">
        <v>12.03</v>
      </c>
      <c r="U32" s="408">
        <v>2.59</v>
      </c>
      <c r="V32" s="408">
        <v>18.39</v>
      </c>
      <c r="W32" s="408">
        <v>10.66</v>
      </c>
      <c r="X32" s="408">
        <v>3.43</v>
      </c>
      <c r="Y32" s="408">
        <v>1.54</v>
      </c>
      <c r="Z32" s="409">
        <v>106.2</v>
      </c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8"/>
      <c r="AR32" s="398"/>
      <c r="AS32" s="398"/>
      <c r="AT32" s="398"/>
      <c r="AU32" s="398"/>
    </row>
    <row r="33" spans="1:47" ht="16.5" customHeight="1">
      <c r="A33" s="1550"/>
      <c r="B33" s="1551"/>
      <c r="C33" s="1552"/>
      <c r="D33" s="402" t="s">
        <v>28</v>
      </c>
      <c r="E33" s="410">
        <v>0</v>
      </c>
      <c r="F33" s="410">
        <v>0</v>
      </c>
      <c r="G33" s="410">
        <v>0</v>
      </c>
      <c r="H33" s="410">
        <v>0</v>
      </c>
      <c r="I33" s="410">
        <v>0</v>
      </c>
      <c r="J33" s="410">
        <v>0</v>
      </c>
      <c r="K33" s="410">
        <v>0</v>
      </c>
      <c r="L33" s="410">
        <v>0</v>
      </c>
      <c r="M33" s="410">
        <v>14</v>
      </c>
      <c r="N33" s="410">
        <v>12</v>
      </c>
      <c r="O33" s="410">
        <v>26</v>
      </c>
      <c r="P33" s="410">
        <v>60</v>
      </c>
      <c r="Q33" s="410">
        <v>836</v>
      </c>
      <c r="R33" s="410">
        <v>8063</v>
      </c>
      <c r="S33" s="410">
        <v>2373</v>
      </c>
      <c r="T33" s="410">
        <v>2448</v>
      </c>
      <c r="U33" s="410">
        <v>524</v>
      </c>
      <c r="V33" s="410">
        <v>3748</v>
      </c>
      <c r="W33" s="410">
        <v>2170</v>
      </c>
      <c r="X33" s="410">
        <v>700</v>
      </c>
      <c r="Y33" s="410">
        <v>312</v>
      </c>
      <c r="Z33" s="411">
        <v>21286</v>
      </c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8"/>
      <c r="AR33" s="398"/>
      <c r="AS33" s="398"/>
      <c r="AT33" s="398"/>
      <c r="AU33" s="398"/>
    </row>
    <row r="34" spans="1:47" ht="16.5" customHeight="1">
      <c r="A34" s="1550"/>
      <c r="B34" s="1551"/>
      <c r="C34" s="1552"/>
      <c r="D34" s="401" t="s">
        <v>26</v>
      </c>
      <c r="E34" s="412">
        <v>0</v>
      </c>
      <c r="F34" s="412">
        <v>0</v>
      </c>
      <c r="G34" s="412">
        <v>0</v>
      </c>
      <c r="H34" s="412">
        <v>0</v>
      </c>
      <c r="I34" s="412">
        <v>0</v>
      </c>
      <c r="J34" s="412">
        <v>0</v>
      </c>
      <c r="K34" s="412">
        <v>0</v>
      </c>
      <c r="L34" s="412">
        <v>0</v>
      </c>
      <c r="M34" s="412">
        <v>0</v>
      </c>
      <c r="N34" s="412">
        <v>0</v>
      </c>
      <c r="O34" s="412">
        <v>0</v>
      </c>
      <c r="P34" s="412">
        <v>0</v>
      </c>
      <c r="Q34" s="412">
        <v>6</v>
      </c>
      <c r="R34" s="412">
        <v>43</v>
      </c>
      <c r="S34" s="412">
        <v>7</v>
      </c>
      <c r="T34" s="412">
        <v>8</v>
      </c>
      <c r="U34" s="412">
        <v>0</v>
      </c>
      <c r="V34" s="412">
        <v>16</v>
      </c>
      <c r="W34" s="412">
        <v>8</v>
      </c>
      <c r="X34" s="412">
        <v>3</v>
      </c>
      <c r="Y34" s="412">
        <v>1</v>
      </c>
      <c r="Z34" s="413">
        <v>92</v>
      </c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  <c r="AS34" s="398"/>
      <c r="AT34" s="398"/>
      <c r="AU34" s="398"/>
    </row>
    <row r="35" spans="1:47" ht="16.5" customHeight="1">
      <c r="A35" s="1550"/>
      <c r="B35" s="1551"/>
      <c r="C35" s="1552" t="s">
        <v>54</v>
      </c>
      <c r="D35" s="400" t="s">
        <v>27</v>
      </c>
      <c r="E35" s="408">
        <v>0</v>
      </c>
      <c r="F35" s="408">
        <v>0</v>
      </c>
      <c r="G35" s="408">
        <v>0</v>
      </c>
      <c r="H35" s="408">
        <v>0</v>
      </c>
      <c r="I35" s="408">
        <v>0</v>
      </c>
      <c r="J35" s="408">
        <v>0</v>
      </c>
      <c r="K35" s="408">
        <v>0</v>
      </c>
      <c r="L35" s="408">
        <v>0</v>
      </c>
      <c r="M35" s="408">
        <v>0</v>
      </c>
      <c r="N35" s="408">
        <v>0</v>
      </c>
      <c r="O35" s="408">
        <v>0</v>
      </c>
      <c r="P35" s="408">
        <v>0</v>
      </c>
      <c r="Q35" s="408">
        <v>0</v>
      </c>
      <c r="R35" s="408">
        <v>0</v>
      </c>
      <c r="S35" s="408">
        <v>0</v>
      </c>
      <c r="T35" s="408">
        <v>0</v>
      </c>
      <c r="U35" s="408">
        <v>0</v>
      </c>
      <c r="V35" s="408">
        <v>0</v>
      </c>
      <c r="W35" s="408">
        <v>0</v>
      </c>
      <c r="X35" s="408">
        <v>0</v>
      </c>
      <c r="Y35" s="408">
        <v>0</v>
      </c>
      <c r="Z35" s="409">
        <v>0</v>
      </c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  <c r="AS35" s="398"/>
      <c r="AT35" s="398"/>
      <c r="AU35" s="398"/>
    </row>
    <row r="36" spans="1:47" ht="16.5" customHeight="1">
      <c r="A36" s="1550"/>
      <c r="B36" s="1551"/>
      <c r="C36" s="1552"/>
      <c r="D36" s="402" t="s">
        <v>28</v>
      </c>
      <c r="E36" s="410">
        <v>0</v>
      </c>
      <c r="F36" s="410">
        <v>0</v>
      </c>
      <c r="G36" s="410">
        <v>0</v>
      </c>
      <c r="H36" s="410">
        <v>0</v>
      </c>
      <c r="I36" s="410">
        <v>0</v>
      </c>
      <c r="J36" s="410">
        <v>0</v>
      </c>
      <c r="K36" s="410">
        <v>0</v>
      </c>
      <c r="L36" s="410">
        <v>0</v>
      </c>
      <c r="M36" s="410">
        <v>0</v>
      </c>
      <c r="N36" s="410">
        <v>0</v>
      </c>
      <c r="O36" s="410">
        <v>0</v>
      </c>
      <c r="P36" s="410">
        <v>0</v>
      </c>
      <c r="Q36" s="410">
        <v>0</v>
      </c>
      <c r="R36" s="410">
        <v>0</v>
      </c>
      <c r="S36" s="410">
        <v>0</v>
      </c>
      <c r="T36" s="410">
        <v>0</v>
      </c>
      <c r="U36" s="410">
        <v>0</v>
      </c>
      <c r="V36" s="410">
        <v>0</v>
      </c>
      <c r="W36" s="410">
        <v>0</v>
      </c>
      <c r="X36" s="410">
        <v>0</v>
      </c>
      <c r="Y36" s="410">
        <v>0</v>
      </c>
      <c r="Z36" s="411">
        <v>0</v>
      </c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  <c r="AS36" s="398"/>
      <c r="AT36" s="398"/>
      <c r="AU36" s="398"/>
    </row>
    <row r="37" spans="1:47" ht="16.5" customHeight="1">
      <c r="A37" s="1550"/>
      <c r="B37" s="1551"/>
      <c r="C37" s="1552"/>
      <c r="D37" s="401" t="s">
        <v>26</v>
      </c>
      <c r="E37" s="412">
        <v>0</v>
      </c>
      <c r="F37" s="412">
        <v>0</v>
      </c>
      <c r="G37" s="412">
        <v>0</v>
      </c>
      <c r="H37" s="412">
        <v>0</v>
      </c>
      <c r="I37" s="412">
        <v>0</v>
      </c>
      <c r="J37" s="412">
        <v>0</v>
      </c>
      <c r="K37" s="412">
        <v>0</v>
      </c>
      <c r="L37" s="412">
        <v>0</v>
      </c>
      <c r="M37" s="412">
        <v>0</v>
      </c>
      <c r="N37" s="412">
        <v>0</v>
      </c>
      <c r="O37" s="412">
        <v>0</v>
      </c>
      <c r="P37" s="412">
        <v>0</v>
      </c>
      <c r="Q37" s="412">
        <v>0</v>
      </c>
      <c r="R37" s="412">
        <v>0</v>
      </c>
      <c r="S37" s="412">
        <v>0</v>
      </c>
      <c r="T37" s="412">
        <v>0</v>
      </c>
      <c r="U37" s="412">
        <v>0</v>
      </c>
      <c r="V37" s="412">
        <v>0</v>
      </c>
      <c r="W37" s="412">
        <v>0</v>
      </c>
      <c r="X37" s="412">
        <v>0</v>
      </c>
      <c r="Y37" s="412">
        <v>0</v>
      </c>
      <c r="Z37" s="413">
        <v>0</v>
      </c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8"/>
      <c r="AR37" s="398"/>
      <c r="AS37" s="398"/>
      <c r="AT37" s="398"/>
      <c r="AU37" s="398"/>
    </row>
    <row r="38" spans="1:47" ht="16.5" customHeight="1">
      <c r="A38" s="1550"/>
      <c r="B38" s="1551" t="s">
        <v>30</v>
      </c>
      <c r="C38" s="1551"/>
      <c r="D38" s="400" t="s">
        <v>27</v>
      </c>
      <c r="E38" s="408">
        <v>0</v>
      </c>
      <c r="F38" s="408">
        <v>0</v>
      </c>
      <c r="G38" s="408">
        <v>0</v>
      </c>
      <c r="H38" s="408">
        <v>0</v>
      </c>
      <c r="I38" s="408">
        <v>0</v>
      </c>
      <c r="J38" s="408">
        <v>0</v>
      </c>
      <c r="K38" s="408">
        <v>0</v>
      </c>
      <c r="L38" s="408">
        <v>0</v>
      </c>
      <c r="M38" s="408">
        <v>0.1</v>
      </c>
      <c r="N38" s="408">
        <v>0.08</v>
      </c>
      <c r="O38" s="408">
        <v>0.15</v>
      </c>
      <c r="P38" s="408">
        <v>0.33</v>
      </c>
      <c r="Q38" s="408">
        <v>4.38</v>
      </c>
      <c r="R38" s="408">
        <v>40.799999999999997</v>
      </c>
      <c r="S38" s="408">
        <v>11.72</v>
      </c>
      <c r="T38" s="408">
        <v>12.03</v>
      </c>
      <c r="U38" s="408">
        <v>2.59</v>
      </c>
      <c r="V38" s="408">
        <v>18.39</v>
      </c>
      <c r="W38" s="408">
        <v>10.66</v>
      </c>
      <c r="X38" s="408">
        <v>3.43</v>
      </c>
      <c r="Y38" s="408">
        <v>1.54</v>
      </c>
      <c r="Z38" s="409">
        <v>106.2</v>
      </c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8"/>
      <c r="AR38" s="398"/>
      <c r="AS38" s="398"/>
      <c r="AT38" s="398"/>
      <c r="AU38" s="398"/>
    </row>
    <row r="39" spans="1:47" ht="16.5" customHeight="1">
      <c r="A39" s="1550"/>
      <c r="B39" s="1551"/>
      <c r="C39" s="1551"/>
      <c r="D39" s="402" t="s">
        <v>28</v>
      </c>
      <c r="E39" s="410">
        <v>0</v>
      </c>
      <c r="F39" s="410">
        <v>0</v>
      </c>
      <c r="G39" s="410">
        <v>0</v>
      </c>
      <c r="H39" s="410">
        <v>0</v>
      </c>
      <c r="I39" s="410">
        <v>0</v>
      </c>
      <c r="J39" s="410">
        <v>0</v>
      </c>
      <c r="K39" s="410">
        <v>0</v>
      </c>
      <c r="L39" s="410">
        <v>0</v>
      </c>
      <c r="M39" s="410">
        <v>14</v>
      </c>
      <c r="N39" s="410">
        <v>12</v>
      </c>
      <c r="O39" s="410">
        <v>26</v>
      </c>
      <c r="P39" s="410">
        <v>60</v>
      </c>
      <c r="Q39" s="410">
        <v>836</v>
      </c>
      <c r="R39" s="410">
        <v>8063</v>
      </c>
      <c r="S39" s="410">
        <v>2373</v>
      </c>
      <c r="T39" s="410">
        <v>2448</v>
      </c>
      <c r="U39" s="410">
        <v>524</v>
      </c>
      <c r="V39" s="410">
        <v>3748</v>
      </c>
      <c r="W39" s="410">
        <v>2170</v>
      </c>
      <c r="X39" s="410">
        <v>700</v>
      </c>
      <c r="Y39" s="410">
        <v>312</v>
      </c>
      <c r="Z39" s="411">
        <v>21286</v>
      </c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8"/>
      <c r="AR39" s="398"/>
      <c r="AS39" s="398"/>
      <c r="AT39" s="398"/>
      <c r="AU39" s="398"/>
    </row>
    <row r="40" spans="1:47" ht="16.5" customHeight="1">
      <c r="A40" s="1550"/>
      <c r="B40" s="1551"/>
      <c r="C40" s="1551"/>
      <c r="D40" s="401" t="s">
        <v>26</v>
      </c>
      <c r="E40" s="415">
        <v>0</v>
      </c>
      <c r="F40" s="415">
        <v>0</v>
      </c>
      <c r="G40" s="415">
        <v>0</v>
      </c>
      <c r="H40" s="415">
        <v>0</v>
      </c>
      <c r="I40" s="415">
        <v>0</v>
      </c>
      <c r="J40" s="415">
        <v>0</v>
      </c>
      <c r="K40" s="415">
        <v>0</v>
      </c>
      <c r="L40" s="415">
        <v>0</v>
      </c>
      <c r="M40" s="415">
        <v>0</v>
      </c>
      <c r="N40" s="415">
        <v>0</v>
      </c>
      <c r="O40" s="415">
        <v>0</v>
      </c>
      <c r="P40" s="415">
        <v>0</v>
      </c>
      <c r="Q40" s="415">
        <v>6</v>
      </c>
      <c r="R40" s="415">
        <v>43</v>
      </c>
      <c r="S40" s="415">
        <v>7</v>
      </c>
      <c r="T40" s="415">
        <v>8</v>
      </c>
      <c r="U40" s="415">
        <v>0</v>
      </c>
      <c r="V40" s="415">
        <v>16</v>
      </c>
      <c r="W40" s="415">
        <v>8</v>
      </c>
      <c r="X40" s="415">
        <v>3</v>
      </c>
      <c r="Y40" s="415">
        <v>1</v>
      </c>
      <c r="Z40" s="416">
        <v>92</v>
      </c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8"/>
      <c r="AR40" s="398"/>
      <c r="AS40" s="398"/>
      <c r="AT40" s="398"/>
      <c r="AU40" s="398"/>
    </row>
    <row r="41" spans="1:47" ht="16.5" customHeight="1">
      <c r="A41" s="1550"/>
      <c r="B41" s="1551" t="s">
        <v>31</v>
      </c>
      <c r="C41" s="1552" t="s">
        <v>55</v>
      </c>
      <c r="D41" s="400" t="s">
        <v>27</v>
      </c>
      <c r="E41" s="408">
        <v>0</v>
      </c>
      <c r="F41" s="408">
        <v>0</v>
      </c>
      <c r="G41" s="408">
        <v>0</v>
      </c>
      <c r="H41" s="408">
        <v>0</v>
      </c>
      <c r="I41" s="408">
        <v>0</v>
      </c>
      <c r="J41" s="408">
        <v>0</v>
      </c>
      <c r="K41" s="408">
        <v>0</v>
      </c>
      <c r="L41" s="408">
        <v>0</v>
      </c>
      <c r="M41" s="408">
        <v>0.77</v>
      </c>
      <c r="N41" s="408">
        <v>0.26</v>
      </c>
      <c r="O41" s="408">
        <v>16.329999999999998</v>
      </c>
      <c r="P41" s="408">
        <v>7.24</v>
      </c>
      <c r="Q41" s="408">
        <v>1.04</v>
      </c>
      <c r="R41" s="408">
        <v>0</v>
      </c>
      <c r="S41" s="408">
        <v>0</v>
      </c>
      <c r="T41" s="408">
        <v>0</v>
      </c>
      <c r="U41" s="408">
        <v>0</v>
      </c>
      <c r="V41" s="408">
        <v>0</v>
      </c>
      <c r="W41" s="408">
        <v>0</v>
      </c>
      <c r="X41" s="408">
        <v>0</v>
      </c>
      <c r="Y41" s="408">
        <v>0</v>
      </c>
      <c r="Z41" s="409">
        <v>25.64</v>
      </c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8"/>
      <c r="AR41" s="398"/>
      <c r="AS41" s="398"/>
      <c r="AT41" s="398"/>
      <c r="AU41" s="398"/>
    </row>
    <row r="42" spans="1:47" ht="16.5" customHeight="1">
      <c r="A42" s="1550"/>
      <c r="B42" s="1551"/>
      <c r="C42" s="1552"/>
      <c r="D42" s="402" t="s">
        <v>28</v>
      </c>
      <c r="E42" s="410">
        <v>0</v>
      </c>
      <c r="F42" s="410">
        <v>0</v>
      </c>
      <c r="G42" s="410">
        <v>0</v>
      </c>
      <c r="H42" s="410">
        <v>0</v>
      </c>
      <c r="I42" s="410">
        <v>0</v>
      </c>
      <c r="J42" s="410">
        <v>0</v>
      </c>
      <c r="K42" s="410">
        <v>0</v>
      </c>
      <c r="L42" s="410">
        <v>0</v>
      </c>
      <c r="M42" s="410">
        <v>54</v>
      </c>
      <c r="N42" s="410">
        <v>18</v>
      </c>
      <c r="O42" s="410">
        <v>1159</v>
      </c>
      <c r="P42" s="410">
        <v>515</v>
      </c>
      <c r="Q42" s="410">
        <v>75</v>
      </c>
      <c r="R42" s="410">
        <v>0</v>
      </c>
      <c r="S42" s="410">
        <v>0</v>
      </c>
      <c r="T42" s="410">
        <v>0</v>
      </c>
      <c r="U42" s="410">
        <v>0</v>
      </c>
      <c r="V42" s="410">
        <v>0</v>
      </c>
      <c r="W42" s="410">
        <v>0</v>
      </c>
      <c r="X42" s="410">
        <v>0</v>
      </c>
      <c r="Y42" s="410">
        <v>0</v>
      </c>
      <c r="Z42" s="411">
        <v>1821</v>
      </c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8"/>
      <c r="AR42" s="398"/>
      <c r="AS42" s="398"/>
      <c r="AT42" s="398"/>
      <c r="AU42" s="398"/>
    </row>
    <row r="43" spans="1:47" ht="16.5" customHeight="1">
      <c r="A43" s="1550"/>
      <c r="B43" s="1551"/>
      <c r="C43" s="1552"/>
      <c r="D43" s="401" t="s">
        <v>26</v>
      </c>
      <c r="E43" s="412">
        <v>0</v>
      </c>
      <c r="F43" s="412">
        <v>0</v>
      </c>
      <c r="G43" s="412">
        <v>0</v>
      </c>
      <c r="H43" s="412">
        <v>0</v>
      </c>
      <c r="I43" s="412">
        <v>0</v>
      </c>
      <c r="J43" s="412">
        <v>0</v>
      </c>
      <c r="K43" s="412">
        <v>0</v>
      </c>
      <c r="L43" s="412">
        <v>0</v>
      </c>
      <c r="M43" s="412">
        <v>0</v>
      </c>
      <c r="N43" s="412">
        <v>0</v>
      </c>
      <c r="O43" s="412">
        <v>18</v>
      </c>
      <c r="P43" s="412">
        <v>6</v>
      </c>
      <c r="Q43" s="412">
        <v>1</v>
      </c>
      <c r="R43" s="412">
        <v>0</v>
      </c>
      <c r="S43" s="412">
        <v>0</v>
      </c>
      <c r="T43" s="412">
        <v>0</v>
      </c>
      <c r="U43" s="412">
        <v>0</v>
      </c>
      <c r="V43" s="412">
        <v>0</v>
      </c>
      <c r="W43" s="412">
        <v>0</v>
      </c>
      <c r="X43" s="412">
        <v>0</v>
      </c>
      <c r="Y43" s="412">
        <v>0</v>
      </c>
      <c r="Z43" s="413">
        <v>25</v>
      </c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8"/>
      <c r="AR43" s="398"/>
      <c r="AS43" s="398"/>
      <c r="AT43" s="398"/>
      <c r="AU43" s="398"/>
    </row>
    <row r="44" spans="1:47" ht="16.5" customHeight="1">
      <c r="A44" s="1550"/>
      <c r="B44" s="1551"/>
      <c r="C44" s="1552" t="s">
        <v>56</v>
      </c>
      <c r="D44" s="400" t="s">
        <v>27</v>
      </c>
      <c r="E44" s="408">
        <v>0</v>
      </c>
      <c r="F44" s="408">
        <v>0</v>
      </c>
      <c r="G44" s="408">
        <v>0</v>
      </c>
      <c r="H44" s="408">
        <v>1.24</v>
      </c>
      <c r="I44" s="408">
        <v>32.57</v>
      </c>
      <c r="J44" s="408">
        <v>34.200000000000003</v>
      </c>
      <c r="K44" s="408">
        <v>147.83000000000001</v>
      </c>
      <c r="L44" s="408">
        <v>392.57</v>
      </c>
      <c r="M44" s="408">
        <v>238.04</v>
      </c>
      <c r="N44" s="408">
        <v>144.53</v>
      </c>
      <c r="O44" s="408">
        <v>118.25</v>
      </c>
      <c r="P44" s="408">
        <v>98.35</v>
      </c>
      <c r="Q44" s="408">
        <v>29.4</v>
      </c>
      <c r="R44" s="408">
        <v>8.08</v>
      </c>
      <c r="S44" s="408">
        <v>2.29</v>
      </c>
      <c r="T44" s="408">
        <v>0</v>
      </c>
      <c r="U44" s="408">
        <v>0</v>
      </c>
      <c r="V44" s="408">
        <v>0.9</v>
      </c>
      <c r="W44" s="408">
        <v>0.12</v>
      </c>
      <c r="X44" s="408">
        <v>0</v>
      </c>
      <c r="Y44" s="408">
        <v>0</v>
      </c>
      <c r="Z44" s="409">
        <v>1248.3699999999999</v>
      </c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8"/>
      <c r="AR44" s="398"/>
      <c r="AS44" s="398"/>
      <c r="AT44" s="398"/>
      <c r="AU44" s="398"/>
    </row>
    <row r="45" spans="1:47" ht="16.5" customHeight="1">
      <c r="A45" s="1550"/>
      <c r="B45" s="1551"/>
      <c r="C45" s="1552"/>
      <c r="D45" s="402" t="s">
        <v>28</v>
      </c>
      <c r="E45" s="410">
        <v>0</v>
      </c>
      <c r="F45" s="410">
        <v>0</v>
      </c>
      <c r="G45" s="410">
        <v>0</v>
      </c>
      <c r="H45" s="410">
        <v>36</v>
      </c>
      <c r="I45" s="410">
        <v>1160</v>
      </c>
      <c r="J45" s="410">
        <v>1571</v>
      </c>
      <c r="K45" s="410">
        <v>8290</v>
      </c>
      <c r="L45" s="410">
        <v>24948</v>
      </c>
      <c r="M45" s="410">
        <v>16368</v>
      </c>
      <c r="N45" s="410">
        <v>10263</v>
      </c>
      <c r="O45" s="410">
        <v>8391</v>
      </c>
      <c r="P45" s="410">
        <v>6984</v>
      </c>
      <c r="Q45" s="410">
        <v>2087</v>
      </c>
      <c r="R45" s="410">
        <v>572</v>
      </c>
      <c r="S45" s="410">
        <v>162</v>
      </c>
      <c r="T45" s="410">
        <v>0</v>
      </c>
      <c r="U45" s="410">
        <v>0</v>
      </c>
      <c r="V45" s="410">
        <v>64</v>
      </c>
      <c r="W45" s="410">
        <v>9</v>
      </c>
      <c r="X45" s="410">
        <v>0</v>
      </c>
      <c r="Y45" s="410">
        <v>0</v>
      </c>
      <c r="Z45" s="411">
        <v>80905</v>
      </c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8"/>
      <c r="AL45" s="398"/>
      <c r="AM45" s="398"/>
      <c r="AN45" s="398"/>
      <c r="AO45" s="398"/>
      <c r="AP45" s="398"/>
      <c r="AQ45" s="398"/>
      <c r="AR45" s="398"/>
      <c r="AS45" s="398"/>
      <c r="AT45" s="398"/>
      <c r="AU45" s="398"/>
    </row>
    <row r="46" spans="1:47" ht="16.5" customHeight="1">
      <c r="A46" s="1550"/>
      <c r="B46" s="1551"/>
      <c r="C46" s="1552"/>
      <c r="D46" s="401" t="s">
        <v>26</v>
      </c>
      <c r="E46" s="412">
        <v>0</v>
      </c>
      <c r="F46" s="412">
        <v>0</v>
      </c>
      <c r="G46" s="412">
        <v>0</v>
      </c>
      <c r="H46" s="412">
        <v>3</v>
      </c>
      <c r="I46" s="412">
        <v>66</v>
      </c>
      <c r="J46" s="412">
        <v>71</v>
      </c>
      <c r="K46" s="412">
        <v>265</v>
      </c>
      <c r="L46" s="412">
        <v>491</v>
      </c>
      <c r="M46" s="412">
        <v>268</v>
      </c>
      <c r="N46" s="412">
        <v>159</v>
      </c>
      <c r="O46" s="412">
        <v>114</v>
      </c>
      <c r="P46" s="412">
        <v>104</v>
      </c>
      <c r="Q46" s="412">
        <v>30</v>
      </c>
      <c r="R46" s="412">
        <v>7</v>
      </c>
      <c r="S46" s="412">
        <v>2</v>
      </c>
      <c r="T46" s="412">
        <v>0</v>
      </c>
      <c r="U46" s="412">
        <v>0</v>
      </c>
      <c r="V46" s="412">
        <v>1</v>
      </c>
      <c r="W46" s="412">
        <v>0</v>
      </c>
      <c r="X46" s="412">
        <v>0</v>
      </c>
      <c r="Y46" s="412">
        <v>0</v>
      </c>
      <c r="Z46" s="413">
        <v>1581</v>
      </c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</row>
    <row r="47" spans="1:47" ht="16.5" customHeight="1">
      <c r="A47" s="1550"/>
      <c r="B47" s="1551" t="s">
        <v>30</v>
      </c>
      <c r="C47" s="1551"/>
      <c r="D47" s="400" t="s">
        <v>27</v>
      </c>
      <c r="E47" s="408">
        <v>0</v>
      </c>
      <c r="F47" s="408">
        <v>0</v>
      </c>
      <c r="G47" s="408">
        <v>0</v>
      </c>
      <c r="H47" s="408">
        <v>1.24</v>
      </c>
      <c r="I47" s="408">
        <v>32.57</v>
      </c>
      <c r="J47" s="408">
        <v>34.200000000000003</v>
      </c>
      <c r="K47" s="408">
        <v>147.83000000000001</v>
      </c>
      <c r="L47" s="408">
        <v>392.57</v>
      </c>
      <c r="M47" s="408">
        <v>238.81</v>
      </c>
      <c r="N47" s="408">
        <v>144.79</v>
      </c>
      <c r="O47" s="408">
        <v>134.57999999999998</v>
      </c>
      <c r="P47" s="408">
        <v>105.58999999999999</v>
      </c>
      <c r="Q47" s="408">
        <v>30.439999999999998</v>
      </c>
      <c r="R47" s="408">
        <v>8.08</v>
      </c>
      <c r="S47" s="408">
        <v>2.29</v>
      </c>
      <c r="T47" s="408">
        <v>0</v>
      </c>
      <c r="U47" s="408">
        <v>0</v>
      </c>
      <c r="V47" s="408">
        <v>0.9</v>
      </c>
      <c r="W47" s="408">
        <v>0.12</v>
      </c>
      <c r="X47" s="408">
        <v>0</v>
      </c>
      <c r="Y47" s="408">
        <v>0</v>
      </c>
      <c r="Z47" s="409">
        <v>1274.01</v>
      </c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</row>
    <row r="48" spans="1:47" ht="16.5" customHeight="1">
      <c r="A48" s="1550"/>
      <c r="B48" s="1551"/>
      <c r="C48" s="1551"/>
      <c r="D48" s="402" t="s">
        <v>28</v>
      </c>
      <c r="E48" s="410">
        <v>0</v>
      </c>
      <c r="F48" s="410">
        <v>0</v>
      </c>
      <c r="G48" s="410">
        <v>0</v>
      </c>
      <c r="H48" s="410">
        <v>36</v>
      </c>
      <c r="I48" s="410">
        <v>1160</v>
      </c>
      <c r="J48" s="410">
        <v>1571</v>
      </c>
      <c r="K48" s="410">
        <v>8290</v>
      </c>
      <c r="L48" s="410">
        <v>24948</v>
      </c>
      <c r="M48" s="410">
        <v>16422</v>
      </c>
      <c r="N48" s="410">
        <v>10281</v>
      </c>
      <c r="O48" s="410">
        <v>9550</v>
      </c>
      <c r="P48" s="410">
        <v>7499</v>
      </c>
      <c r="Q48" s="410">
        <v>2162</v>
      </c>
      <c r="R48" s="410">
        <v>572</v>
      </c>
      <c r="S48" s="410">
        <v>162</v>
      </c>
      <c r="T48" s="410">
        <v>0</v>
      </c>
      <c r="U48" s="410">
        <v>0</v>
      </c>
      <c r="V48" s="410">
        <v>64</v>
      </c>
      <c r="W48" s="410">
        <v>9</v>
      </c>
      <c r="X48" s="410">
        <v>0</v>
      </c>
      <c r="Y48" s="410">
        <v>0</v>
      </c>
      <c r="Z48" s="411">
        <v>82726</v>
      </c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8"/>
      <c r="AN48" s="398"/>
      <c r="AO48" s="398"/>
      <c r="AP48" s="398"/>
      <c r="AQ48" s="398"/>
      <c r="AR48" s="398"/>
      <c r="AS48" s="398"/>
      <c r="AT48" s="398"/>
      <c r="AU48" s="398"/>
    </row>
    <row r="49" spans="1:47" ht="16.5" customHeight="1">
      <c r="A49" s="1550"/>
      <c r="B49" s="1551"/>
      <c r="C49" s="1551"/>
      <c r="D49" s="401" t="s">
        <v>26</v>
      </c>
      <c r="E49" s="415">
        <v>0</v>
      </c>
      <c r="F49" s="415">
        <v>0</v>
      </c>
      <c r="G49" s="415">
        <v>0</v>
      </c>
      <c r="H49" s="415">
        <v>3</v>
      </c>
      <c r="I49" s="415">
        <v>66</v>
      </c>
      <c r="J49" s="415">
        <v>71</v>
      </c>
      <c r="K49" s="415">
        <v>265</v>
      </c>
      <c r="L49" s="415">
        <v>491</v>
      </c>
      <c r="M49" s="415">
        <v>268</v>
      </c>
      <c r="N49" s="415">
        <v>159</v>
      </c>
      <c r="O49" s="415">
        <v>132</v>
      </c>
      <c r="P49" s="415">
        <v>110</v>
      </c>
      <c r="Q49" s="415">
        <v>31</v>
      </c>
      <c r="R49" s="415">
        <v>7</v>
      </c>
      <c r="S49" s="415">
        <v>2</v>
      </c>
      <c r="T49" s="415">
        <v>0</v>
      </c>
      <c r="U49" s="415">
        <v>0</v>
      </c>
      <c r="V49" s="415">
        <v>1</v>
      </c>
      <c r="W49" s="415">
        <v>0</v>
      </c>
      <c r="X49" s="415">
        <v>0</v>
      </c>
      <c r="Y49" s="415">
        <v>0</v>
      </c>
      <c r="Z49" s="416">
        <v>1606</v>
      </c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8"/>
      <c r="AL49" s="398"/>
      <c r="AM49" s="398"/>
      <c r="AN49" s="398"/>
      <c r="AO49" s="398"/>
      <c r="AP49" s="398"/>
      <c r="AQ49" s="398"/>
      <c r="AR49" s="398"/>
      <c r="AS49" s="398"/>
      <c r="AT49" s="398"/>
      <c r="AU49" s="398"/>
    </row>
    <row r="50" spans="1:47" ht="16.5" customHeight="1">
      <c r="A50" s="1550" t="s">
        <v>24</v>
      </c>
      <c r="B50" s="1551"/>
      <c r="C50" s="1551"/>
      <c r="D50" s="400" t="s">
        <v>27</v>
      </c>
      <c r="E50" s="408">
        <v>0</v>
      </c>
      <c r="F50" s="408">
        <v>0</v>
      </c>
      <c r="G50" s="408">
        <v>0</v>
      </c>
      <c r="H50" s="408">
        <v>1.24</v>
      </c>
      <c r="I50" s="408">
        <v>32.57</v>
      </c>
      <c r="J50" s="408">
        <v>34.200000000000003</v>
      </c>
      <c r="K50" s="408">
        <v>147.83000000000001</v>
      </c>
      <c r="L50" s="408">
        <v>392.57</v>
      </c>
      <c r="M50" s="408">
        <v>238.91</v>
      </c>
      <c r="N50" s="408">
        <v>144.87</v>
      </c>
      <c r="O50" s="408">
        <v>134.72999999999999</v>
      </c>
      <c r="P50" s="408">
        <v>105.91999999999999</v>
      </c>
      <c r="Q50" s="408">
        <v>34.82</v>
      </c>
      <c r="R50" s="408">
        <v>48.879999999999995</v>
      </c>
      <c r="S50" s="408">
        <v>14.010000000000002</v>
      </c>
      <c r="T50" s="408">
        <v>12.03</v>
      </c>
      <c r="U50" s="408">
        <v>2.59</v>
      </c>
      <c r="V50" s="408">
        <v>19.29</v>
      </c>
      <c r="W50" s="408">
        <v>10.78</v>
      </c>
      <c r="X50" s="408">
        <v>3.43</v>
      </c>
      <c r="Y50" s="408">
        <v>1.54</v>
      </c>
      <c r="Z50" s="409">
        <v>1380.2099999999998</v>
      </c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8"/>
      <c r="AL50" s="398"/>
      <c r="AM50" s="398"/>
      <c r="AN50" s="398"/>
      <c r="AO50" s="398"/>
      <c r="AP50" s="398"/>
      <c r="AQ50" s="398"/>
      <c r="AR50" s="398"/>
      <c r="AS50" s="398"/>
      <c r="AT50" s="398"/>
      <c r="AU50" s="398"/>
    </row>
    <row r="51" spans="1:47" ht="16.5" customHeight="1">
      <c r="A51" s="1550"/>
      <c r="B51" s="1551"/>
      <c r="C51" s="1551"/>
      <c r="D51" s="402" t="s">
        <v>28</v>
      </c>
      <c r="E51" s="410">
        <v>0</v>
      </c>
      <c r="F51" s="410">
        <v>0</v>
      </c>
      <c r="G51" s="410">
        <v>0</v>
      </c>
      <c r="H51" s="410">
        <v>36</v>
      </c>
      <c r="I51" s="410">
        <v>1160</v>
      </c>
      <c r="J51" s="410">
        <v>1571</v>
      </c>
      <c r="K51" s="410">
        <v>8290</v>
      </c>
      <c r="L51" s="410">
        <v>24948</v>
      </c>
      <c r="M51" s="410">
        <v>16436</v>
      </c>
      <c r="N51" s="410">
        <v>10293</v>
      </c>
      <c r="O51" s="410">
        <v>9576</v>
      </c>
      <c r="P51" s="410">
        <v>7559</v>
      </c>
      <c r="Q51" s="410">
        <v>2998</v>
      </c>
      <c r="R51" s="410">
        <v>8635</v>
      </c>
      <c r="S51" s="410">
        <v>2535</v>
      </c>
      <c r="T51" s="410">
        <v>2448</v>
      </c>
      <c r="U51" s="410">
        <v>524</v>
      </c>
      <c r="V51" s="410">
        <v>3812</v>
      </c>
      <c r="W51" s="410">
        <v>2179</v>
      </c>
      <c r="X51" s="410">
        <v>700</v>
      </c>
      <c r="Y51" s="410">
        <v>312</v>
      </c>
      <c r="Z51" s="411">
        <v>104012</v>
      </c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8"/>
      <c r="AL51" s="398"/>
      <c r="AM51" s="398"/>
      <c r="AN51" s="398"/>
      <c r="AO51" s="398"/>
      <c r="AP51" s="398"/>
      <c r="AQ51" s="398"/>
      <c r="AR51" s="398"/>
      <c r="AS51" s="398"/>
      <c r="AT51" s="398"/>
      <c r="AU51" s="398"/>
    </row>
    <row r="52" spans="1:47" ht="16.5" customHeight="1">
      <c r="A52" s="1550"/>
      <c r="B52" s="1551"/>
      <c r="C52" s="1551"/>
      <c r="D52" s="401" t="s">
        <v>26</v>
      </c>
      <c r="E52" s="415">
        <v>0</v>
      </c>
      <c r="F52" s="415">
        <v>0</v>
      </c>
      <c r="G52" s="415">
        <v>0</v>
      </c>
      <c r="H52" s="415">
        <v>3</v>
      </c>
      <c r="I52" s="415">
        <v>66</v>
      </c>
      <c r="J52" s="415">
        <v>71</v>
      </c>
      <c r="K52" s="415">
        <v>265</v>
      </c>
      <c r="L52" s="415">
        <v>491</v>
      </c>
      <c r="M52" s="415">
        <v>268</v>
      </c>
      <c r="N52" s="415">
        <v>159</v>
      </c>
      <c r="O52" s="415">
        <v>132</v>
      </c>
      <c r="P52" s="415">
        <v>110</v>
      </c>
      <c r="Q52" s="415">
        <v>37</v>
      </c>
      <c r="R52" s="415">
        <v>50</v>
      </c>
      <c r="S52" s="415">
        <v>9</v>
      </c>
      <c r="T52" s="415">
        <v>8</v>
      </c>
      <c r="U52" s="415">
        <v>0</v>
      </c>
      <c r="V52" s="415">
        <v>17</v>
      </c>
      <c r="W52" s="415">
        <v>8</v>
      </c>
      <c r="X52" s="415">
        <v>3</v>
      </c>
      <c r="Y52" s="415">
        <v>1</v>
      </c>
      <c r="Z52" s="416">
        <v>1698</v>
      </c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8"/>
      <c r="AL52" s="398"/>
      <c r="AM52" s="398"/>
      <c r="AN52" s="398"/>
      <c r="AO52" s="398"/>
      <c r="AP52" s="398"/>
      <c r="AQ52" s="398"/>
      <c r="AR52" s="398"/>
      <c r="AS52" s="398"/>
      <c r="AT52" s="398"/>
      <c r="AU52" s="398"/>
    </row>
    <row r="53" spans="1:47" ht="16.5" customHeight="1">
      <c r="A53" s="1550" t="s">
        <v>33</v>
      </c>
      <c r="B53" s="1551"/>
      <c r="C53" s="1551"/>
      <c r="D53" s="400" t="s">
        <v>27</v>
      </c>
      <c r="E53" s="408">
        <v>0</v>
      </c>
      <c r="F53" s="408">
        <v>0</v>
      </c>
      <c r="G53" s="408">
        <v>0.21</v>
      </c>
      <c r="H53" s="408">
        <v>20.709999999999997</v>
      </c>
      <c r="I53" s="408">
        <v>47.46</v>
      </c>
      <c r="J53" s="408">
        <v>54.6</v>
      </c>
      <c r="K53" s="408">
        <v>162.20000000000002</v>
      </c>
      <c r="L53" s="408">
        <v>394.42</v>
      </c>
      <c r="M53" s="408">
        <v>243.38</v>
      </c>
      <c r="N53" s="408">
        <v>185.03</v>
      </c>
      <c r="O53" s="408">
        <v>156.99</v>
      </c>
      <c r="P53" s="408">
        <v>153.20999999999998</v>
      </c>
      <c r="Q53" s="408">
        <v>53.93</v>
      </c>
      <c r="R53" s="408">
        <v>54.179999999999993</v>
      </c>
      <c r="S53" s="408">
        <v>14.740000000000002</v>
      </c>
      <c r="T53" s="408">
        <v>12.51</v>
      </c>
      <c r="U53" s="408">
        <v>2.59</v>
      </c>
      <c r="V53" s="408">
        <v>19.29</v>
      </c>
      <c r="W53" s="408">
        <v>11.629999999999999</v>
      </c>
      <c r="X53" s="408">
        <v>4.3499999999999996</v>
      </c>
      <c r="Y53" s="408">
        <v>1.54</v>
      </c>
      <c r="Z53" s="409">
        <v>1592.9699999999998</v>
      </c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</row>
    <row r="54" spans="1:47" ht="16.5" customHeight="1">
      <c r="A54" s="1550"/>
      <c r="B54" s="1551"/>
      <c r="C54" s="1551"/>
      <c r="D54" s="402" t="s">
        <v>28</v>
      </c>
      <c r="E54" s="410">
        <v>0</v>
      </c>
      <c r="F54" s="410">
        <v>0</v>
      </c>
      <c r="G54" s="410">
        <v>8</v>
      </c>
      <c r="H54" s="410">
        <v>670</v>
      </c>
      <c r="I54" s="410">
        <v>2183</v>
      </c>
      <c r="J54" s="410">
        <v>3146</v>
      </c>
      <c r="K54" s="410">
        <v>9924</v>
      </c>
      <c r="L54" s="410">
        <v>25177</v>
      </c>
      <c r="M54" s="410">
        <v>16793</v>
      </c>
      <c r="N54" s="410">
        <v>17129</v>
      </c>
      <c r="O54" s="410">
        <v>13466</v>
      </c>
      <c r="P54" s="410">
        <v>16270</v>
      </c>
      <c r="Q54" s="410">
        <v>6716</v>
      </c>
      <c r="R54" s="410">
        <v>9941</v>
      </c>
      <c r="S54" s="410">
        <v>2682</v>
      </c>
      <c r="T54" s="410">
        <v>2546</v>
      </c>
      <c r="U54" s="410">
        <v>524</v>
      </c>
      <c r="V54" s="410">
        <v>3812</v>
      </c>
      <c r="W54" s="410">
        <v>2353</v>
      </c>
      <c r="X54" s="410">
        <v>928</v>
      </c>
      <c r="Y54" s="410">
        <v>312</v>
      </c>
      <c r="Z54" s="411">
        <v>134580</v>
      </c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8"/>
      <c r="AL54" s="398"/>
      <c r="AM54" s="398"/>
      <c r="AN54" s="398"/>
      <c r="AO54" s="398"/>
      <c r="AP54" s="398"/>
      <c r="AQ54" s="398"/>
      <c r="AR54" s="398"/>
      <c r="AS54" s="398"/>
      <c r="AT54" s="398"/>
      <c r="AU54" s="398"/>
    </row>
    <row r="55" spans="1:47" ht="16.5" customHeight="1" thickBot="1">
      <c r="A55" s="1558"/>
      <c r="B55" s="1559"/>
      <c r="C55" s="1559"/>
      <c r="D55" s="406" t="s">
        <v>26</v>
      </c>
      <c r="E55" s="417">
        <v>0</v>
      </c>
      <c r="F55" s="417">
        <v>0</v>
      </c>
      <c r="G55" s="417">
        <v>1</v>
      </c>
      <c r="H55" s="417">
        <v>65</v>
      </c>
      <c r="I55" s="417">
        <v>129</v>
      </c>
      <c r="J55" s="417">
        <v>142</v>
      </c>
      <c r="K55" s="417">
        <v>315</v>
      </c>
      <c r="L55" s="417">
        <v>497</v>
      </c>
      <c r="M55" s="417">
        <v>272</v>
      </c>
      <c r="N55" s="417">
        <v>295</v>
      </c>
      <c r="O55" s="417">
        <v>195</v>
      </c>
      <c r="P55" s="417">
        <v>210</v>
      </c>
      <c r="Q55" s="417">
        <v>67</v>
      </c>
      <c r="R55" s="417">
        <v>58</v>
      </c>
      <c r="S55" s="417">
        <v>10</v>
      </c>
      <c r="T55" s="417">
        <v>9</v>
      </c>
      <c r="U55" s="417">
        <v>0</v>
      </c>
      <c r="V55" s="417">
        <v>17</v>
      </c>
      <c r="W55" s="417">
        <v>9</v>
      </c>
      <c r="X55" s="417">
        <v>4</v>
      </c>
      <c r="Y55" s="417">
        <v>1</v>
      </c>
      <c r="Z55" s="417">
        <v>2296</v>
      </c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8"/>
      <c r="AL55" s="398"/>
      <c r="AM55" s="398"/>
      <c r="AN55" s="398"/>
      <c r="AO55" s="398"/>
      <c r="AP55" s="398"/>
      <c r="AQ55" s="398"/>
      <c r="AR55" s="398"/>
      <c r="AS55" s="398"/>
      <c r="AT55" s="398"/>
      <c r="AU55" s="398"/>
    </row>
    <row r="56" spans="1:47" ht="16.5" customHeight="1" thickBot="1">
      <c r="A56" s="397"/>
      <c r="B56" s="397"/>
      <c r="C56" s="397"/>
      <c r="D56" s="397"/>
      <c r="E56" s="397"/>
      <c r="F56" s="397"/>
      <c r="G56" s="397"/>
      <c r="H56" s="397"/>
      <c r="I56" s="397"/>
      <c r="J56" s="397"/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</row>
    <row r="57" spans="1:47" ht="16.5" customHeight="1">
      <c r="A57" s="397"/>
      <c r="B57" s="397"/>
      <c r="C57" s="397"/>
      <c r="D57" s="397"/>
      <c r="E57" s="397"/>
      <c r="F57" s="397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</row>
    <row r="58" spans="1:47" ht="16.5" customHeight="1">
      <c r="A58" s="397"/>
      <c r="B58" s="397"/>
      <c r="C58" s="397"/>
      <c r="D58" s="397"/>
      <c r="E58" s="397"/>
      <c r="F58" s="397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397"/>
      <c r="AB58" s="397"/>
      <c r="AC58" s="397"/>
      <c r="AD58" s="397"/>
      <c r="AE58" s="397"/>
      <c r="AF58" s="397"/>
      <c r="AG58" s="397"/>
      <c r="AH58" s="397"/>
      <c r="AI58" s="397"/>
      <c r="AJ58" s="397"/>
      <c r="AK58" s="397"/>
      <c r="AL58" s="397"/>
      <c r="AM58" s="397"/>
      <c r="AN58" s="397"/>
      <c r="AO58" s="397"/>
      <c r="AP58" s="397"/>
      <c r="AQ58" s="397"/>
      <c r="AR58" s="397"/>
      <c r="AS58" s="397"/>
      <c r="AT58" s="397"/>
      <c r="AU58" s="397"/>
    </row>
    <row r="59" spans="1:47" ht="16.5" customHeight="1" thickBot="1">
      <c r="A59" s="397"/>
      <c r="B59" s="397"/>
      <c r="C59" s="397"/>
      <c r="D59" s="397"/>
      <c r="E59" s="397"/>
      <c r="F59" s="397"/>
      <c r="G59" s="1553">
        <v>21.19</v>
      </c>
      <c r="H59" s="1554"/>
      <c r="I59" s="1554">
        <v>2119</v>
      </c>
      <c r="J59" s="1554"/>
      <c r="K59" s="1554">
        <v>1.63</v>
      </c>
      <c r="L59" s="1554"/>
      <c r="M59" s="1554">
        <v>0</v>
      </c>
      <c r="N59" s="1554"/>
      <c r="O59" s="1554">
        <v>0.82</v>
      </c>
      <c r="P59" s="1554"/>
      <c r="Q59" s="1554">
        <v>42.39</v>
      </c>
      <c r="R59" s="1554"/>
      <c r="S59" s="1572">
        <v>43.21</v>
      </c>
      <c r="T59" s="1573"/>
      <c r="U59" s="1554">
        <v>1659</v>
      </c>
      <c r="V59" s="1554"/>
      <c r="W59" s="1554">
        <v>134580</v>
      </c>
      <c r="X59" s="1554"/>
      <c r="Y59" s="1554">
        <v>2296</v>
      </c>
      <c r="Z59" s="1577"/>
      <c r="AA59" s="397"/>
      <c r="AB59" s="397"/>
      <c r="AC59" s="397"/>
      <c r="AD59" s="397"/>
      <c r="AE59" s="397"/>
      <c r="AF59" s="397"/>
      <c r="AG59" s="397"/>
      <c r="AH59" s="397"/>
      <c r="AI59" s="397"/>
      <c r="AJ59" s="397"/>
      <c r="AK59" s="397"/>
      <c r="AL59" s="397"/>
      <c r="AM59" s="397"/>
      <c r="AN59" s="397"/>
      <c r="AO59" s="397"/>
      <c r="AP59" s="397"/>
      <c r="AQ59" s="397"/>
      <c r="AR59" s="397"/>
      <c r="AS59" s="397"/>
      <c r="AT59" s="397"/>
      <c r="AU59" s="397"/>
    </row>
    <row r="60" spans="1:47" ht="16.5" customHeight="1"/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activeCell="E5" sqref="E5"/>
    </sheetView>
  </sheetViews>
  <sheetFormatPr defaultRowHeight="13.5"/>
  <sheetData>
    <row r="1" spans="1:47" ht="18.75">
      <c r="A1" s="1555" t="s">
        <v>75</v>
      </c>
      <c r="B1" s="1556"/>
      <c r="C1" s="1556"/>
      <c r="D1" s="1556"/>
      <c r="E1" s="1556"/>
      <c r="F1" s="1556"/>
      <c r="G1" s="1556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  <c r="AS1" s="440"/>
      <c r="AT1" s="440"/>
      <c r="AU1" s="440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19"/>
    </row>
    <row r="3" spans="1:47" ht="14.25" thickBot="1">
      <c r="A3" s="419"/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</row>
    <row r="4" spans="1:47" ht="16.5" customHeight="1">
      <c r="A4" s="425" t="s">
        <v>36</v>
      </c>
      <c r="B4" s="426" t="s">
        <v>35</v>
      </c>
      <c r="C4" s="426" t="s">
        <v>1</v>
      </c>
      <c r="D4" s="426" t="s">
        <v>2</v>
      </c>
      <c r="E4" s="426" t="s">
        <v>3</v>
      </c>
      <c r="F4" s="426" t="s">
        <v>4</v>
      </c>
      <c r="G4" s="426" t="s">
        <v>5</v>
      </c>
      <c r="H4" s="426" t="s">
        <v>6</v>
      </c>
      <c r="I4" s="426" t="s">
        <v>7</v>
      </c>
      <c r="J4" s="426" t="s">
        <v>8</v>
      </c>
      <c r="K4" s="426" t="s">
        <v>9</v>
      </c>
      <c r="L4" s="426" t="s">
        <v>10</v>
      </c>
      <c r="M4" s="426" t="s">
        <v>11</v>
      </c>
      <c r="N4" s="426" t="s">
        <v>12</v>
      </c>
      <c r="O4" s="426" t="s">
        <v>13</v>
      </c>
      <c r="P4" s="426" t="s">
        <v>14</v>
      </c>
      <c r="Q4" s="426" t="s">
        <v>15</v>
      </c>
      <c r="R4" s="426" t="s">
        <v>16</v>
      </c>
      <c r="S4" s="426" t="s">
        <v>17</v>
      </c>
      <c r="T4" s="426" t="s">
        <v>18</v>
      </c>
      <c r="U4" s="426" t="s">
        <v>19</v>
      </c>
      <c r="V4" s="426" t="s">
        <v>20</v>
      </c>
      <c r="W4" s="426" t="s">
        <v>21</v>
      </c>
      <c r="X4" s="426" t="s">
        <v>22</v>
      </c>
      <c r="Y4" s="426" t="s">
        <v>23</v>
      </c>
      <c r="Z4" s="427" t="s">
        <v>25</v>
      </c>
      <c r="AA4" s="421"/>
      <c r="AB4" s="421"/>
      <c r="AC4" s="421"/>
      <c r="AD4" s="421"/>
      <c r="AE4" s="421"/>
      <c r="AF4" s="421"/>
      <c r="AG4" s="421"/>
      <c r="AH4" s="421"/>
      <c r="AI4" s="421"/>
      <c r="AJ4" s="421"/>
      <c r="AK4" s="421"/>
      <c r="AL4" s="421"/>
      <c r="AM4" s="421"/>
      <c r="AN4" s="421"/>
      <c r="AO4" s="421"/>
      <c r="AP4" s="421"/>
      <c r="AQ4" s="421"/>
      <c r="AR4" s="421"/>
      <c r="AS4" s="421"/>
      <c r="AT4" s="421"/>
      <c r="AU4" s="421"/>
    </row>
    <row r="5" spans="1:47" ht="16.5" customHeight="1">
      <c r="A5" s="1550" t="s">
        <v>32</v>
      </c>
      <c r="B5" s="1551" t="s">
        <v>29</v>
      </c>
      <c r="C5" s="1551" t="s">
        <v>51</v>
      </c>
      <c r="D5" s="422" t="s">
        <v>27</v>
      </c>
      <c r="E5" s="429">
        <v>0</v>
      </c>
      <c r="F5" s="430">
        <v>0</v>
      </c>
      <c r="G5" s="430">
        <v>0</v>
      </c>
      <c r="H5" s="430">
        <v>0</v>
      </c>
      <c r="I5" s="430">
        <v>0</v>
      </c>
      <c r="J5" s="430">
        <v>0</v>
      </c>
      <c r="K5" s="430">
        <v>0.22</v>
      </c>
      <c r="L5" s="430">
        <v>0</v>
      </c>
      <c r="M5" s="430">
        <v>0</v>
      </c>
      <c r="N5" s="430">
        <v>0.81</v>
      </c>
      <c r="O5" s="430">
        <v>2.5</v>
      </c>
      <c r="P5" s="430">
        <v>1.1000000000000001</v>
      </c>
      <c r="Q5" s="430">
        <v>0</v>
      </c>
      <c r="R5" s="430">
        <v>0.51</v>
      </c>
      <c r="S5" s="430">
        <v>0</v>
      </c>
      <c r="T5" s="430">
        <v>0</v>
      </c>
      <c r="U5" s="430">
        <v>0</v>
      </c>
      <c r="V5" s="430">
        <v>0</v>
      </c>
      <c r="W5" s="430">
        <v>0</v>
      </c>
      <c r="X5" s="430">
        <v>0</v>
      </c>
      <c r="Y5" s="430">
        <v>0</v>
      </c>
      <c r="Z5" s="431">
        <v>5.14</v>
      </c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</row>
    <row r="6" spans="1:47" ht="16.5" customHeight="1">
      <c r="A6" s="1550"/>
      <c r="B6" s="1551"/>
      <c r="C6" s="1551"/>
      <c r="D6" s="424" t="s">
        <v>28</v>
      </c>
      <c r="E6" s="432">
        <v>0</v>
      </c>
      <c r="F6" s="432">
        <v>0</v>
      </c>
      <c r="G6" s="432">
        <v>0</v>
      </c>
      <c r="H6" s="432">
        <v>0</v>
      </c>
      <c r="I6" s="432">
        <v>0</v>
      </c>
      <c r="J6" s="432">
        <v>0</v>
      </c>
      <c r="K6" s="432">
        <v>61</v>
      </c>
      <c r="L6" s="432">
        <v>0</v>
      </c>
      <c r="M6" s="432">
        <v>0</v>
      </c>
      <c r="N6" s="432">
        <v>308</v>
      </c>
      <c r="O6" s="432">
        <v>984</v>
      </c>
      <c r="P6" s="432">
        <v>469</v>
      </c>
      <c r="Q6" s="432">
        <v>0</v>
      </c>
      <c r="R6" s="432">
        <v>238</v>
      </c>
      <c r="S6" s="432">
        <v>0</v>
      </c>
      <c r="T6" s="432">
        <v>0</v>
      </c>
      <c r="U6" s="432">
        <v>0</v>
      </c>
      <c r="V6" s="432">
        <v>0</v>
      </c>
      <c r="W6" s="432">
        <v>0</v>
      </c>
      <c r="X6" s="432">
        <v>0</v>
      </c>
      <c r="Y6" s="432">
        <v>0</v>
      </c>
      <c r="Z6" s="433">
        <v>2060</v>
      </c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</row>
    <row r="7" spans="1:47" ht="16.5" customHeight="1">
      <c r="A7" s="1550"/>
      <c r="B7" s="1551"/>
      <c r="C7" s="1551"/>
      <c r="D7" s="423" t="s">
        <v>26</v>
      </c>
      <c r="E7" s="434">
        <v>0</v>
      </c>
      <c r="F7" s="434">
        <v>0</v>
      </c>
      <c r="G7" s="434">
        <v>0</v>
      </c>
      <c r="H7" s="434">
        <v>0</v>
      </c>
      <c r="I7" s="434">
        <v>0</v>
      </c>
      <c r="J7" s="434">
        <v>0</v>
      </c>
      <c r="K7" s="434">
        <v>2</v>
      </c>
      <c r="L7" s="434">
        <v>0</v>
      </c>
      <c r="M7" s="434">
        <v>0</v>
      </c>
      <c r="N7" s="434">
        <v>5</v>
      </c>
      <c r="O7" s="434">
        <v>13</v>
      </c>
      <c r="P7" s="434">
        <v>5</v>
      </c>
      <c r="Q7" s="434">
        <v>0</v>
      </c>
      <c r="R7" s="434">
        <v>2</v>
      </c>
      <c r="S7" s="434">
        <v>0</v>
      </c>
      <c r="T7" s="434">
        <v>0</v>
      </c>
      <c r="U7" s="434">
        <v>0</v>
      </c>
      <c r="V7" s="434">
        <v>0</v>
      </c>
      <c r="W7" s="434">
        <v>0</v>
      </c>
      <c r="X7" s="434">
        <v>0</v>
      </c>
      <c r="Y7" s="434">
        <v>0</v>
      </c>
      <c r="Z7" s="435">
        <v>27</v>
      </c>
      <c r="AA7" s="420"/>
      <c r="AB7" s="420"/>
      <c r="AC7" s="420"/>
      <c r="AD7" s="420"/>
      <c r="AE7" s="420"/>
      <c r="AF7" s="420"/>
      <c r="AG7" s="420"/>
      <c r="AH7" s="420"/>
      <c r="AI7" s="420"/>
      <c r="AJ7" s="420"/>
      <c r="AK7" s="420"/>
      <c r="AL7" s="420"/>
      <c r="AM7" s="420"/>
      <c r="AN7" s="420"/>
      <c r="AO7" s="420"/>
      <c r="AP7" s="420"/>
      <c r="AQ7" s="420"/>
      <c r="AR7" s="420"/>
      <c r="AS7" s="420"/>
      <c r="AT7" s="420"/>
      <c r="AU7" s="420"/>
    </row>
    <row r="8" spans="1:47" ht="16.5" customHeight="1">
      <c r="A8" s="1550"/>
      <c r="B8" s="1551"/>
      <c r="C8" s="1551" t="s">
        <v>52</v>
      </c>
      <c r="D8" s="422" t="s">
        <v>27</v>
      </c>
      <c r="E8" s="430">
        <v>0</v>
      </c>
      <c r="F8" s="430">
        <v>3.29</v>
      </c>
      <c r="G8" s="430">
        <v>1.27</v>
      </c>
      <c r="H8" s="430">
        <v>12.45</v>
      </c>
      <c r="I8" s="430">
        <v>44</v>
      </c>
      <c r="J8" s="430">
        <v>3.75</v>
      </c>
      <c r="K8" s="430">
        <v>2.4500000000000002</v>
      </c>
      <c r="L8" s="430">
        <v>12.7</v>
      </c>
      <c r="M8" s="430">
        <v>4.84</v>
      </c>
      <c r="N8" s="430">
        <v>17.05</v>
      </c>
      <c r="O8" s="430">
        <v>6.51</v>
      </c>
      <c r="P8" s="430">
        <v>4.91</v>
      </c>
      <c r="Q8" s="430">
        <v>0.79</v>
      </c>
      <c r="R8" s="430">
        <v>0.55000000000000004</v>
      </c>
      <c r="S8" s="430">
        <v>1.1200000000000001</v>
      </c>
      <c r="T8" s="430">
        <v>0</v>
      </c>
      <c r="U8" s="430">
        <v>0</v>
      </c>
      <c r="V8" s="430">
        <v>0</v>
      </c>
      <c r="W8" s="430">
        <v>0</v>
      </c>
      <c r="X8" s="430">
        <v>0</v>
      </c>
      <c r="Y8" s="430">
        <v>0</v>
      </c>
      <c r="Z8" s="431">
        <v>115.68</v>
      </c>
      <c r="AA8" s="420"/>
      <c r="AB8" s="420"/>
      <c r="AC8" s="420"/>
      <c r="AD8" s="420"/>
      <c r="AE8" s="420"/>
      <c r="AF8" s="420"/>
      <c r="AG8" s="420"/>
      <c r="AH8" s="420"/>
      <c r="AI8" s="420"/>
      <c r="AJ8" s="420"/>
      <c r="AK8" s="420"/>
      <c r="AL8" s="420"/>
      <c r="AM8" s="420"/>
      <c r="AN8" s="420"/>
      <c r="AO8" s="420"/>
      <c r="AP8" s="420"/>
      <c r="AQ8" s="420"/>
      <c r="AR8" s="420"/>
      <c r="AS8" s="420"/>
      <c r="AT8" s="420"/>
      <c r="AU8" s="420"/>
    </row>
    <row r="9" spans="1:47" ht="16.5" customHeight="1">
      <c r="A9" s="1550"/>
      <c r="B9" s="1551"/>
      <c r="C9" s="1551"/>
      <c r="D9" s="424" t="s">
        <v>28</v>
      </c>
      <c r="E9" s="432">
        <v>0</v>
      </c>
      <c r="F9" s="432">
        <v>63</v>
      </c>
      <c r="G9" s="432">
        <v>66</v>
      </c>
      <c r="H9" s="432">
        <v>1205</v>
      </c>
      <c r="I9" s="432">
        <v>3617</v>
      </c>
      <c r="J9" s="432">
        <v>389</v>
      </c>
      <c r="K9" s="432">
        <v>320</v>
      </c>
      <c r="L9" s="432">
        <v>2859</v>
      </c>
      <c r="M9" s="432">
        <v>812</v>
      </c>
      <c r="N9" s="432">
        <v>3124</v>
      </c>
      <c r="O9" s="432">
        <v>1285</v>
      </c>
      <c r="P9" s="432">
        <v>1031</v>
      </c>
      <c r="Q9" s="432">
        <v>177</v>
      </c>
      <c r="R9" s="432">
        <v>128</v>
      </c>
      <c r="S9" s="432">
        <v>269</v>
      </c>
      <c r="T9" s="432">
        <v>0</v>
      </c>
      <c r="U9" s="432">
        <v>0</v>
      </c>
      <c r="V9" s="432">
        <v>0</v>
      </c>
      <c r="W9" s="432">
        <v>0</v>
      </c>
      <c r="X9" s="432">
        <v>0</v>
      </c>
      <c r="Y9" s="432">
        <v>0</v>
      </c>
      <c r="Z9" s="433">
        <v>15345</v>
      </c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20"/>
      <c r="AT9" s="420"/>
      <c r="AU9" s="420"/>
    </row>
    <row r="10" spans="1:47" ht="16.5" customHeight="1">
      <c r="A10" s="1550"/>
      <c r="B10" s="1551"/>
      <c r="C10" s="1551"/>
      <c r="D10" s="423" t="s">
        <v>26</v>
      </c>
      <c r="E10" s="434">
        <v>0</v>
      </c>
      <c r="F10" s="434">
        <v>15</v>
      </c>
      <c r="G10" s="434">
        <v>8</v>
      </c>
      <c r="H10" s="434">
        <v>88</v>
      </c>
      <c r="I10" s="434">
        <v>224</v>
      </c>
      <c r="J10" s="434">
        <v>17</v>
      </c>
      <c r="K10" s="434">
        <v>10</v>
      </c>
      <c r="L10" s="434">
        <v>67</v>
      </c>
      <c r="M10" s="434">
        <v>16</v>
      </c>
      <c r="N10" s="434">
        <v>54</v>
      </c>
      <c r="O10" s="434">
        <v>18</v>
      </c>
      <c r="P10" s="434">
        <v>11</v>
      </c>
      <c r="Q10" s="434">
        <v>2</v>
      </c>
      <c r="R10" s="434">
        <v>1</v>
      </c>
      <c r="S10" s="434">
        <v>2</v>
      </c>
      <c r="T10" s="434">
        <v>0</v>
      </c>
      <c r="U10" s="434">
        <v>0</v>
      </c>
      <c r="V10" s="434">
        <v>0</v>
      </c>
      <c r="W10" s="434">
        <v>0</v>
      </c>
      <c r="X10" s="434">
        <v>0</v>
      </c>
      <c r="Y10" s="434">
        <v>0</v>
      </c>
      <c r="Z10" s="435">
        <v>533</v>
      </c>
      <c r="AA10" s="420"/>
      <c r="AB10" s="420"/>
      <c r="AC10" s="420"/>
      <c r="AD10" s="420"/>
      <c r="AE10" s="420"/>
      <c r="AF10" s="420"/>
      <c r="AG10" s="420"/>
      <c r="AH10" s="420"/>
      <c r="AI10" s="420"/>
      <c r="AJ10" s="420"/>
      <c r="AK10" s="420"/>
      <c r="AL10" s="420"/>
      <c r="AM10" s="420"/>
      <c r="AN10" s="420"/>
      <c r="AO10" s="420"/>
      <c r="AP10" s="420"/>
      <c r="AQ10" s="420"/>
      <c r="AR10" s="420"/>
      <c r="AS10" s="420"/>
      <c r="AT10" s="420"/>
      <c r="AU10" s="420"/>
    </row>
    <row r="11" spans="1:47" ht="16.5" customHeight="1">
      <c r="A11" s="1550"/>
      <c r="B11" s="1551"/>
      <c r="C11" s="1551" t="s">
        <v>53</v>
      </c>
      <c r="D11" s="422" t="s">
        <v>27</v>
      </c>
      <c r="E11" s="430">
        <v>0</v>
      </c>
      <c r="F11" s="430">
        <v>0</v>
      </c>
      <c r="G11" s="430">
        <v>0</v>
      </c>
      <c r="H11" s="430">
        <v>0</v>
      </c>
      <c r="I11" s="430">
        <v>0</v>
      </c>
      <c r="J11" s="430">
        <v>0</v>
      </c>
      <c r="K11" s="430">
        <v>0</v>
      </c>
      <c r="L11" s="430">
        <v>0.35</v>
      </c>
      <c r="M11" s="430">
        <v>0.23</v>
      </c>
      <c r="N11" s="430">
        <v>0.86</v>
      </c>
      <c r="O11" s="430">
        <v>1.68</v>
      </c>
      <c r="P11" s="430">
        <v>10.45</v>
      </c>
      <c r="Q11" s="430">
        <v>0</v>
      </c>
      <c r="R11" s="430">
        <v>0.08</v>
      </c>
      <c r="S11" s="430">
        <v>0</v>
      </c>
      <c r="T11" s="430">
        <v>0</v>
      </c>
      <c r="U11" s="430">
        <v>0</v>
      </c>
      <c r="V11" s="430">
        <v>0</v>
      </c>
      <c r="W11" s="430">
        <v>0</v>
      </c>
      <c r="X11" s="430">
        <v>0</v>
      </c>
      <c r="Y11" s="430">
        <v>0</v>
      </c>
      <c r="Z11" s="431">
        <v>13.65</v>
      </c>
      <c r="AA11" s="420"/>
      <c r="AB11" s="420"/>
      <c r="AC11" s="420"/>
      <c r="AD11" s="420"/>
      <c r="AE11" s="420"/>
      <c r="AF11" s="420"/>
      <c r="AG11" s="420"/>
      <c r="AH11" s="420"/>
      <c r="AI11" s="420"/>
      <c r="AJ11" s="420"/>
      <c r="AK11" s="420"/>
      <c r="AL11" s="420"/>
      <c r="AM11" s="420"/>
      <c r="AN11" s="420"/>
      <c r="AO11" s="420"/>
      <c r="AP11" s="420"/>
      <c r="AQ11" s="420"/>
      <c r="AR11" s="420"/>
      <c r="AS11" s="420"/>
      <c r="AT11" s="420"/>
      <c r="AU11" s="420"/>
    </row>
    <row r="12" spans="1:47" ht="16.5" customHeight="1">
      <c r="A12" s="1550"/>
      <c r="B12" s="1551"/>
      <c r="C12" s="1551"/>
      <c r="D12" s="424" t="s">
        <v>28</v>
      </c>
      <c r="E12" s="432">
        <v>0</v>
      </c>
      <c r="F12" s="432">
        <v>0</v>
      </c>
      <c r="G12" s="432">
        <v>0</v>
      </c>
      <c r="H12" s="432">
        <v>0</v>
      </c>
      <c r="I12" s="432">
        <v>0</v>
      </c>
      <c r="J12" s="432">
        <v>0</v>
      </c>
      <c r="K12" s="432">
        <v>0</v>
      </c>
      <c r="L12" s="432">
        <v>41</v>
      </c>
      <c r="M12" s="432">
        <v>31</v>
      </c>
      <c r="N12" s="432">
        <v>133</v>
      </c>
      <c r="O12" s="432">
        <v>282</v>
      </c>
      <c r="P12" s="432">
        <v>1896</v>
      </c>
      <c r="Q12" s="432">
        <v>0</v>
      </c>
      <c r="R12" s="432">
        <v>16</v>
      </c>
      <c r="S12" s="432">
        <v>0</v>
      </c>
      <c r="T12" s="432">
        <v>0</v>
      </c>
      <c r="U12" s="432">
        <v>0</v>
      </c>
      <c r="V12" s="432">
        <v>0</v>
      </c>
      <c r="W12" s="432">
        <v>0</v>
      </c>
      <c r="X12" s="432">
        <v>0</v>
      </c>
      <c r="Y12" s="432">
        <v>0</v>
      </c>
      <c r="Z12" s="433">
        <v>2399</v>
      </c>
      <c r="AA12" s="420"/>
      <c r="AB12" s="420"/>
      <c r="AC12" s="420"/>
      <c r="AD12" s="420"/>
      <c r="AE12" s="420"/>
      <c r="AF12" s="420"/>
      <c r="AG12" s="420"/>
      <c r="AH12" s="420"/>
      <c r="AI12" s="420"/>
      <c r="AJ12" s="420"/>
      <c r="AK12" s="420"/>
      <c r="AL12" s="420"/>
      <c r="AM12" s="420"/>
      <c r="AN12" s="420"/>
      <c r="AO12" s="420"/>
      <c r="AP12" s="420"/>
      <c r="AQ12" s="420"/>
      <c r="AR12" s="420"/>
      <c r="AS12" s="420"/>
      <c r="AT12" s="420"/>
      <c r="AU12" s="420"/>
    </row>
    <row r="13" spans="1:47" ht="16.5" customHeight="1">
      <c r="A13" s="1550"/>
      <c r="B13" s="1551"/>
      <c r="C13" s="1551"/>
      <c r="D13" s="423" t="s">
        <v>26</v>
      </c>
      <c r="E13" s="434">
        <v>0</v>
      </c>
      <c r="F13" s="434">
        <v>0</v>
      </c>
      <c r="G13" s="434">
        <v>0</v>
      </c>
      <c r="H13" s="434">
        <v>0</v>
      </c>
      <c r="I13" s="434">
        <v>0</v>
      </c>
      <c r="J13" s="434">
        <v>0</v>
      </c>
      <c r="K13" s="434">
        <v>0</v>
      </c>
      <c r="L13" s="434">
        <v>2</v>
      </c>
      <c r="M13" s="434">
        <v>1</v>
      </c>
      <c r="N13" s="434">
        <v>2</v>
      </c>
      <c r="O13" s="434">
        <v>5</v>
      </c>
      <c r="P13" s="434">
        <v>23</v>
      </c>
      <c r="Q13" s="434">
        <v>0</v>
      </c>
      <c r="R13" s="434">
        <v>0</v>
      </c>
      <c r="S13" s="434">
        <v>0</v>
      </c>
      <c r="T13" s="434">
        <v>0</v>
      </c>
      <c r="U13" s="434">
        <v>0</v>
      </c>
      <c r="V13" s="434">
        <v>0</v>
      </c>
      <c r="W13" s="434">
        <v>0</v>
      </c>
      <c r="X13" s="434">
        <v>0</v>
      </c>
      <c r="Y13" s="434">
        <v>0</v>
      </c>
      <c r="Z13" s="435">
        <v>33</v>
      </c>
      <c r="AA13" s="420"/>
      <c r="AB13" s="420"/>
      <c r="AC13" s="420"/>
      <c r="AD13" s="420"/>
      <c r="AE13" s="420"/>
      <c r="AF13" s="420"/>
      <c r="AG13" s="420"/>
      <c r="AH13" s="420"/>
      <c r="AI13" s="420"/>
      <c r="AJ13" s="420"/>
      <c r="AK13" s="420"/>
      <c r="AL13" s="420"/>
      <c r="AM13" s="420"/>
      <c r="AN13" s="420"/>
      <c r="AO13" s="420"/>
      <c r="AP13" s="420"/>
      <c r="AQ13" s="420"/>
      <c r="AR13" s="420"/>
      <c r="AS13" s="420"/>
      <c r="AT13" s="420"/>
      <c r="AU13" s="420"/>
    </row>
    <row r="14" spans="1:47" ht="16.5" customHeight="1">
      <c r="A14" s="1550"/>
      <c r="B14" s="1551"/>
      <c r="C14" s="1552" t="s">
        <v>54</v>
      </c>
      <c r="D14" s="422" t="s">
        <v>27</v>
      </c>
      <c r="E14" s="430">
        <v>0</v>
      </c>
      <c r="F14" s="430">
        <v>0</v>
      </c>
      <c r="G14" s="430">
        <v>0</v>
      </c>
      <c r="H14" s="430">
        <v>0</v>
      </c>
      <c r="I14" s="430">
        <v>0</v>
      </c>
      <c r="J14" s="430">
        <v>0</v>
      </c>
      <c r="K14" s="430">
        <v>0</v>
      </c>
      <c r="L14" s="430">
        <v>0</v>
      </c>
      <c r="M14" s="430">
        <v>0.66</v>
      </c>
      <c r="N14" s="430">
        <v>0</v>
      </c>
      <c r="O14" s="430">
        <v>0</v>
      </c>
      <c r="P14" s="430">
        <v>0</v>
      </c>
      <c r="Q14" s="430">
        <v>0</v>
      </c>
      <c r="R14" s="430">
        <v>0</v>
      </c>
      <c r="S14" s="430">
        <v>0</v>
      </c>
      <c r="T14" s="430">
        <v>0</v>
      </c>
      <c r="U14" s="430">
        <v>0</v>
      </c>
      <c r="V14" s="430">
        <v>0</v>
      </c>
      <c r="W14" s="430">
        <v>0</v>
      </c>
      <c r="X14" s="430">
        <v>0</v>
      </c>
      <c r="Y14" s="430">
        <v>0</v>
      </c>
      <c r="Z14" s="431">
        <v>0.66</v>
      </c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0"/>
      <c r="AR14" s="420"/>
      <c r="AS14" s="420"/>
      <c r="AT14" s="420"/>
      <c r="AU14" s="420"/>
    </row>
    <row r="15" spans="1:47" ht="16.5" customHeight="1">
      <c r="A15" s="1550"/>
      <c r="B15" s="1551"/>
      <c r="C15" s="1552"/>
      <c r="D15" s="424" t="s">
        <v>28</v>
      </c>
      <c r="E15" s="432">
        <v>0</v>
      </c>
      <c r="F15" s="432">
        <v>0</v>
      </c>
      <c r="G15" s="432">
        <v>0</v>
      </c>
      <c r="H15" s="432">
        <v>0</v>
      </c>
      <c r="I15" s="432">
        <v>0</v>
      </c>
      <c r="J15" s="432">
        <v>0</v>
      </c>
      <c r="K15" s="432">
        <v>0</v>
      </c>
      <c r="L15" s="432">
        <v>0</v>
      </c>
      <c r="M15" s="432">
        <v>88</v>
      </c>
      <c r="N15" s="432">
        <v>0</v>
      </c>
      <c r="O15" s="432">
        <v>0</v>
      </c>
      <c r="P15" s="432">
        <v>0</v>
      </c>
      <c r="Q15" s="432">
        <v>0</v>
      </c>
      <c r="R15" s="432">
        <v>0</v>
      </c>
      <c r="S15" s="432">
        <v>0</v>
      </c>
      <c r="T15" s="432">
        <v>0</v>
      </c>
      <c r="U15" s="432">
        <v>0</v>
      </c>
      <c r="V15" s="432">
        <v>0</v>
      </c>
      <c r="W15" s="432">
        <v>0</v>
      </c>
      <c r="X15" s="432">
        <v>0</v>
      </c>
      <c r="Y15" s="432">
        <v>0</v>
      </c>
      <c r="Z15" s="433">
        <v>88</v>
      </c>
      <c r="AA15" s="420"/>
      <c r="AB15" s="420"/>
      <c r="AC15" s="420"/>
      <c r="AD15" s="420"/>
      <c r="AE15" s="420"/>
      <c r="AF15" s="420"/>
      <c r="AG15" s="420"/>
      <c r="AH15" s="420"/>
      <c r="AI15" s="420"/>
      <c r="AJ15" s="420"/>
      <c r="AK15" s="420"/>
      <c r="AL15" s="420"/>
      <c r="AM15" s="420"/>
      <c r="AN15" s="420"/>
      <c r="AO15" s="420"/>
      <c r="AP15" s="420"/>
      <c r="AQ15" s="420"/>
      <c r="AR15" s="420"/>
      <c r="AS15" s="420"/>
      <c r="AT15" s="420"/>
      <c r="AU15" s="420"/>
    </row>
    <row r="16" spans="1:47" ht="16.5" customHeight="1">
      <c r="A16" s="1550"/>
      <c r="B16" s="1551"/>
      <c r="C16" s="1552"/>
      <c r="D16" s="423" t="s">
        <v>26</v>
      </c>
      <c r="E16" s="434">
        <v>0</v>
      </c>
      <c r="F16" s="434">
        <v>0</v>
      </c>
      <c r="G16" s="434">
        <v>0</v>
      </c>
      <c r="H16" s="434">
        <v>0</v>
      </c>
      <c r="I16" s="434">
        <v>0</v>
      </c>
      <c r="J16" s="434">
        <v>0</v>
      </c>
      <c r="K16" s="434">
        <v>0</v>
      </c>
      <c r="L16" s="434">
        <v>0</v>
      </c>
      <c r="M16" s="434">
        <v>3</v>
      </c>
      <c r="N16" s="434">
        <v>0</v>
      </c>
      <c r="O16" s="434">
        <v>0</v>
      </c>
      <c r="P16" s="434">
        <v>0</v>
      </c>
      <c r="Q16" s="434">
        <v>0</v>
      </c>
      <c r="R16" s="434">
        <v>0</v>
      </c>
      <c r="S16" s="434">
        <v>0</v>
      </c>
      <c r="T16" s="434">
        <v>0</v>
      </c>
      <c r="U16" s="434">
        <v>0</v>
      </c>
      <c r="V16" s="434">
        <v>0</v>
      </c>
      <c r="W16" s="434">
        <v>0</v>
      </c>
      <c r="X16" s="434">
        <v>0</v>
      </c>
      <c r="Y16" s="434">
        <v>0</v>
      </c>
      <c r="Z16" s="436">
        <v>3</v>
      </c>
      <c r="AA16" s="420"/>
      <c r="AB16" s="420"/>
      <c r="AC16" s="420"/>
      <c r="AD16" s="420"/>
      <c r="AE16" s="420"/>
      <c r="AF16" s="420"/>
      <c r="AG16" s="420"/>
      <c r="AH16" s="420"/>
      <c r="AI16" s="420"/>
      <c r="AJ16" s="420"/>
      <c r="AK16" s="420"/>
      <c r="AL16" s="420"/>
      <c r="AM16" s="420"/>
      <c r="AN16" s="420"/>
      <c r="AO16" s="420"/>
      <c r="AP16" s="420"/>
      <c r="AQ16" s="420"/>
      <c r="AR16" s="420"/>
      <c r="AS16" s="420"/>
      <c r="AT16" s="420"/>
      <c r="AU16" s="420"/>
    </row>
    <row r="17" spans="1:47" ht="16.5" customHeight="1">
      <c r="A17" s="1550"/>
      <c r="B17" s="1551" t="s">
        <v>30</v>
      </c>
      <c r="C17" s="1551"/>
      <c r="D17" s="422" t="s">
        <v>27</v>
      </c>
      <c r="E17" s="430">
        <v>0</v>
      </c>
      <c r="F17" s="430">
        <v>3.29</v>
      </c>
      <c r="G17" s="430">
        <v>1.27</v>
      </c>
      <c r="H17" s="430">
        <v>12.45</v>
      </c>
      <c r="I17" s="430">
        <v>44</v>
      </c>
      <c r="J17" s="430">
        <v>3.75</v>
      </c>
      <c r="K17" s="430">
        <v>2.6700000000000004</v>
      </c>
      <c r="L17" s="430">
        <v>13.049999999999999</v>
      </c>
      <c r="M17" s="430">
        <v>5.73</v>
      </c>
      <c r="N17" s="430">
        <v>18.72</v>
      </c>
      <c r="O17" s="430">
        <v>10.69</v>
      </c>
      <c r="P17" s="430">
        <v>16.46</v>
      </c>
      <c r="Q17" s="430">
        <v>0.79</v>
      </c>
      <c r="R17" s="430">
        <v>1.1400000000000001</v>
      </c>
      <c r="S17" s="430">
        <v>1.1200000000000001</v>
      </c>
      <c r="T17" s="430">
        <v>0</v>
      </c>
      <c r="U17" s="430">
        <v>0</v>
      </c>
      <c r="V17" s="430">
        <v>0</v>
      </c>
      <c r="W17" s="430">
        <v>0</v>
      </c>
      <c r="X17" s="430">
        <v>0</v>
      </c>
      <c r="Y17" s="430">
        <v>0</v>
      </c>
      <c r="Z17" s="431">
        <v>135.13</v>
      </c>
      <c r="AA17" s="420"/>
      <c r="AB17" s="420"/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0"/>
      <c r="AN17" s="420"/>
      <c r="AO17" s="420"/>
      <c r="AP17" s="420"/>
      <c r="AQ17" s="420"/>
      <c r="AR17" s="420"/>
      <c r="AS17" s="420"/>
      <c r="AT17" s="420"/>
      <c r="AU17" s="420"/>
    </row>
    <row r="18" spans="1:47" ht="16.5" customHeight="1">
      <c r="A18" s="1550"/>
      <c r="B18" s="1551"/>
      <c r="C18" s="1551"/>
      <c r="D18" s="424" t="s">
        <v>28</v>
      </c>
      <c r="E18" s="432">
        <v>0</v>
      </c>
      <c r="F18" s="432">
        <v>63</v>
      </c>
      <c r="G18" s="432">
        <v>66</v>
      </c>
      <c r="H18" s="432">
        <v>1205</v>
      </c>
      <c r="I18" s="432">
        <v>3617</v>
      </c>
      <c r="J18" s="432">
        <v>389</v>
      </c>
      <c r="K18" s="432">
        <v>381</v>
      </c>
      <c r="L18" s="432">
        <v>2900</v>
      </c>
      <c r="M18" s="432">
        <v>931</v>
      </c>
      <c r="N18" s="432">
        <v>3565</v>
      </c>
      <c r="O18" s="432">
        <v>2551</v>
      </c>
      <c r="P18" s="432">
        <v>3396</v>
      </c>
      <c r="Q18" s="432">
        <v>177</v>
      </c>
      <c r="R18" s="432">
        <v>382</v>
      </c>
      <c r="S18" s="432">
        <v>269</v>
      </c>
      <c r="T18" s="432">
        <v>0</v>
      </c>
      <c r="U18" s="432">
        <v>0</v>
      </c>
      <c r="V18" s="432">
        <v>0</v>
      </c>
      <c r="W18" s="432">
        <v>0</v>
      </c>
      <c r="X18" s="432">
        <v>0</v>
      </c>
      <c r="Y18" s="432">
        <v>0</v>
      </c>
      <c r="Z18" s="433">
        <v>19892</v>
      </c>
      <c r="AA18" s="420"/>
      <c r="AB18" s="420"/>
      <c r="AC18" s="420"/>
      <c r="AD18" s="420"/>
      <c r="AE18" s="420"/>
      <c r="AF18" s="420"/>
      <c r="AG18" s="420"/>
      <c r="AH18" s="420"/>
      <c r="AI18" s="420"/>
      <c r="AJ18" s="420"/>
      <c r="AK18" s="420"/>
      <c r="AL18" s="420"/>
      <c r="AM18" s="420"/>
      <c r="AN18" s="420"/>
      <c r="AO18" s="420"/>
      <c r="AP18" s="420"/>
      <c r="AQ18" s="420"/>
      <c r="AR18" s="420"/>
      <c r="AS18" s="420"/>
      <c r="AT18" s="420"/>
      <c r="AU18" s="420"/>
    </row>
    <row r="19" spans="1:47" ht="16.5" customHeight="1">
      <c r="A19" s="1550"/>
      <c r="B19" s="1551"/>
      <c r="C19" s="1551"/>
      <c r="D19" s="423" t="s">
        <v>26</v>
      </c>
      <c r="E19" s="437">
        <v>0</v>
      </c>
      <c r="F19" s="437">
        <v>15</v>
      </c>
      <c r="G19" s="437">
        <v>8</v>
      </c>
      <c r="H19" s="437">
        <v>88</v>
      </c>
      <c r="I19" s="437">
        <v>224</v>
      </c>
      <c r="J19" s="437">
        <v>17</v>
      </c>
      <c r="K19" s="437">
        <v>12</v>
      </c>
      <c r="L19" s="437">
        <v>69</v>
      </c>
      <c r="M19" s="437">
        <v>20</v>
      </c>
      <c r="N19" s="437">
        <v>61</v>
      </c>
      <c r="O19" s="437">
        <v>36</v>
      </c>
      <c r="P19" s="437">
        <v>39</v>
      </c>
      <c r="Q19" s="437">
        <v>2</v>
      </c>
      <c r="R19" s="437">
        <v>3</v>
      </c>
      <c r="S19" s="437">
        <v>2</v>
      </c>
      <c r="T19" s="437">
        <v>0</v>
      </c>
      <c r="U19" s="437">
        <v>0</v>
      </c>
      <c r="V19" s="437">
        <v>0</v>
      </c>
      <c r="W19" s="437">
        <v>0</v>
      </c>
      <c r="X19" s="437">
        <v>0</v>
      </c>
      <c r="Y19" s="437">
        <v>0</v>
      </c>
      <c r="Z19" s="438">
        <v>596</v>
      </c>
      <c r="AA19" s="420"/>
      <c r="AB19" s="420"/>
      <c r="AC19" s="420"/>
      <c r="AD19" s="420"/>
      <c r="AE19" s="420"/>
      <c r="AF19" s="420"/>
      <c r="AG19" s="420"/>
      <c r="AH19" s="420"/>
      <c r="AI19" s="420"/>
      <c r="AJ19" s="420"/>
      <c r="AK19" s="420"/>
      <c r="AL19" s="420"/>
      <c r="AM19" s="420"/>
      <c r="AN19" s="420"/>
      <c r="AO19" s="420"/>
      <c r="AP19" s="420"/>
      <c r="AQ19" s="420"/>
      <c r="AR19" s="420"/>
      <c r="AS19" s="420"/>
      <c r="AT19" s="420"/>
      <c r="AU19" s="420"/>
    </row>
    <row r="20" spans="1:47" ht="16.5" customHeight="1">
      <c r="A20" s="1550"/>
      <c r="B20" s="1551" t="s">
        <v>31</v>
      </c>
      <c r="C20" s="1552" t="s">
        <v>55</v>
      </c>
      <c r="D20" s="422" t="s">
        <v>27</v>
      </c>
      <c r="E20" s="430">
        <v>0</v>
      </c>
      <c r="F20" s="430">
        <v>0</v>
      </c>
      <c r="G20" s="430">
        <v>0</v>
      </c>
      <c r="H20" s="430">
        <v>0</v>
      </c>
      <c r="I20" s="430">
        <v>0</v>
      </c>
      <c r="J20" s="430">
        <v>0.88</v>
      </c>
      <c r="K20" s="430">
        <v>0</v>
      </c>
      <c r="L20" s="430">
        <v>0</v>
      </c>
      <c r="M20" s="430">
        <v>0</v>
      </c>
      <c r="N20" s="430">
        <v>0</v>
      </c>
      <c r="O20" s="430">
        <v>0</v>
      </c>
      <c r="P20" s="430">
        <v>0</v>
      </c>
      <c r="Q20" s="430">
        <v>0</v>
      </c>
      <c r="R20" s="430">
        <v>0</v>
      </c>
      <c r="S20" s="430">
        <v>0</v>
      </c>
      <c r="T20" s="430">
        <v>0</v>
      </c>
      <c r="U20" s="430">
        <v>0</v>
      </c>
      <c r="V20" s="430">
        <v>0</v>
      </c>
      <c r="W20" s="430">
        <v>0</v>
      </c>
      <c r="X20" s="430">
        <v>0</v>
      </c>
      <c r="Y20" s="430">
        <v>0</v>
      </c>
      <c r="Z20" s="431">
        <v>0.88</v>
      </c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  <c r="AN20" s="420"/>
      <c r="AO20" s="420"/>
      <c r="AP20" s="420"/>
      <c r="AQ20" s="420"/>
      <c r="AR20" s="420"/>
      <c r="AS20" s="420"/>
      <c r="AT20" s="420"/>
      <c r="AU20" s="420"/>
    </row>
    <row r="21" spans="1:47" ht="16.5" customHeight="1">
      <c r="A21" s="1550"/>
      <c r="B21" s="1551"/>
      <c r="C21" s="1552"/>
      <c r="D21" s="424" t="s">
        <v>28</v>
      </c>
      <c r="E21" s="432">
        <v>0</v>
      </c>
      <c r="F21" s="432">
        <v>0</v>
      </c>
      <c r="G21" s="432">
        <v>0</v>
      </c>
      <c r="H21" s="432">
        <v>0</v>
      </c>
      <c r="I21" s="432">
        <v>0</v>
      </c>
      <c r="J21" s="432">
        <v>41</v>
      </c>
      <c r="K21" s="432">
        <v>0</v>
      </c>
      <c r="L21" s="432">
        <v>0</v>
      </c>
      <c r="M21" s="432">
        <v>0</v>
      </c>
      <c r="N21" s="432">
        <v>0</v>
      </c>
      <c r="O21" s="432">
        <v>0</v>
      </c>
      <c r="P21" s="432">
        <v>0</v>
      </c>
      <c r="Q21" s="432">
        <v>0</v>
      </c>
      <c r="R21" s="432">
        <v>0</v>
      </c>
      <c r="S21" s="432">
        <v>0</v>
      </c>
      <c r="T21" s="432">
        <v>0</v>
      </c>
      <c r="U21" s="432">
        <v>0</v>
      </c>
      <c r="V21" s="432">
        <v>0</v>
      </c>
      <c r="W21" s="432">
        <v>0</v>
      </c>
      <c r="X21" s="432">
        <v>0</v>
      </c>
      <c r="Y21" s="432">
        <v>0</v>
      </c>
      <c r="Z21" s="433">
        <v>41</v>
      </c>
      <c r="AA21" s="420"/>
      <c r="AB21" s="420"/>
      <c r="AC21" s="420"/>
      <c r="AD21" s="420"/>
      <c r="AE21" s="420"/>
      <c r="AF21" s="420"/>
      <c r="AG21" s="420"/>
      <c r="AH21" s="420"/>
      <c r="AI21" s="420"/>
      <c r="AJ21" s="420"/>
      <c r="AK21" s="420"/>
      <c r="AL21" s="420"/>
      <c r="AM21" s="420"/>
      <c r="AN21" s="420"/>
      <c r="AO21" s="420"/>
      <c r="AP21" s="420"/>
      <c r="AQ21" s="420"/>
      <c r="AR21" s="420"/>
      <c r="AS21" s="420"/>
      <c r="AT21" s="420"/>
      <c r="AU21" s="420"/>
    </row>
    <row r="22" spans="1:47" ht="16.5" customHeight="1">
      <c r="A22" s="1550"/>
      <c r="B22" s="1551"/>
      <c r="C22" s="1552"/>
      <c r="D22" s="423" t="s">
        <v>26</v>
      </c>
      <c r="E22" s="434">
        <v>0</v>
      </c>
      <c r="F22" s="434">
        <v>0</v>
      </c>
      <c r="G22" s="434">
        <v>0</v>
      </c>
      <c r="H22" s="434">
        <v>0</v>
      </c>
      <c r="I22" s="434">
        <v>0</v>
      </c>
      <c r="J22" s="434">
        <v>1</v>
      </c>
      <c r="K22" s="434">
        <v>0</v>
      </c>
      <c r="L22" s="434">
        <v>0</v>
      </c>
      <c r="M22" s="434">
        <v>0</v>
      </c>
      <c r="N22" s="434">
        <v>0</v>
      </c>
      <c r="O22" s="434">
        <v>0</v>
      </c>
      <c r="P22" s="434">
        <v>0</v>
      </c>
      <c r="Q22" s="434">
        <v>0</v>
      </c>
      <c r="R22" s="434">
        <v>0</v>
      </c>
      <c r="S22" s="434">
        <v>0</v>
      </c>
      <c r="T22" s="434">
        <v>0</v>
      </c>
      <c r="U22" s="434">
        <v>0</v>
      </c>
      <c r="V22" s="434">
        <v>0</v>
      </c>
      <c r="W22" s="434">
        <v>0</v>
      </c>
      <c r="X22" s="434">
        <v>0</v>
      </c>
      <c r="Y22" s="434">
        <v>0</v>
      </c>
      <c r="Z22" s="435">
        <v>1</v>
      </c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  <c r="AN22" s="420"/>
      <c r="AO22" s="420"/>
      <c r="AP22" s="420"/>
      <c r="AQ22" s="420"/>
      <c r="AR22" s="420"/>
      <c r="AS22" s="420"/>
      <c r="AT22" s="420"/>
      <c r="AU22" s="420"/>
    </row>
    <row r="23" spans="1:47" ht="16.5" customHeight="1">
      <c r="A23" s="1550"/>
      <c r="B23" s="1551"/>
      <c r="C23" s="1552" t="s">
        <v>56</v>
      </c>
      <c r="D23" s="422" t="s">
        <v>27</v>
      </c>
      <c r="E23" s="430">
        <v>0</v>
      </c>
      <c r="F23" s="430">
        <v>0</v>
      </c>
      <c r="G23" s="430">
        <v>0</v>
      </c>
      <c r="H23" s="430">
        <v>0</v>
      </c>
      <c r="I23" s="430">
        <v>0</v>
      </c>
      <c r="J23" s="430">
        <v>0</v>
      </c>
      <c r="K23" s="430">
        <v>0</v>
      </c>
      <c r="L23" s="430">
        <v>0</v>
      </c>
      <c r="M23" s="430">
        <v>0</v>
      </c>
      <c r="N23" s="430">
        <v>0</v>
      </c>
      <c r="O23" s="430">
        <v>0</v>
      </c>
      <c r="P23" s="430">
        <v>0</v>
      </c>
      <c r="Q23" s="430">
        <v>0</v>
      </c>
      <c r="R23" s="430">
        <v>0</v>
      </c>
      <c r="S23" s="430">
        <v>0</v>
      </c>
      <c r="T23" s="430">
        <v>0</v>
      </c>
      <c r="U23" s="430">
        <v>0</v>
      </c>
      <c r="V23" s="430">
        <v>0</v>
      </c>
      <c r="W23" s="430">
        <v>0</v>
      </c>
      <c r="X23" s="430">
        <v>0</v>
      </c>
      <c r="Y23" s="430">
        <v>0</v>
      </c>
      <c r="Z23" s="431">
        <v>0</v>
      </c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  <c r="AN23" s="420"/>
      <c r="AO23" s="420"/>
      <c r="AP23" s="420"/>
      <c r="AQ23" s="420"/>
      <c r="AR23" s="420"/>
      <c r="AS23" s="420"/>
      <c r="AT23" s="420"/>
      <c r="AU23" s="420"/>
    </row>
    <row r="24" spans="1:47" ht="16.5" customHeight="1">
      <c r="A24" s="1550"/>
      <c r="B24" s="1551"/>
      <c r="C24" s="1552"/>
      <c r="D24" s="424" t="s">
        <v>28</v>
      </c>
      <c r="E24" s="432">
        <v>0</v>
      </c>
      <c r="F24" s="432">
        <v>0</v>
      </c>
      <c r="G24" s="432">
        <v>0</v>
      </c>
      <c r="H24" s="432">
        <v>0</v>
      </c>
      <c r="I24" s="432">
        <v>0</v>
      </c>
      <c r="J24" s="432">
        <v>0</v>
      </c>
      <c r="K24" s="432">
        <v>0</v>
      </c>
      <c r="L24" s="432">
        <v>0</v>
      </c>
      <c r="M24" s="432">
        <v>0</v>
      </c>
      <c r="N24" s="432">
        <v>0</v>
      </c>
      <c r="O24" s="432">
        <v>0</v>
      </c>
      <c r="P24" s="432">
        <v>0</v>
      </c>
      <c r="Q24" s="432">
        <v>0</v>
      </c>
      <c r="R24" s="432">
        <v>0</v>
      </c>
      <c r="S24" s="432">
        <v>0</v>
      </c>
      <c r="T24" s="432">
        <v>0</v>
      </c>
      <c r="U24" s="432">
        <v>0</v>
      </c>
      <c r="V24" s="432">
        <v>0</v>
      </c>
      <c r="W24" s="432">
        <v>0</v>
      </c>
      <c r="X24" s="432">
        <v>0</v>
      </c>
      <c r="Y24" s="432">
        <v>0</v>
      </c>
      <c r="Z24" s="433">
        <v>0</v>
      </c>
      <c r="AA24" s="420"/>
      <c r="AB24" s="420"/>
      <c r="AC24" s="420"/>
      <c r="AD24" s="420"/>
      <c r="AE24" s="420"/>
      <c r="AF24" s="420"/>
      <c r="AG24" s="420"/>
      <c r="AH24" s="420"/>
      <c r="AI24" s="420"/>
      <c r="AJ24" s="420"/>
      <c r="AK24" s="420"/>
      <c r="AL24" s="420"/>
      <c r="AM24" s="420"/>
      <c r="AN24" s="420"/>
      <c r="AO24" s="420"/>
      <c r="AP24" s="420"/>
      <c r="AQ24" s="420"/>
      <c r="AR24" s="420"/>
      <c r="AS24" s="420"/>
      <c r="AT24" s="420"/>
      <c r="AU24" s="420"/>
    </row>
    <row r="25" spans="1:47" ht="16.5" customHeight="1">
      <c r="A25" s="1550"/>
      <c r="B25" s="1551"/>
      <c r="C25" s="1552"/>
      <c r="D25" s="423" t="s">
        <v>26</v>
      </c>
      <c r="E25" s="434">
        <v>0</v>
      </c>
      <c r="F25" s="434">
        <v>0</v>
      </c>
      <c r="G25" s="434">
        <v>0</v>
      </c>
      <c r="H25" s="434">
        <v>0</v>
      </c>
      <c r="I25" s="434">
        <v>0</v>
      </c>
      <c r="J25" s="434">
        <v>0</v>
      </c>
      <c r="K25" s="434">
        <v>0</v>
      </c>
      <c r="L25" s="434">
        <v>0</v>
      </c>
      <c r="M25" s="434">
        <v>0</v>
      </c>
      <c r="N25" s="434">
        <v>0</v>
      </c>
      <c r="O25" s="434">
        <v>0</v>
      </c>
      <c r="P25" s="434">
        <v>0</v>
      </c>
      <c r="Q25" s="434">
        <v>0</v>
      </c>
      <c r="R25" s="434">
        <v>0</v>
      </c>
      <c r="S25" s="434">
        <v>0</v>
      </c>
      <c r="T25" s="434">
        <v>0</v>
      </c>
      <c r="U25" s="434">
        <v>0</v>
      </c>
      <c r="V25" s="434">
        <v>0</v>
      </c>
      <c r="W25" s="434">
        <v>0</v>
      </c>
      <c r="X25" s="434">
        <v>0</v>
      </c>
      <c r="Y25" s="434">
        <v>0</v>
      </c>
      <c r="Z25" s="436">
        <v>0</v>
      </c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0"/>
      <c r="AN25" s="420"/>
      <c r="AO25" s="420"/>
      <c r="AP25" s="420"/>
      <c r="AQ25" s="420"/>
      <c r="AR25" s="420"/>
      <c r="AS25" s="420"/>
      <c r="AT25" s="420"/>
      <c r="AU25" s="420"/>
    </row>
    <row r="26" spans="1:47" ht="16.5" customHeight="1">
      <c r="A26" s="1550"/>
      <c r="B26" s="1551" t="s">
        <v>30</v>
      </c>
      <c r="C26" s="1551"/>
      <c r="D26" s="422" t="s">
        <v>27</v>
      </c>
      <c r="E26" s="430">
        <v>0</v>
      </c>
      <c r="F26" s="430">
        <v>0</v>
      </c>
      <c r="G26" s="430">
        <v>0</v>
      </c>
      <c r="H26" s="430">
        <v>0</v>
      </c>
      <c r="I26" s="430">
        <v>0</v>
      </c>
      <c r="J26" s="430">
        <v>0.88</v>
      </c>
      <c r="K26" s="430">
        <v>0</v>
      </c>
      <c r="L26" s="430">
        <v>0</v>
      </c>
      <c r="M26" s="430">
        <v>0</v>
      </c>
      <c r="N26" s="430">
        <v>0</v>
      </c>
      <c r="O26" s="430">
        <v>0</v>
      </c>
      <c r="P26" s="430">
        <v>0</v>
      </c>
      <c r="Q26" s="430">
        <v>0</v>
      </c>
      <c r="R26" s="430">
        <v>0</v>
      </c>
      <c r="S26" s="430">
        <v>0</v>
      </c>
      <c r="T26" s="430">
        <v>0</v>
      </c>
      <c r="U26" s="430">
        <v>0</v>
      </c>
      <c r="V26" s="430">
        <v>0</v>
      </c>
      <c r="W26" s="430">
        <v>0</v>
      </c>
      <c r="X26" s="430">
        <v>0</v>
      </c>
      <c r="Y26" s="430">
        <v>0</v>
      </c>
      <c r="Z26" s="431">
        <v>0.88</v>
      </c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0"/>
      <c r="AN26" s="420"/>
      <c r="AO26" s="420"/>
      <c r="AP26" s="420"/>
      <c r="AQ26" s="420"/>
      <c r="AR26" s="420"/>
      <c r="AS26" s="420"/>
      <c r="AT26" s="420"/>
      <c r="AU26" s="420"/>
    </row>
    <row r="27" spans="1:47" ht="16.5" customHeight="1">
      <c r="A27" s="1550"/>
      <c r="B27" s="1551"/>
      <c r="C27" s="1551"/>
      <c r="D27" s="424" t="s">
        <v>28</v>
      </c>
      <c r="E27" s="432">
        <v>0</v>
      </c>
      <c r="F27" s="432">
        <v>0</v>
      </c>
      <c r="G27" s="432">
        <v>0</v>
      </c>
      <c r="H27" s="432">
        <v>0</v>
      </c>
      <c r="I27" s="432">
        <v>0</v>
      </c>
      <c r="J27" s="432">
        <v>41</v>
      </c>
      <c r="K27" s="432">
        <v>0</v>
      </c>
      <c r="L27" s="432">
        <v>0</v>
      </c>
      <c r="M27" s="432">
        <v>0</v>
      </c>
      <c r="N27" s="432">
        <v>0</v>
      </c>
      <c r="O27" s="432">
        <v>0</v>
      </c>
      <c r="P27" s="432">
        <v>0</v>
      </c>
      <c r="Q27" s="432">
        <v>0</v>
      </c>
      <c r="R27" s="432">
        <v>0</v>
      </c>
      <c r="S27" s="432">
        <v>0</v>
      </c>
      <c r="T27" s="432">
        <v>0</v>
      </c>
      <c r="U27" s="432">
        <v>0</v>
      </c>
      <c r="V27" s="432">
        <v>0</v>
      </c>
      <c r="W27" s="432">
        <v>0</v>
      </c>
      <c r="X27" s="432">
        <v>0</v>
      </c>
      <c r="Y27" s="432">
        <v>0</v>
      </c>
      <c r="Z27" s="433">
        <v>41</v>
      </c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0"/>
      <c r="AN27" s="420"/>
      <c r="AO27" s="420"/>
      <c r="AP27" s="420"/>
      <c r="AQ27" s="420"/>
      <c r="AR27" s="420"/>
      <c r="AS27" s="420"/>
      <c r="AT27" s="420"/>
      <c r="AU27" s="420"/>
    </row>
    <row r="28" spans="1:47" ht="16.5" customHeight="1">
      <c r="A28" s="1550"/>
      <c r="B28" s="1551"/>
      <c r="C28" s="1551"/>
      <c r="D28" s="423" t="s">
        <v>26</v>
      </c>
      <c r="E28" s="437">
        <v>0</v>
      </c>
      <c r="F28" s="437">
        <v>0</v>
      </c>
      <c r="G28" s="437">
        <v>0</v>
      </c>
      <c r="H28" s="437">
        <v>0</v>
      </c>
      <c r="I28" s="437">
        <v>0</v>
      </c>
      <c r="J28" s="437">
        <v>1</v>
      </c>
      <c r="K28" s="437">
        <v>0</v>
      </c>
      <c r="L28" s="437">
        <v>0</v>
      </c>
      <c r="M28" s="437">
        <v>0</v>
      </c>
      <c r="N28" s="437">
        <v>0</v>
      </c>
      <c r="O28" s="437">
        <v>0</v>
      </c>
      <c r="P28" s="437">
        <v>0</v>
      </c>
      <c r="Q28" s="437">
        <v>0</v>
      </c>
      <c r="R28" s="437">
        <v>0</v>
      </c>
      <c r="S28" s="437">
        <v>0</v>
      </c>
      <c r="T28" s="437">
        <v>0</v>
      </c>
      <c r="U28" s="437">
        <v>0</v>
      </c>
      <c r="V28" s="437">
        <v>0</v>
      </c>
      <c r="W28" s="437">
        <v>0</v>
      </c>
      <c r="X28" s="437">
        <v>0</v>
      </c>
      <c r="Y28" s="437">
        <v>0</v>
      </c>
      <c r="Z28" s="438">
        <v>1</v>
      </c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0"/>
      <c r="AN28" s="420"/>
      <c r="AO28" s="420"/>
      <c r="AP28" s="420"/>
      <c r="AQ28" s="420"/>
      <c r="AR28" s="420"/>
      <c r="AS28" s="420"/>
      <c r="AT28" s="420"/>
      <c r="AU28" s="420"/>
    </row>
    <row r="29" spans="1:47" ht="16.5" customHeight="1">
      <c r="A29" s="1550" t="s">
        <v>24</v>
      </c>
      <c r="B29" s="1551"/>
      <c r="C29" s="1551"/>
      <c r="D29" s="422" t="s">
        <v>27</v>
      </c>
      <c r="E29" s="430">
        <v>0</v>
      </c>
      <c r="F29" s="430">
        <v>3.29</v>
      </c>
      <c r="G29" s="430">
        <v>1.27</v>
      </c>
      <c r="H29" s="430">
        <v>12.45</v>
      </c>
      <c r="I29" s="430">
        <v>44</v>
      </c>
      <c r="J29" s="430">
        <v>4.63</v>
      </c>
      <c r="K29" s="430">
        <v>2.6700000000000004</v>
      </c>
      <c r="L29" s="430">
        <v>13.049999999999999</v>
      </c>
      <c r="M29" s="430">
        <v>5.73</v>
      </c>
      <c r="N29" s="430">
        <v>18.72</v>
      </c>
      <c r="O29" s="430">
        <v>10.69</v>
      </c>
      <c r="P29" s="430">
        <v>16.46</v>
      </c>
      <c r="Q29" s="430">
        <v>0.79</v>
      </c>
      <c r="R29" s="430">
        <v>1.1400000000000001</v>
      </c>
      <c r="S29" s="430">
        <v>1.1200000000000001</v>
      </c>
      <c r="T29" s="430">
        <v>0</v>
      </c>
      <c r="U29" s="430">
        <v>0</v>
      </c>
      <c r="V29" s="430">
        <v>0</v>
      </c>
      <c r="W29" s="430">
        <v>0</v>
      </c>
      <c r="X29" s="430">
        <v>0</v>
      </c>
      <c r="Y29" s="430">
        <v>0</v>
      </c>
      <c r="Z29" s="431">
        <v>136.01</v>
      </c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</row>
    <row r="30" spans="1:47" ht="16.5" customHeight="1">
      <c r="A30" s="1550"/>
      <c r="B30" s="1551"/>
      <c r="C30" s="1551"/>
      <c r="D30" s="424" t="s">
        <v>28</v>
      </c>
      <c r="E30" s="432">
        <v>0</v>
      </c>
      <c r="F30" s="432">
        <v>63</v>
      </c>
      <c r="G30" s="432">
        <v>66</v>
      </c>
      <c r="H30" s="432">
        <v>1205</v>
      </c>
      <c r="I30" s="432">
        <v>3617</v>
      </c>
      <c r="J30" s="432">
        <v>430</v>
      </c>
      <c r="K30" s="432">
        <v>381</v>
      </c>
      <c r="L30" s="432">
        <v>2900</v>
      </c>
      <c r="M30" s="432">
        <v>931</v>
      </c>
      <c r="N30" s="432">
        <v>3565</v>
      </c>
      <c r="O30" s="432">
        <v>2551</v>
      </c>
      <c r="P30" s="432">
        <v>3396</v>
      </c>
      <c r="Q30" s="432">
        <v>177</v>
      </c>
      <c r="R30" s="432">
        <v>382</v>
      </c>
      <c r="S30" s="432">
        <v>269</v>
      </c>
      <c r="T30" s="432">
        <v>0</v>
      </c>
      <c r="U30" s="432">
        <v>0</v>
      </c>
      <c r="V30" s="432">
        <v>0</v>
      </c>
      <c r="W30" s="432">
        <v>0</v>
      </c>
      <c r="X30" s="432">
        <v>0</v>
      </c>
      <c r="Y30" s="432">
        <v>0</v>
      </c>
      <c r="Z30" s="433">
        <v>19933</v>
      </c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0"/>
      <c r="AN30" s="420"/>
      <c r="AO30" s="420"/>
      <c r="AP30" s="420"/>
      <c r="AQ30" s="420"/>
      <c r="AR30" s="420"/>
      <c r="AS30" s="420"/>
      <c r="AT30" s="420"/>
      <c r="AU30" s="420"/>
    </row>
    <row r="31" spans="1:47" ht="16.5" customHeight="1">
      <c r="A31" s="1550"/>
      <c r="B31" s="1551"/>
      <c r="C31" s="1551"/>
      <c r="D31" s="423" t="s">
        <v>26</v>
      </c>
      <c r="E31" s="437">
        <v>0</v>
      </c>
      <c r="F31" s="437">
        <v>15</v>
      </c>
      <c r="G31" s="437">
        <v>8</v>
      </c>
      <c r="H31" s="437">
        <v>88</v>
      </c>
      <c r="I31" s="437">
        <v>224</v>
      </c>
      <c r="J31" s="437">
        <v>18</v>
      </c>
      <c r="K31" s="437">
        <v>12</v>
      </c>
      <c r="L31" s="437">
        <v>69</v>
      </c>
      <c r="M31" s="437">
        <v>20</v>
      </c>
      <c r="N31" s="437">
        <v>61</v>
      </c>
      <c r="O31" s="437">
        <v>36</v>
      </c>
      <c r="P31" s="437">
        <v>39</v>
      </c>
      <c r="Q31" s="437">
        <v>2</v>
      </c>
      <c r="R31" s="437">
        <v>3</v>
      </c>
      <c r="S31" s="437">
        <v>2</v>
      </c>
      <c r="T31" s="437">
        <v>0</v>
      </c>
      <c r="U31" s="437">
        <v>0</v>
      </c>
      <c r="V31" s="437">
        <v>0</v>
      </c>
      <c r="W31" s="437">
        <v>0</v>
      </c>
      <c r="X31" s="437">
        <v>0</v>
      </c>
      <c r="Y31" s="437">
        <v>0</v>
      </c>
      <c r="Z31" s="438">
        <v>597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</row>
    <row r="32" spans="1:47" ht="16.5" customHeight="1">
      <c r="A32" s="1550" t="s">
        <v>34</v>
      </c>
      <c r="B32" s="1551" t="s">
        <v>29</v>
      </c>
      <c r="C32" s="1552" t="s">
        <v>53</v>
      </c>
      <c r="D32" s="422" t="s">
        <v>27</v>
      </c>
      <c r="E32" s="430">
        <v>0</v>
      </c>
      <c r="F32" s="430">
        <v>0</v>
      </c>
      <c r="G32" s="430">
        <v>0</v>
      </c>
      <c r="H32" s="430">
        <v>0</v>
      </c>
      <c r="I32" s="430">
        <v>0</v>
      </c>
      <c r="J32" s="430">
        <v>0</v>
      </c>
      <c r="K32" s="430">
        <v>0</v>
      </c>
      <c r="L32" s="430">
        <v>0</v>
      </c>
      <c r="M32" s="430">
        <v>0</v>
      </c>
      <c r="N32" s="430">
        <v>24.6</v>
      </c>
      <c r="O32" s="430">
        <v>15.73</v>
      </c>
      <c r="P32" s="430">
        <v>1.33</v>
      </c>
      <c r="Q32" s="430">
        <v>11.52</v>
      </c>
      <c r="R32" s="430">
        <v>8.93</v>
      </c>
      <c r="S32" s="430">
        <v>0</v>
      </c>
      <c r="T32" s="430">
        <v>0</v>
      </c>
      <c r="U32" s="430">
        <v>0</v>
      </c>
      <c r="V32" s="430">
        <v>0</v>
      </c>
      <c r="W32" s="430">
        <v>0</v>
      </c>
      <c r="X32" s="430">
        <v>0</v>
      </c>
      <c r="Y32" s="430">
        <v>0</v>
      </c>
      <c r="Z32" s="431">
        <v>62.11</v>
      </c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</row>
    <row r="33" spans="1:47" ht="16.5" customHeight="1">
      <c r="A33" s="1550"/>
      <c r="B33" s="1551"/>
      <c r="C33" s="1552"/>
      <c r="D33" s="424" t="s">
        <v>28</v>
      </c>
      <c r="E33" s="432">
        <v>0</v>
      </c>
      <c r="F33" s="432">
        <v>0</v>
      </c>
      <c r="G33" s="432">
        <v>0</v>
      </c>
      <c r="H33" s="432">
        <v>0</v>
      </c>
      <c r="I33" s="432">
        <v>0</v>
      </c>
      <c r="J33" s="432">
        <v>0</v>
      </c>
      <c r="K33" s="432">
        <v>0</v>
      </c>
      <c r="L33" s="432">
        <v>0</v>
      </c>
      <c r="M33" s="432">
        <v>0</v>
      </c>
      <c r="N33" s="432">
        <v>3984</v>
      </c>
      <c r="O33" s="432">
        <v>2840</v>
      </c>
      <c r="P33" s="432">
        <v>243</v>
      </c>
      <c r="Q33" s="432">
        <v>2192</v>
      </c>
      <c r="R33" s="432">
        <v>1771</v>
      </c>
      <c r="S33" s="432">
        <v>0</v>
      </c>
      <c r="T33" s="432">
        <v>0</v>
      </c>
      <c r="U33" s="432">
        <v>0</v>
      </c>
      <c r="V33" s="432">
        <v>0</v>
      </c>
      <c r="W33" s="432">
        <v>0</v>
      </c>
      <c r="X33" s="432">
        <v>0</v>
      </c>
      <c r="Y33" s="432">
        <v>0</v>
      </c>
      <c r="Z33" s="433">
        <v>11030</v>
      </c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</row>
    <row r="34" spans="1:47" ht="16.5" customHeight="1">
      <c r="A34" s="1550"/>
      <c r="B34" s="1551"/>
      <c r="C34" s="1552"/>
      <c r="D34" s="423" t="s">
        <v>26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0</v>
      </c>
      <c r="N34" s="434">
        <v>79</v>
      </c>
      <c r="O34" s="434">
        <v>43</v>
      </c>
      <c r="P34" s="434">
        <v>2</v>
      </c>
      <c r="Q34" s="434">
        <v>19</v>
      </c>
      <c r="R34" s="434">
        <v>10</v>
      </c>
      <c r="S34" s="434">
        <v>0</v>
      </c>
      <c r="T34" s="434">
        <v>0</v>
      </c>
      <c r="U34" s="434">
        <v>0</v>
      </c>
      <c r="V34" s="434">
        <v>0</v>
      </c>
      <c r="W34" s="434">
        <v>0</v>
      </c>
      <c r="X34" s="434">
        <v>0</v>
      </c>
      <c r="Y34" s="434">
        <v>0</v>
      </c>
      <c r="Z34" s="435">
        <v>153</v>
      </c>
      <c r="AA34" s="420"/>
      <c r="AB34" s="420"/>
      <c r="AC34" s="420"/>
      <c r="AD34" s="420"/>
      <c r="AE34" s="420"/>
      <c r="AF34" s="420"/>
      <c r="AG34" s="420"/>
      <c r="AH34" s="420"/>
      <c r="AI34" s="420"/>
      <c r="AJ34" s="420"/>
      <c r="AK34" s="420"/>
      <c r="AL34" s="420"/>
      <c r="AM34" s="420"/>
      <c r="AN34" s="420"/>
      <c r="AO34" s="420"/>
      <c r="AP34" s="420"/>
      <c r="AQ34" s="420"/>
      <c r="AR34" s="420"/>
      <c r="AS34" s="420"/>
      <c r="AT34" s="420"/>
      <c r="AU34" s="420"/>
    </row>
    <row r="35" spans="1:47" ht="16.5" customHeight="1">
      <c r="A35" s="1550"/>
      <c r="B35" s="1551"/>
      <c r="C35" s="1552" t="s">
        <v>54</v>
      </c>
      <c r="D35" s="422" t="s">
        <v>27</v>
      </c>
      <c r="E35" s="430">
        <v>0</v>
      </c>
      <c r="F35" s="430">
        <v>0</v>
      </c>
      <c r="G35" s="430">
        <v>0</v>
      </c>
      <c r="H35" s="430">
        <v>0</v>
      </c>
      <c r="I35" s="430">
        <v>0</v>
      </c>
      <c r="J35" s="430">
        <v>0</v>
      </c>
      <c r="K35" s="430">
        <v>0</v>
      </c>
      <c r="L35" s="430">
        <v>0</v>
      </c>
      <c r="M35" s="430">
        <v>0</v>
      </c>
      <c r="N35" s="430">
        <v>0</v>
      </c>
      <c r="O35" s="430">
        <v>0</v>
      </c>
      <c r="P35" s="430">
        <v>0</v>
      </c>
      <c r="Q35" s="430">
        <v>0</v>
      </c>
      <c r="R35" s="430">
        <v>0</v>
      </c>
      <c r="S35" s="430">
        <v>0</v>
      </c>
      <c r="T35" s="430">
        <v>0</v>
      </c>
      <c r="U35" s="430">
        <v>0</v>
      </c>
      <c r="V35" s="430">
        <v>0</v>
      </c>
      <c r="W35" s="430">
        <v>0</v>
      </c>
      <c r="X35" s="430">
        <v>0</v>
      </c>
      <c r="Y35" s="430">
        <v>0</v>
      </c>
      <c r="Z35" s="431">
        <v>0</v>
      </c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</row>
    <row r="36" spans="1:47" ht="16.5" customHeight="1">
      <c r="A36" s="1550"/>
      <c r="B36" s="1551"/>
      <c r="C36" s="1552"/>
      <c r="D36" s="424" t="s">
        <v>28</v>
      </c>
      <c r="E36" s="432">
        <v>0</v>
      </c>
      <c r="F36" s="432">
        <v>0</v>
      </c>
      <c r="G36" s="432">
        <v>0</v>
      </c>
      <c r="H36" s="432">
        <v>0</v>
      </c>
      <c r="I36" s="432">
        <v>0</v>
      </c>
      <c r="J36" s="432">
        <v>0</v>
      </c>
      <c r="K36" s="432">
        <v>0</v>
      </c>
      <c r="L36" s="432">
        <v>0</v>
      </c>
      <c r="M36" s="432">
        <v>0</v>
      </c>
      <c r="N36" s="432">
        <v>0</v>
      </c>
      <c r="O36" s="432">
        <v>0</v>
      </c>
      <c r="P36" s="432">
        <v>0</v>
      </c>
      <c r="Q36" s="432">
        <v>0</v>
      </c>
      <c r="R36" s="432">
        <v>0</v>
      </c>
      <c r="S36" s="432">
        <v>0</v>
      </c>
      <c r="T36" s="432">
        <v>0</v>
      </c>
      <c r="U36" s="432">
        <v>0</v>
      </c>
      <c r="V36" s="432">
        <v>0</v>
      </c>
      <c r="W36" s="432">
        <v>0</v>
      </c>
      <c r="X36" s="432">
        <v>0</v>
      </c>
      <c r="Y36" s="432">
        <v>0</v>
      </c>
      <c r="Z36" s="433">
        <v>0</v>
      </c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0"/>
      <c r="AN36" s="420"/>
      <c r="AO36" s="420"/>
      <c r="AP36" s="420"/>
      <c r="AQ36" s="420"/>
      <c r="AR36" s="420"/>
      <c r="AS36" s="420"/>
      <c r="AT36" s="420"/>
      <c r="AU36" s="420"/>
    </row>
    <row r="37" spans="1:47" ht="16.5" customHeight="1">
      <c r="A37" s="1550"/>
      <c r="B37" s="1551"/>
      <c r="C37" s="1552"/>
      <c r="D37" s="423" t="s">
        <v>26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0</v>
      </c>
      <c r="N37" s="434">
        <v>0</v>
      </c>
      <c r="O37" s="434">
        <v>0</v>
      </c>
      <c r="P37" s="434">
        <v>0</v>
      </c>
      <c r="Q37" s="434">
        <v>0</v>
      </c>
      <c r="R37" s="434">
        <v>0</v>
      </c>
      <c r="S37" s="434">
        <v>0</v>
      </c>
      <c r="T37" s="434">
        <v>0</v>
      </c>
      <c r="U37" s="434">
        <v>0</v>
      </c>
      <c r="V37" s="434">
        <v>0</v>
      </c>
      <c r="W37" s="434">
        <v>0</v>
      </c>
      <c r="X37" s="434">
        <v>0</v>
      </c>
      <c r="Y37" s="434">
        <v>0</v>
      </c>
      <c r="Z37" s="435">
        <v>0</v>
      </c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0"/>
      <c r="AN37" s="420"/>
      <c r="AO37" s="420"/>
      <c r="AP37" s="420"/>
      <c r="AQ37" s="420"/>
      <c r="AR37" s="420"/>
      <c r="AS37" s="420"/>
      <c r="AT37" s="420"/>
      <c r="AU37" s="420"/>
    </row>
    <row r="38" spans="1:47" ht="16.5" customHeight="1">
      <c r="A38" s="1550"/>
      <c r="B38" s="1551" t="s">
        <v>30</v>
      </c>
      <c r="C38" s="1551"/>
      <c r="D38" s="422" t="s">
        <v>27</v>
      </c>
      <c r="E38" s="430">
        <v>0</v>
      </c>
      <c r="F38" s="430">
        <v>0</v>
      </c>
      <c r="G38" s="430">
        <v>0</v>
      </c>
      <c r="H38" s="430">
        <v>0</v>
      </c>
      <c r="I38" s="430">
        <v>0</v>
      </c>
      <c r="J38" s="430">
        <v>0</v>
      </c>
      <c r="K38" s="430">
        <v>0</v>
      </c>
      <c r="L38" s="430">
        <v>0</v>
      </c>
      <c r="M38" s="430">
        <v>0</v>
      </c>
      <c r="N38" s="430">
        <v>24.6</v>
      </c>
      <c r="O38" s="430">
        <v>15.73</v>
      </c>
      <c r="P38" s="430">
        <v>1.33</v>
      </c>
      <c r="Q38" s="430">
        <v>11.52</v>
      </c>
      <c r="R38" s="430">
        <v>8.93</v>
      </c>
      <c r="S38" s="430">
        <v>0</v>
      </c>
      <c r="T38" s="430">
        <v>0</v>
      </c>
      <c r="U38" s="430">
        <v>0</v>
      </c>
      <c r="V38" s="430">
        <v>0</v>
      </c>
      <c r="W38" s="430">
        <v>0</v>
      </c>
      <c r="X38" s="430">
        <v>0</v>
      </c>
      <c r="Y38" s="430">
        <v>0</v>
      </c>
      <c r="Z38" s="431">
        <v>62.11</v>
      </c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0"/>
      <c r="AN38" s="420"/>
      <c r="AO38" s="420"/>
      <c r="AP38" s="420"/>
      <c r="AQ38" s="420"/>
      <c r="AR38" s="420"/>
      <c r="AS38" s="420"/>
      <c r="AT38" s="420"/>
      <c r="AU38" s="420"/>
    </row>
    <row r="39" spans="1:47" ht="16.5" customHeight="1">
      <c r="A39" s="1550"/>
      <c r="B39" s="1551"/>
      <c r="C39" s="1551"/>
      <c r="D39" s="424" t="s">
        <v>28</v>
      </c>
      <c r="E39" s="432">
        <v>0</v>
      </c>
      <c r="F39" s="432">
        <v>0</v>
      </c>
      <c r="G39" s="432">
        <v>0</v>
      </c>
      <c r="H39" s="432">
        <v>0</v>
      </c>
      <c r="I39" s="432">
        <v>0</v>
      </c>
      <c r="J39" s="432">
        <v>0</v>
      </c>
      <c r="K39" s="432">
        <v>0</v>
      </c>
      <c r="L39" s="432">
        <v>0</v>
      </c>
      <c r="M39" s="432">
        <v>0</v>
      </c>
      <c r="N39" s="432">
        <v>3984</v>
      </c>
      <c r="O39" s="432">
        <v>2840</v>
      </c>
      <c r="P39" s="432">
        <v>243</v>
      </c>
      <c r="Q39" s="432">
        <v>2192</v>
      </c>
      <c r="R39" s="432">
        <v>1771</v>
      </c>
      <c r="S39" s="432">
        <v>0</v>
      </c>
      <c r="T39" s="432">
        <v>0</v>
      </c>
      <c r="U39" s="432">
        <v>0</v>
      </c>
      <c r="V39" s="432">
        <v>0</v>
      </c>
      <c r="W39" s="432">
        <v>0</v>
      </c>
      <c r="X39" s="432">
        <v>0</v>
      </c>
      <c r="Y39" s="432">
        <v>0</v>
      </c>
      <c r="Z39" s="433">
        <v>11030</v>
      </c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0"/>
      <c r="AN39" s="420"/>
      <c r="AO39" s="420"/>
      <c r="AP39" s="420"/>
      <c r="AQ39" s="420"/>
      <c r="AR39" s="420"/>
      <c r="AS39" s="420"/>
      <c r="AT39" s="420"/>
      <c r="AU39" s="420"/>
    </row>
    <row r="40" spans="1:47" ht="16.5" customHeight="1">
      <c r="A40" s="1550"/>
      <c r="B40" s="1551"/>
      <c r="C40" s="1551"/>
      <c r="D40" s="423" t="s">
        <v>26</v>
      </c>
      <c r="E40" s="437">
        <v>0</v>
      </c>
      <c r="F40" s="437">
        <v>0</v>
      </c>
      <c r="G40" s="437">
        <v>0</v>
      </c>
      <c r="H40" s="437">
        <v>0</v>
      </c>
      <c r="I40" s="437">
        <v>0</v>
      </c>
      <c r="J40" s="437">
        <v>0</v>
      </c>
      <c r="K40" s="437">
        <v>0</v>
      </c>
      <c r="L40" s="437">
        <v>0</v>
      </c>
      <c r="M40" s="437">
        <v>0</v>
      </c>
      <c r="N40" s="437">
        <v>79</v>
      </c>
      <c r="O40" s="437">
        <v>43</v>
      </c>
      <c r="P40" s="437">
        <v>2</v>
      </c>
      <c r="Q40" s="437">
        <v>19</v>
      </c>
      <c r="R40" s="437">
        <v>10</v>
      </c>
      <c r="S40" s="437">
        <v>0</v>
      </c>
      <c r="T40" s="437">
        <v>0</v>
      </c>
      <c r="U40" s="437">
        <v>0</v>
      </c>
      <c r="V40" s="437">
        <v>0</v>
      </c>
      <c r="W40" s="437">
        <v>0</v>
      </c>
      <c r="X40" s="437">
        <v>0</v>
      </c>
      <c r="Y40" s="437">
        <v>0</v>
      </c>
      <c r="Z40" s="438">
        <v>153</v>
      </c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0"/>
      <c r="AN40" s="420"/>
      <c r="AO40" s="420"/>
      <c r="AP40" s="420"/>
      <c r="AQ40" s="420"/>
      <c r="AR40" s="420"/>
      <c r="AS40" s="420"/>
      <c r="AT40" s="420"/>
      <c r="AU40" s="420"/>
    </row>
    <row r="41" spans="1:47" ht="16.5" customHeight="1">
      <c r="A41" s="1550"/>
      <c r="B41" s="1551" t="s">
        <v>31</v>
      </c>
      <c r="C41" s="1552" t="s">
        <v>55</v>
      </c>
      <c r="D41" s="422" t="s">
        <v>27</v>
      </c>
      <c r="E41" s="430">
        <v>0</v>
      </c>
      <c r="F41" s="430">
        <v>0</v>
      </c>
      <c r="G41" s="430">
        <v>0</v>
      </c>
      <c r="H41" s="430">
        <v>0</v>
      </c>
      <c r="I41" s="430">
        <v>0</v>
      </c>
      <c r="J41" s="430">
        <v>0</v>
      </c>
      <c r="K41" s="430">
        <v>0</v>
      </c>
      <c r="L41" s="430">
        <v>0</v>
      </c>
      <c r="M41" s="430">
        <v>0</v>
      </c>
      <c r="N41" s="430">
        <v>0</v>
      </c>
      <c r="O41" s="430">
        <v>0</v>
      </c>
      <c r="P41" s="430">
        <v>0</v>
      </c>
      <c r="Q41" s="430">
        <v>0</v>
      </c>
      <c r="R41" s="430">
        <v>0</v>
      </c>
      <c r="S41" s="430">
        <v>0</v>
      </c>
      <c r="T41" s="430">
        <v>0</v>
      </c>
      <c r="U41" s="430">
        <v>0</v>
      </c>
      <c r="V41" s="430">
        <v>0</v>
      </c>
      <c r="W41" s="430">
        <v>0</v>
      </c>
      <c r="X41" s="430">
        <v>0</v>
      </c>
      <c r="Y41" s="430">
        <v>0</v>
      </c>
      <c r="Z41" s="431">
        <v>0</v>
      </c>
      <c r="AA41" s="420"/>
      <c r="AB41" s="420"/>
      <c r="AC41" s="420"/>
      <c r="AD41" s="420"/>
      <c r="AE41" s="420"/>
      <c r="AF41" s="420"/>
      <c r="AG41" s="420"/>
      <c r="AH41" s="420"/>
      <c r="AI41" s="420"/>
      <c r="AJ41" s="420"/>
      <c r="AK41" s="420"/>
      <c r="AL41" s="420"/>
      <c r="AM41" s="420"/>
      <c r="AN41" s="420"/>
      <c r="AO41" s="420"/>
      <c r="AP41" s="420"/>
      <c r="AQ41" s="420"/>
      <c r="AR41" s="420"/>
      <c r="AS41" s="420"/>
      <c r="AT41" s="420"/>
      <c r="AU41" s="420"/>
    </row>
    <row r="42" spans="1:47" ht="16.5" customHeight="1">
      <c r="A42" s="1550"/>
      <c r="B42" s="1551"/>
      <c r="C42" s="1552"/>
      <c r="D42" s="424" t="s">
        <v>28</v>
      </c>
      <c r="E42" s="432">
        <v>0</v>
      </c>
      <c r="F42" s="432">
        <v>0</v>
      </c>
      <c r="G42" s="432">
        <v>0</v>
      </c>
      <c r="H42" s="432">
        <v>0</v>
      </c>
      <c r="I42" s="432">
        <v>0</v>
      </c>
      <c r="J42" s="432">
        <v>0</v>
      </c>
      <c r="K42" s="432">
        <v>0</v>
      </c>
      <c r="L42" s="432">
        <v>0</v>
      </c>
      <c r="M42" s="432">
        <v>0</v>
      </c>
      <c r="N42" s="432">
        <v>0</v>
      </c>
      <c r="O42" s="432">
        <v>0</v>
      </c>
      <c r="P42" s="432">
        <v>0</v>
      </c>
      <c r="Q42" s="432">
        <v>0</v>
      </c>
      <c r="R42" s="432">
        <v>0</v>
      </c>
      <c r="S42" s="432">
        <v>0</v>
      </c>
      <c r="T42" s="432">
        <v>0</v>
      </c>
      <c r="U42" s="432">
        <v>0</v>
      </c>
      <c r="V42" s="432">
        <v>0</v>
      </c>
      <c r="W42" s="432">
        <v>0</v>
      </c>
      <c r="X42" s="432">
        <v>0</v>
      </c>
      <c r="Y42" s="432">
        <v>0</v>
      </c>
      <c r="Z42" s="433">
        <v>0</v>
      </c>
      <c r="AA42" s="420"/>
      <c r="AB42" s="420"/>
      <c r="AC42" s="420"/>
      <c r="AD42" s="420"/>
      <c r="AE42" s="420"/>
      <c r="AF42" s="420"/>
      <c r="AG42" s="420"/>
      <c r="AH42" s="420"/>
      <c r="AI42" s="420"/>
      <c r="AJ42" s="420"/>
      <c r="AK42" s="420"/>
      <c r="AL42" s="420"/>
      <c r="AM42" s="420"/>
      <c r="AN42" s="420"/>
      <c r="AO42" s="420"/>
      <c r="AP42" s="420"/>
      <c r="AQ42" s="420"/>
      <c r="AR42" s="420"/>
      <c r="AS42" s="420"/>
      <c r="AT42" s="420"/>
      <c r="AU42" s="420"/>
    </row>
    <row r="43" spans="1:47" ht="16.5" customHeight="1">
      <c r="A43" s="1550"/>
      <c r="B43" s="1551"/>
      <c r="C43" s="1552"/>
      <c r="D43" s="423" t="s">
        <v>26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0</v>
      </c>
      <c r="N43" s="434">
        <v>0</v>
      </c>
      <c r="O43" s="434">
        <v>0</v>
      </c>
      <c r="P43" s="434">
        <v>0</v>
      </c>
      <c r="Q43" s="434">
        <v>0</v>
      </c>
      <c r="R43" s="434">
        <v>0</v>
      </c>
      <c r="S43" s="434">
        <v>0</v>
      </c>
      <c r="T43" s="434">
        <v>0</v>
      </c>
      <c r="U43" s="434">
        <v>0</v>
      </c>
      <c r="V43" s="434">
        <v>0</v>
      </c>
      <c r="W43" s="434">
        <v>0</v>
      </c>
      <c r="X43" s="434">
        <v>0</v>
      </c>
      <c r="Y43" s="434">
        <v>0</v>
      </c>
      <c r="Z43" s="435">
        <v>0</v>
      </c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420"/>
      <c r="AM43" s="420"/>
      <c r="AN43" s="420"/>
      <c r="AO43" s="420"/>
      <c r="AP43" s="420"/>
      <c r="AQ43" s="420"/>
      <c r="AR43" s="420"/>
      <c r="AS43" s="420"/>
      <c r="AT43" s="420"/>
      <c r="AU43" s="420"/>
    </row>
    <row r="44" spans="1:47" ht="16.5" customHeight="1">
      <c r="A44" s="1550"/>
      <c r="B44" s="1551"/>
      <c r="C44" s="1552" t="s">
        <v>56</v>
      </c>
      <c r="D44" s="422" t="s">
        <v>27</v>
      </c>
      <c r="E44" s="430">
        <v>0</v>
      </c>
      <c r="F44" s="430">
        <v>24.39</v>
      </c>
      <c r="G44" s="430">
        <v>56.96</v>
      </c>
      <c r="H44" s="430">
        <v>23.06</v>
      </c>
      <c r="I44" s="430">
        <v>112.01</v>
      </c>
      <c r="J44" s="430">
        <v>17.12</v>
      </c>
      <c r="K44" s="430">
        <v>265.86</v>
      </c>
      <c r="L44" s="430">
        <v>111.18</v>
      </c>
      <c r="M44" s="430">
        <v>198.38</v>
      </c>
      <c r="N44" s="430">
        <v>82.98</v>
      </c>
      <c r="O44" s="430">
        <v>40.299999999999997</v>
      </c>
      <c r="P44" s="430">
        <v>17.100000000000001</v>
      </c>
      <c r="Q44" s="430">
        <v>6.21</v>
      </c>
      <c r="R44" s="430">
        <v>8.36</v>
      </c>
      <c r="S44" s="430">
        <v>4.1100000000000003</v>
      </c>
      <c r="T44" s="430">
        <v>0</v>
      </c>
      <c r="U44" s="430">
        <v>0</v>
      </c>
      <c r="V44" s="430">
        <v>0</v>
      </c>
      <c r="W44" s="430">
        <v>0</v>
      </c>
      <c r="X44" s="430">
        <v>0</v>
      </c>
      <c r="Y44" s="430">
        <v>0</v>
      </c>
      <c r="Z44" s="431">
        <v>968.02</v>
      </c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0"/>
      <c r="AN44" s="420"/>
      <c r="AO44" s="420"/>
      <c r="AP44" s="420"/>
      <c r="AQ44" s="420"/>
      <c r="AR44" s="420"/>
      <c r="AS44" s="420"/>
      <c r="AT44" s="420"/>
      <c r="AU44" s="420"/>
    </row>
    <row r="45" spans="1:47" ht="16.5" customHeight="1">
      <c r="A45" s="1550"/>
      <c r="B45" s="1551"/>
      <c r="C45" s="1552"/>
      <c r="D45" s="424" t="s">
        <v>28</v>
      </c>
      <c r="E45" s="432">
        <v>0</v>
      </c>
      <c r="F45" s="432">
        <v>171</v>
      </c>
      <c r="G45" s="432">
        <v>798</v>
      </c>
      <c r="H45" s="432">
        <v>749</v>
      </c>
      <c r="I45" s="432">
        <v>6030</v>
      </c>
      <c r="J45" s="432">
        <v>807</v>
      </c>
      <c r="K45" s="432">
        <v>15358</v>
      </c>
      <c r="L45" s="432">
        <v>6890</v>
      </c>
      <c r="M45" s="432">
        <v>13908</v>
      </c>
      <c r="N45" s="432">
        <v>5893</v>
      </c>
      <c r="O45" s="432">
        <v>2863</v>
      </c>
      <c r="P45" s="432">
        <v>1437</v>
      </c>
      <c r="Q45" s="432">
        <v>470</v>
      </c>
      <c r="R45" s="432">
        <v>594</v>
      </c>
      <c r="S45" s="432">
        <v>292</v>
      </c>
      <c r="T45" s="432">
        <v>0</v>
      </c>
      <c r="U45" s="432">
        <v>0</v>
      </c>
      <c r="V45" s="432">
        <v>0</v>
      </c>
      <c r="W45" s="432">
        <v>0</v>
      </c>
      <c r="X45" s="432">
        <v>0</v>
      </c>
      <c r="Y45" s="432">
        <v>0</v>
      </c>
      <c r="Z45" s="433">
        <v>56260</v>
      </c>
      <c r="AA45" s="420"/>
      <c r="AB45" s="420"/>
      <c r="AC45" s="420"/>
      <c r="AD45" s="420"/>
      <c r="AE45" s="420"/>
      <c r="AF45" s="420"/>
      <c r="AG45" s="420"/>
      <c r="AH45" s="420"/>
      <c r="AI45" s="420"/>
      <c r="AJ45" s="420"/>
      <c r="AK45" s="420"/>
      <c r="AL45" s="420"/>
      <c r="AM45" s="420"/>
      <c r="AN45" s="420"/>
      <c r="AO45" s="420"/>
      <c r="AP45" s="420"/>
      <c r="AQ45" s="420"/>
      <c r="AR45" s="420"/>
      <c r="AS45" s="420"/>
      <c r="AT45" s="420"/>
      <c r="AU45" s="420"/>
    </row>
    <row r="46" spans="1:47" ht="16.5" customHeight="1">
      <c r="A46" s="1550"/>
      <c r="B46" s="1551"/>
      <c r="C46" s="1552"/>
      <c r="D46" s="423" t="s">
        <v>26</v>
      </c>
      <c r="E46" s="434">
        <v>0</v>
      </c>
      <c r="F46" s="434">
        <v>34</v>
      </c>
      <c r="G46" s="434">
        <v>106</v>
      </c>
      <c r="H46" s="434">
        <v>70</v>
      </c>
      <c r="I46" s="434">
        <v>346</v>
      </c>
      <c r="J46" s="434">
        <v>37</v>
      </c>
      <c r="K46" s="434">
        <v>518</v>
      </c>
      <c r="L46" s="434">
        <v>146</v>
      </c>
      <c r="M46" s="434">
        <v>238</v>
      </c>
      <c r="N46" s="434">
        <v>104</v>
      </c>
      <c r="O46" s="434">
        <v>48</v>
      </c>
      <c r="P46" s="434">
        <v>23</v>
      </c>
      <c r="Q46" s="434">
        <v>6</v>
      </c>
      <c r="R46" s="434">
        <v>12</v>
      </c>
      <c r="S46" s="434">
        <v>4</v>
      </c>
      <c r="T46" s="434">
        <v>0</v>
      </c>
      <c r="U46" s="434">
        <v>0</v>
      </c>
      <c r="V46" s="434">
        <v>0</v>
      </c>
      <c r="W46" s="434">
        <v>0</v>
      </c>
      <c r="X46" s="434">
        <v>0</v>
      </c>
      <c r="Y46" s="434">
        <v>0</v>
      </c>
      <c r="Z46" s="435">
        <v>1692</v>
      </c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0"/>
      <c r="AN46" s="420"/>
      <c r="AO46" s="420"/>
      <c r="AP46" s="420"/>
      <c r="AQ46" s="420"/>
      <c r="AR46" s="420"/>
      <c r="AS46" s="420"/>
      <c r="AT46" s="420"/>
      <c r="AU46" s="420"/>
    </row>
    <row r="47" spans="1:47" ht="16.5" customHeight="1">
      <c r="A47" s="1550"/>
      <c r="B47" s="1551" t="s">
        <v>30</v>
      </c>
      <c r="C47" s="1551"/>
      <c r="D47" s="422" t="s">
        <v>27</v>
      </c>
      <c r="E47" s="430">
        <v>0</v>
      </c>
      <c r="F47" s="430">
        <v>24.39</v>
      </c>
      <c r="G47" s="430">
        <v>56.96</v>
      </c>
      <c r="H47" s="430">
        <v>23.06</v>
      </c>
      <c r="I47" s="430">
        <v>112.01</v>
      </c>
      <c r="J47" s="430">
        <v>17.12</v>
      </c>
      <c r="K47" s="430">
        <v>265.86</v>
      </c>
      <c r="L47" s="430">
        <v>111.18</v>
      </c>
      <c r="M47" s="430">
        <v>198.38</v>
      </c>
      <c r="N47" s="430">
        <v>82.98</v>
      </c>
      <c r="O47" s="430">
        <v>40.299999999999997</v>
      </c>
      <c r="P47" s="430">
        <v>17.100000000000001</v>
      </c>
      <c r="Q47" s="430">
        <v>6.21</v>
      </c>
      <c r="R47" s="430">
        <v>8.36</v>
      </c>
      <c r="S47" s="430">
        <v>4.1100000000000003</v>
      </c>
      <c r="T47" s="430">
        <v>0</v>
      </c>
      <c r="U47" s="430">
        <v>0</v>
      </c>
      <c r="V47" s="430">
        <v>0</v>
      </c>
      <c r="W47" s="430">
        <v>0</v>
      </c>
      <c r="X47" s="430">
        <v>0</v>
      </c>
      <c r="Y47" s="430">
        <v>0</v>
      </c>
      <c r="Z47" s="431">
        <v>968.02</v>
      </c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0"/>
      <c r="AN47" s="420"/>
      <c r="AO47" s="420"/>
      <c r="AP47" s="420"/>
      <c r="AQ47" s="420"/>
      <c r="AR47" s="420"/>
      <c r="AS47" s="420"/>
      <c r="AT47" s="420"/>
      <c r="AU47" s="420"/>
    </row>
    <row r="48" spans="1:47" ht="16.5" customHeight="1">
      <c r="A48" s="1550"/>
      <c r="B48" s="1551"/>
      <c r="C48" s="1551"/>
      <c r="D48" s="424" t="s">
        <v>28</v>
      </c>
      <c r="E48" s="432">
        <v>0</v>
      </c>
      <c r="F48" s="432">
        <v>171</v>
      </c>
      <c r="G48" s="432">
        <v>798</v>
      </c>
      <c r="H48" s="432">
        <v>749</v>
      </c>
      <c r="I48" s="432">
        <v>6030</v>
      </c>
      <c r="J48" s="432">
        <v>807</v>
      </c>
      <c r="K48" s="432">
        <v>15358</v>
      </c>
      <c r="L48" s="432">
        <v>6890</v>
      </c>
      <c r="M48" s="432">
        <v>13908</v>
      </c>
      <c r="N48" s="432">
        <v>5893</v>
      </c>
      <c r="O48" s="432">
        <v>2863</v>
      </c>
      <c r="P48" s="432">
        <v>1437</v>
      </c>
      <c r="Q48" s="432">
        <v>470</v>
      </c>
      <c r="R48" s="432">
        <v>594</v>
      </c>
      <c r="S48" s="432">
        <v>292</v>
      </c>
      <c r="T48" s="432">
        <v>0</v>
      </c>
      <c r="U48" s="432">
        <v>0</v>
      </c>
      <c r="V48" s="432">
        <v>0</v>
      </c>
      <c r="W48" s="432">
        <v>0</v>
      </c>
      <c r="X48" s="432">
        <v>0</v>
      </c>
      <c r="Y48" s="432">
        <v>0</v>
      </c>
      <c r="Z48" s="433">
        <v>56260</v>
      </c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</row>
    <row r="49" spans="1:47" ht="16.5" customHeight="1">
      <c r="A49" s="1550"/>
      <c r="B49" s="1551"/>
      <c r="C49" s="1551"/>
      <c r="D49" s="423" t="s">
        <v>26</v>
      </c>
      <c r="E49" s="437">
        <v>0</v>
      </c>
      <c r="F49" s="437">
        <v>34</v>
      </c>
      <c r="G49" s="437">
        <v>106</v>
      </c>
      <c r="H49" s="437">
        <v>70</v>
      </c>
      <c r="I49" s="437">
        <v>346</v>
      </c>
      <c r="J49" s="437">
        <v>37</v>
      </c>
      <c r="K49" s="437">
        <v>518</v>
      </c>
      <c r="L49" s="437">
        <v>146</v>
      </c>
      <c r="M49" s="437">
        <v>238</v>
      </c>
      <c r="N49" s="437">
        <v>104</v>
      </c>
      <c r="O49" s="437">
        <v>48</v>
      </c>
      <c r="P49" s="437">
        <v>23</v>
      </c>
      <c r="Q49" s="437">
        <v>6</v>
      </c>
      <c r="R49" s="437">
        <v>12</v>
      </c>
      <c r="S49" s="437">
        <v>4</v>
      </c>
      <c r="T49" s="437">
        <v>0</v>
      </c>
      <c r="U49" s="437">
        <v>0</v>
      </c>
      <c r="V49" s="437">
        <v>0</v>
      </c>
      <c r="W49" s="437">
        <v>0</v>
      </c>
      <c r="X49" s="437">
        <v>0</v>
      </c>
      <c r="Y49" s="437">
        <v>0</v>
      </c>
      <c r="Z49" s="438">
        <v>1692</v>
      </c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</row>
    <row r="50" spans="1:47" ht="16.5" customHeight="1">
      <c r="A50" s="1550" t="s">
        <v>24</v>
      </c>
      <c r="B50" s="1551"/>
      <c r="C50" s="1551"/>
      <c r="D50" s="422" t="s">
        <v>27</v>
      </c>
      <c r="E50" s="430">
        <v>0</v>
      </c>
      <c r="F50" s="430">
        <v>24.39</v>
      </c>
      <c r="G50" s="430">
        <v>56.96</v>
      </c>
      <c r="H50" s="430">
        <v>23.06</v>
      </c>
      <c r="I50" s="430">
        <v>112.01</v>
      </c>
      <c r="J50" s="430">
        <v>17.12</v>
      </c>
      <c r="K50" s="430">
        <v>265.86</v>
      </c>
      <c r="L50" s="430">
        <v>111.18</v>
      </c>
      <c r="M50" s="430">
        <v>198.38</v>
      </c>
      <c r="N50" s="430">
        <v>107.58000000000001</v>
      </c>
      <c r="O50" s="430">
        <v>56.03</v>
      </c>
      <c r="P50" s="430">
        <v>18.43</v>
      </c>
      <c r="Q50" s="430">
        <v>17.73</v>
      </c>
      <c r="R50" s="430">
        <v>17.29</v>
      </c>
      <c r="S50" s="430">
        <v>4.1100000000000003</v>
      </c>
      <c r="T50" s="430">
        <v>0</v>
      </c>
      <c r="U50" s="430">
        <v>0</v>
      </c>
      <c r="V50" s="430">
        <v>0</v>
      </c>
      <c r="W50" s="430">
        <v>0</v>
      </c>
      <c r="X50" s="430">
        <v>0</v>
      </c>
      <c r="Y50" s="430">
        <v>0</v>
      </c>
      <c r="Z50" s="431">
        <v>1030.1299999999999</v>
      </c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</row>
    <row r="51" spans="1:47" ht="16.5" customHeight="1">
      <c r="A51" s="1550"/>
      <c r="B51" s="1551"/>
      <c r="C51" s="1551"/>
      <c r="D51" s="424" t="s">
        <v>28</v>
      </c>
      <c r="E51" s="432">
        <v>0</v>
      </c>
      <c r="F51" s="432">
        <v>171</v>
      </c>
      <c r="G51" s="432">
        <v>798</v>
      </c>
      <c r="H51" s="432">
        <v>749</v>
      </c>
      <c r="I51" s="432">
        <v>6030</v>
      </c>
      <c r="J51" s="432">
        <v>807</v>
      </c>
      <c r="K51" s="432">
        <v>15358</v>
      </c>
      <c r="L51" s="432">
        <v>6890</v>
      </c>
      <c r="M51" s="432">
        <v>13908</v>
      </c>
      <c r="N51" s="432">
        <v>9877</v>
      </c>
      <c r="O51" s="432">
        <v>5703</v>
      </c>
      <c r="P51" s="432">
        <v>1680</v>
      </c>
      <c r="Q51" s="432">
        <v>2662</v>
      </c>
      <c r="R51" s="432">
        <v>2365</v>
      </c>
      <c r="S51" s="432">
        <v>292</v>
      </c>
      <c r="T51" s="432">
        <v>0</v>
      </c>
      <c r="U51" s="432">
        <v>0</v>
      </c>
      <c r="V51" s="432">
        <v>0</v>
      </c>
      <c r="W51" s="432">
        <v>0</v>
      </c>
      <c r="X51" s="432">
        <v>0</v>
      </c>
      <c r="Y51" s="432">
        <v>0</v>
      </c>
      <c r="Z51" s="433">
        <v>67290</v>
      </c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</row>
    <row r="52" spans="1:47" ht="16.5" customHeight="1">
      <c r="A52" s="1550"/>
      <c r="B52" s="1551"/>
      <c r="C52" s="1551"/>
      <c r="D52" s="423" t="s">
        <v>26</v>
      </c>
      <c r="E52" s="437">
        <v>0</v>
      </c>
      <c r="F52" s="437">
        <v>34</v>
      </c>
      <c r="G52" s="437">
        <v>106</v>
      </c>
      <c r="H52" s="437">
        <v>70</v>
      </c>
      <c r="I52" s="437">
        <v>346</v>
      </c>
      <c r="J52" s="437">
        <v>37</v>
      </c>
      <c r="K52" s="437">
        <v>518</v>
      </c>
      <c r="L52" s="437">
        <v>146</v>
      </c>
      <c r="M52" s="437">
        <v>238</v>
      </c>
      <c r="N52" s="437">
        <v>183</v>
      </c>
      <c r="O52" s="437">
        <v>91</v>
      </c>
      <c r="P52" s="437">
        <v>25</v>
      </c>
      <c r="Q52" s="437">
        <v>25</v>
      </c>
      <c r="R52" s="437">
        <v>22</v>
      </c>
      <c r="S52" s="437">
        <v>4</v>
      </c>
      <c r="T52" s="437">
        <v>0</v>
      </c>
      <c r="U52" s="437">
        <v>0</v>
      </c>
      <c r="V52" s="437">
        <v>0</v>
      </c>
      <c r="W52" s="437">
        <v>0</v>
      </c>
      <c r="X52" s="437">
        <v>0</v>
      </c>
      <c r="Y52" s="437">
        <v>0</v>
      </c>
      <c r="Z52" s="438">
        <v>1845</v>
      </c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</row>
    <row r="53" spans="1:47" ht="16.5" customHeight="1">
      <c r="A53" s="1550" t="s">
        <v>33</v>
      </c>
      <c r="B53" s="1551"/>
      <c r="C53" s="1551"/>
      <c r="D53" s="422" t="s">
        <v>27</v>
      </c>
      <c r="E53" s="430">
        <v>0</v>
      </c>
      <c r="F53" s="430">
        <v>27.68</v>
      </c>
      <c r="G53" s="430">
        <v>58.230000000000004</v>
      </c>
      <c r="H53" s="430">
        <v>35.51</v>
      </c>
      <c r="I53" s="430">
        <v>156.01</v>
      </c>
      <c r="J53" s="430">
        <v>21.75</v>
      </c>
      <c r="K53" s="430">
        <v>268.53000000000003</v>
      </c>
      <c r="L53" s="430">
        <v>124.23</v>
      </c>
      <c r="M53" s="430">
        <v>204.10999999999999</v>
      </c>
      <c r="N53" s="430">
        <v>126.30000000000001</v>
      </c>
      <c r="O53" s="430">
        <v>66.72</v>
      </c>
      <c r="P53" s="430">
        <v>34.89</v>
      </c>
      <c r="Q53" s="430">
        <v>18.52</v>
      </c>
      <c r="R53" s="430">
        <v>18.43</v>
      </c>
      <c r="S53" s="430">
        <v>5.23</v>
      </c>
      <c r="T53" s="430">
        <v>0</v>
      </c>
      <c r="U53" s="430">
        <v>0</v>
      </c>
      <c r="V53" s="430">
        <v>0</v>
      </c>
      <c r="W53" s="430">
        <v>0</v>
      </c>
      <c r="X53" s="430">
        <v>0</v>
      </c>
      <c r="Y53" s="430">
        <v>0</v>
      </c>
      <c r="Z53" s="431">
        <v>1166.1399999999999</v>
      </c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</row>
    <row r="54" spans="1:47" ht="16.5" customHeight="1">
      <c r="A54" s="1550"/>
      <c r="B54" s="1551"/>
      <c r="C54" s="1551"/>
      <c r="D54" s="424" t="s">
        <v>28</v>
      </c>
      <c r="E54" s="432">
        <v>0</v>
      </c>
      <c r="F54" s="432">
        <v>234</v>
      </c>
      <c r="G54" s="432">
        <v>864</v>
      </c>
      <c r="H54" s="432">
        <v>1954</v>
      </c>
      <c r="I54" s="432">
        <v>9647</v>
      </c>
      <c r="J54" s="432">
        <v>1237</v>
      </c>
      <c r="K54" s="432">
        <v>15739</v>
      </c>
      <c r="L54" s="432">
        <v>9790</v>
      </c>
      <c r="M54" s="432">
        <v>14839</v>
      </c>
      <c r="N54" s="432">
        <v>13442</v>
      </c>
      <c r="O54" s="432">
        <v>8254</v>
      </c>
      <c r="P54" s="432">
        <v>5076</v>
      </c>
      <c r="Q54" s="432">
        <v>2839</v>
      </c>
      <c r="R54" s="432">
        <v>2747</v>
      </c>
      <c r="S54" s="432">
        <v>561</v>
      </c>
      <c r="T54" s="432">
        <v>0</v>
      </c>
      <c r="U54" s="432">
        <v>0</v>
      </c>
      <c r="V54" s="432">
        <v>0</v>
      </c>
      <c r="W54" s="432">
        <v>0</v>
      </c>
      <c r="X54" s="432">
        <v>0</v>
      </c>
      <c r="Y54" s="432">
        <v>0</v>
      </c>
      <c r="Z54" s="433">
        <v>87223</v>
      </c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</row>
    <row r="55" spans="1:47" ht="16.5" customHeight="1" thickBot="1">
      <c r="A55" s="1558"/>
      <c r="B55" s="1559"/>
      <c r="C55" s="1559"/>
      <c r="D55" s="428" t="s">
        <v>26</v>
      </c>
      <c r="E55" s="439">
        <v>0</v>
      </c>
      <c r="F55" s="439">
        <v>49</v>
      </c>
      <c r="G55" s="439">
        <v>114</v>
      </c>
      <c r="H55" s="439">
        <v>158</v>
      </c>
      <c r="I55" s="439">
        <v>570</v>
      </c>
      <c r="J55" s="439">
        <v>55</v>
      </c>
      <c r="K55" s="439">
        <v>530</v>
      </c>
      <c r="L55" s="439">
        <v>215</v>
      </c>
      <c r="M55" s="439">
        <v>258</v>
      </c>
      <c r="N55" s="439">
        <v>244</v>
      </c>
      <c r="O55" s="439">
        <v>127</v>
      </c>
      <c r="P55" s="439">
        <v>64</v>
      </c>
      <c r="Q55" s="439">
        <v>27</v>
      </c>
      <c r="R55" s="439">
        <v>25</v>
      </c>
      <c r="S55" s="439">
        <v>6</v>
      </c>
      <c r="T55" s="439">
        <v>0</v>
      </c>
      <c r="U55" s="439">
        <v>0</v>
      </c>
      <c r="V55" s="439">
        <v>0</v>
      </c>
      <c r="W55" s="439">
        <v>0</v>
      </c>
      <c r="X55" s="439">
        <v>0</v>
      </c>
      <c r="Y55" s="439">
        <v>0</v>
      </c>
      <c r="Z55" s="439">
        <v>2442</v>
      </c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</row>
    <row r="56" spans="1:47" ht="16.5" customHeight="1" thickBot="1">
      <c r="A56" s="419"/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19"/>
      <c r="AJ56" s="419"/>
      <c r="AK56" s="419"/>
      <c r="AL56" s="419"/>
      <c r="AM56" s="419"/>
      <c r="AN56" s="419"/>
      <c r="AO56" s="419"/>
      <c r="AP56" s="419"/>
      <c r="AQ56" s="419"/>
      <c r="AR56" s="419"/>
      <c r="AS56" s="419"/>
      <c r="AT56" s="419"/>
      <c r="AU56" s="419"/>
    </row>
    <row r="57" spans="1:47" ht="16.5" customHeight="1">
      <c r="A57" s="419"/>
      <c r="B57" s="419"/>
      <c r="C57" s="419"/>
      <c r="D57" s="419"/>
      <c r="E57" s="419"/>
      <c r="F57" s="419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419"/>
      <c r="AB57" s="419"/>
      <c r="AC57" s="419"/>
      <c r="AD57" s="419"/>
      <c r="AE57" s="419"/>
      <c r="AF57" s="419"/>
      <c r="AG57" s="419"/>
      <c r="AH57" s="419"/>
      <c r="AI57" s="419"/>
      <c r="AJ57" s="419"/>
      <c r="AK57" s="419"/>
      <c r="AL57" s="419"/>
      <c r="AM57" s="419"/>
      <c r="AN57" s="419"/>
      <c r="AO57" s="419"/>
      <c r="AP57" s="419"/>
      <c r="AQ57" s="419"/>
      <c r="AR57" s="419"/>
      <c r="AS57" s="419"/>
      <c r="AT57" s="419"/>
      <c r="AU57" s="419"/>
    </row>
    <row r="58" spans="1:47" ht="16.5" customHeight="1">
      <c r="A58" s="419"/>
      <c r="B58" s="419"/>
      <c r="C58" s="419"/>
      <c r="D58" s="419"/>
      <c r="E58" s="419"/>
      <c r="F58" s="419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19"/>
      <c r="AL58" s="419"/>
      <c r="AM58" s="419"/>
      <c r="AN58" s="419"/>
      <c r="AO58" s="419"/>
      <c r="AP58" s="419"/>
      <c r="AQ58" s="419"/>
      <c r="AR58" s="419"/>
      <c r="AS58" s="419"/>
      <c r="AT58" s="419"/>
      <c r="AU58" s="419"/>
    </row>
    <row r="59" spans="1:47" ht="16.5" customHeight="1" thickBot="1">
      <c r="A59" s="419"/>
      <c r="B59" s="419"/>
      <c r="C59" s="419"/>
      <c r="D59" s="419"/>
      <c r="E59" s="419"/>
      <c r="F59" s="419"/>
      <c r="G59" s="1553">
        <v>18.2</v>
      </c>
      <c r="H59" s="1554"/>
      <c r="I59" s="1554">
        <v>1820</v>
      </c>
      <c r="J59" s="1554"/>
      <c r="K59" s="1554">
        <v>3.27</v>
      </c>
      <c r="L59" s="1554"/>
      <c r="M59" s="1554">
        <v>0</v>
      </c>
      <c r="N59" s="1554"/>
      <c r="O59" s="1554">
        <v>18.010000000000002</v>
      </c>
      <c r="P59" s="1554"/>
      <c r="Q59" s="1554">
        <v>5.77</v>
      </c>
      <c r="R59" s="1554"/>
      <c r="S59" s="1572">
        <v>23.78</v>
      </c>
      <c r="T59" s="1573"/>
      <c r="U59" s="1554">
        <v>1211.3899999999999</v>
      </c>
      <c r="V59" s="1554"/>
      <c r="W59" s="1554">
        <v>87223</v>
      </c>
      <c r="X59" s="1554"/>
      <c r="Y59" s="1554">
        <v>2442</v>
      </c>
      <c r="Z59" s="1577"/>
      <c r="AA59" s="419"/>
      <c r="AB59" s="419"/>
      <c r="AC59" s="419"/>
      <c r="AD59" s="419"/>
      <c r="AE59" s="419"/>
      <c r="AF59" s="419"/>
      <c r="AG59" s="419"/>
      <c r="AH59" s="419"/>
      <c r="AI59" s="419"/>
      <c r="AJ59" s="419"/>
      <c r="AK59" s="419"/>
      <c r="AL59" s="419"/>
      <c r="AM59" s="419"/>
      <c r="AN59" s="419"/>
      <c r="AO59" s="419"/>
      <c r="AP59" s="419"/>
      <c r="AQ59" s="419"/>
      <c r="AR59" s="419"/>
      <c r="AS59" s="419"/>
      <c r="AT59" s="419"/>
      <c r="AU59" s="419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selection sqref="A1:G1"/>
    </sheetView>
  </sheetViews>
  <sheetFormatPr defaultRowHeight="13.5"/>
  <sheetData>
    <row r="1" spans="1:47" ht="18.75">
      <c r="A1" s="1555" t="s">
        <v>60</v>
      </c>
      <c r="B1" s="1556"/>
      <c r="C1" s="1556"/>
      <c r="D1" s="1556"/>
      <c r="E1" s="1556"/>
      <c r="F1" s="1556"/>
      <c r="G1" s="1556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</row>
    <row r="3" spans="1:47" ht="14.25" thickBot="1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</row>
    <row r="4" spans="1:47" ht="16.5" customHeight="1">
      <c r="A4" s="95" t="s">
        <v>36</v>
      </c>
      <c r="B4" s="96" t="s">
        <v>35</v>
      </c>
      <c r="C4" s="96" t="s">
        <v>1</v>
      </c>
      <c r="D4" s="96" t="s">
        <v>2</v>
      </c>
      <c r="E4" s="96" t="s">
        <v>3</v>
      </c>
      <c r="F4" s="96" t="s">
        <v>4</v>
      </c>
      <c r="G4" s="96" t="s">
        <v>5</v>
      </c>
      <c r="H4" s="96" t="s">
        <v>6</v>
      </c>
      <c r="I4" s="96" t="s">
        <v>7</v>
      </c>
      <c r="J4" s="96" t="s">
        <v>8</v>
      </c>
      <c r="K4" s="96" t="s">
        <v>9</v>
      </c>
      <c r="L4" s="96" t="s">
        <v>10</v>
      </c>
      <c r="M4" s="96" t="s">
        <v>11</v>
      </c>
      <c r="N4" s="96" t="s">
        <v>12</v>
      </c>
      <c r="O4" s="96" t="s">
        <v>13</v>
      </c>
      <c r="P4" s="96" t="s">
        <v>14</v>
      </c>
      <c r="Q4" s="96" t="s">
        <v>15</v>
      </c>
      <c r="R4" s="96" t="s">
        <v>16</v>
      </c>
      <c r="S4" s="96" t="s">
        <v>17</v>
      </c>
      <c r="T4" s="96" t="s">
        <v>18</v>
      </c>
      <c r="U4" s="96" t="s">
        <v>19</v>
      </c>
      <c r="V4" s="96" t="s">
        <v>20</v>
      </c>
      <c r="W4" s="96" t="s">
        <v>21</v>
      </c>
      <c r="X4" s="96" t="s">
        <v>22</v>
      </c>
      <c r="Y4" s="96" t="s">
        <v>23</v>
      </c>
      <c r="Z4" s="97" t="s">
        <v>25</v>
      </c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</row>
    <row r="5" spans="1:47" ht="16.5" customHeight="1">
      <c r="A5" s="1550" t="s">
        <v>32</v>
      </c>
      <c r="B5" s="1551" t="s">
        <v>29</v>
      </c>
      <c r="C5" s="1551" t="s">
        <v>51</v>
      </c>
      <c r="D5" s="92" t="s">
        <v>27</v>
      </c>
      <c r="E5" s="99">
        <v>0</v>
      </c>
      <c r="F5" s="100">
        <v>0.48</v>
      </c>
      <c r="G5" s="100">
        <v>0</v>
      </c>
      <c r="H5" s="100">
        <v>0.54</v>
      </c>
      <c r="I5" s="100">
        <v>1.27</v>
      </c>
      <c r="J5" s="100">
        <v>38.479999999999997</v>
      </c>
      <c r="K5" s="100">
        <v>59.8</v>
      </c>
      <c r="L5" s="100">
        <v>55.52</v>
      </c>
      <c r="M5" s="100">
        <v>28.32</v>
      </c>
      <c r="N5" s="100">
        <v>77.88</v>
      </c>
      <c r="O5" s="100">
        <v>43.23</v>
      </c>
      <c r="P5" s="100">
        <v>52.39</v>
      </c>
      <c r="Q5" s="100">
        <v>9.6</v>
      </c>
      <c r="R5" s="100">
        <v>1.84</v>
      </c>
      <c r="S5" s="100">
        <v>3.32</v>
      </c>
      <c r="T5" s="100">
        <v>3.56</v>
      </c>
      <c r="U5" s="100">
        <v>2.5</v>
      </c>
      <c r="V5" s="100">
        <v>0.27</v>
      </c>
      <c r="W5" s="100">
        <v>0.99</v>
      </c>
      <c r="X5" s="100">
        <v>0</v>
      </c>
      <c r="Y5" s="100">
        <v>4.01</v>
      </c>
      <c r="Z5" s="101">
        <v>384</v>
      </c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</row>
    <row r="6" spans="1:47" ht="16.5" customHeight="1">
      <c r="A6" s="1550"/>
      <c r="B6" s="1551"/>
      <c r="C6" s="1551"/>
      <c r="D6" s="94" t="s">
        <v>28</v>
      </c>
      <c r="E6" s="102">
        <v>0</v>
      </c>
      <c r="F6" s="102">
        <v>26</v>
      </c>
      <c r="G6" s="102">
        <v>0</v>
      </c>
      <c r="H6" s="102">
        <v>74</v>
      </c>
      <c r="I6" s="102">
        <v>243</v>
      </c>
      <c r="J6" s="102">
        <v>10794</v>
      </c>
      <c r="K6" s="102">
        <v>19514</v>
      </c>
      <c r="L6" s="102">
        <v>20036</v>
      </c>
      <c r="M6" s="102">
        <v>12148</v>
      </c>
      <c r="N6" s="102">
        <v>35371</v>
      </c>
      <c r="O6" s="102">
        <v>18685</v>
      </c>
      <c r="P6" s="102">
        <v>24609</v>
      </c>
      <c r="Q6" s="102">
        <v>4516</v>
      </c>
      <c r="R6" s="102">
        <v>1025</v>
      </c>
      <c r="S6" s="102">
        <v>1632</v>
      </c>
      <c r="T6" s="102">
        <v>1893</v>
      </c>
      <c r="U6" s="102">
        <v>1268</v>
      </c>
      <c r="V6" s="102">
        <v>180</v>
      </c>
      <c r="W6" s="102">
        <v>539</v>
      </c>
      <c r="X6" s="102">
        <v>0</v>
      </c>
      <c r="Y6" s="102">
        <v>2146</v>
      </c>
      <c r="Z6" s="103">
        <v>154699</v>
      </c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</row>
    <row r="7" spans="1:47" ht="16.5" customHeight="1">
      <c r="A7" s="1550"/>
      <c r="B7" s="1551"/>
      <c r="C7" s="1551"/>
      <c r="D7" s="93" t="s">
        <v>26</v>
      </c>
      <c r="E7" s="104">
        <v>0</v>
      </c>
      <c r="F7" s="104">
        <v>5</v>
      </c>
      <c r="G7" s="104">
        <v>0</v>
      </c>
      <c r="H7" s="104">
        <v>6</v>
      </c>
      <c r="I7" s="104">
        <v>13</v>
      </c>
      <c r="J7" s="104">
        <v>431</v>
      </c>
      <c r="K7" s="104">
        <v>596</v>
      </c>
      <c r="L7" s="104">
        <v>476</v>
      </c>
      <c r="M7" s="104">
        <v>216</v>
      </c>
      <c r="N7" s="104">
        <v>516</v>
      </c>
      <c r="O7" s="104">
        <v>227</v>
      </c>
      <c r="P7" s="104">
        <v>249</v>
      </c>
      <c r="Q7" s="104">
        <v>39</v>
      </c>
      <c r="R7" s="104">
        <v>6</v>
      </c>
      <c r="S7" s="104">
        <v>9</v>
      </c>
      <c r="T7" s="104">
        <v>9</v>
      </c>
      <c r="U7" s="104">
        <v>5</v>
      </c>
      <c r="V7" s="104">
        <v>1</v>
      </c>
      <c r="W7" s="104">
        <v>1</v>
      </c>
      <c r="X7" s="104">
        <v>0</v>
      </c>
      <c r="Y7" s="104">
        <v>7</v>
      </c>
      <c r="Z7" s="105">
        <v>2812</v>
      </c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</row>
    <row r="8" spans="1:47" ht="16.5" customHeight="1">
      <c r="A8" s="1550"/>
      <c r="B8" s="1551"/>
      <c r="C8" s="1551" t="s">
        <v>52</v>
      </c>
      <c r="D8" s="92" t="s">
        <v>27</v>
      </c>
      <c r="E8" s="100">
        <v>0.21</v>
      </c>
      <c r="F8" s="100">
        <v>2.75</v>
      </c>
      <c r="G8" s="100">
        <v>92.69</v>
      </c>
      <c r="H8" s="100">
        <v>237.56</v>
      </c>
      <c r="I8" s="100">
        <v>204.48</v>
      </c>
      <c r="J8" s="100">
        <v>302.73</v>
      </c>
      <c r="K8" s="100">
        <v>344.74</v>
      </c>
      <c r="L8" s="100">
        <v>284.10000000000002</v>
      </c>
      <c r="M8" s="100">
        <v>219.31</v>
      </c>
      <c r="N8" s="100">
        <v>256.13</v>
      </c>
      <c r="O8" s="100">
        <v>119.49</v>
      </c>
      <c r="P8" s="100">
        <v>111.82</v>
      </c>
      <c r="Q8" s="100">
        <v>20.440000000000001</v>
      </c>
      <c r="R8" s="100">
        <v>11.75</v>
      </c>
      <c r="S8" s="100">
        <v>2.21</v>
      </c>
      <c r="T8" s="100">
        <v>2.7</v>
      </c>
      <c r="U8" s="100">
        <v>2.87</v>
      </c>
      <c r="V8" s="100">
        <v>1.25</v>
      </c>
      <c r="W8" s="100">
        <v>0</v>
      </c>
      <c r="X8" s="100">
        <v>0</v>
      </c>
      <c r="Y8" s="100">
        <v>0</v>
      </c>
      <c r="Z8" s="101">
        <v>2217.23</v>
      </c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</row>
    <row r="9" spans="1:47" ht="16.5" customHeight="1">
      <c r="A9" s="1550"/>
      <c r="B9" s="1551"/>
      <c r="C9" s="1551"/>
      <c r="D9" s="94" t="s">
        <v>28</v>
      </c>
      <c r="E9" s="102">
        <v>2</v>
      </c>
      <c r="F9" s="102">
        <v>102</v>
      </c>
      <c r="G9" s="102">
        <v>5070</v>
      </c>
      <c r="H9" s="102">
        <v>22610</v>
      </c>
      <c r="I9" s="102">
        <v>22745</v>
      </c>
      <c r="J9" s="102">
        <v>38499</v>
      </c>
      <c r="K9" s="102">
        <v>53044</v>
      </c>
      <c r="L9" s="102">
        <v>60030</v>
      </c>
      <c r="M9" s="102">
        <v>49457</v>
      </c>
      <c r="N9" s="102">
        <v>65787</v>
      </c>
      <c r="O9" s="102">
        <v>27769</v>
      </c>
      <c r="P9" s="102">
        <v>31581</v>
      </c>
      <c r="Q9" s="102">
        <v>5937</v>
      </c>
      <c r="R9" s="102">
        <v>2914</v>
      </c>
      <c r="S9" s="102">
        <v>697</v>
      </c>
      <c r="T9" s="102">
        <v>670</v>
      </c>
      <c r="U9" s="102">
        <v>926</v>
      </c>
      <c r="V9" s="102">
        <v>325</v>
      </c>
      <c r="W9" s="102">
        <v>0</v>
      </c>
      <c r="X9" s="102">
        <v>0</v>
      </c>
      <c r="Y9" s="102">
        <v>0</v>
      </c>
      <c r="Z9" s="103">
        <v>388165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</row>
    <row r="10" spans="1:47" ht="16.5" customHeight="1">
      <c r="A10" s="1550"/>
      <c r="B10" s="1551"/>
      <c r="C10" s="1551"/>
      <c r="D10" s="93" t="s">
        <v>26</v>
      </c>
      <c r="E10" s="104">
        <v>1</v>
      </c>
      <c r="F10" s="104">
        <v>19</v>
      </c>
      <c r="G10" s="104">
        <v>607</v>
      </c>
      <c r="H10" s="104">
        <v>1867</v>
      </c>
      <c r="I10" s="104">
        <v>1275</v>
      </c>
      <c r="J10" s="104">
        <v>1611</v>
      </c>
      <c r="K10" s="104">
        <v>1694</v>
      </c>
      <c r="L10" s="104">
        <v>1456</v>
      </c>
      <c r="M10" s="104">
        <v>958</v>
      </c>
      <c r="N10" s="104">
        <v>1003</v>
      </c>
      <c r="O10" s="104">
        <v>365</v>
      </c>
      <c r="P10" s="104">
        <v>340</v>
      </c>
      <c r="Q10" s="104">
        <v>52</v>
      </c>
      <c r="R10" s="104">
        <v>22</v>
      </c>
      <c r="S10" s="104">
        <v>4</v>
      </c>
      <c r="T10" s="104">
        <v>4</v>
      </c>
      <c r="U10" s="104">
        <v>4</v>
      </c>
      <c r="V10" s="104">
        <v>1</v>
      </c>
      <c r="W10" s="104">
        <v>0</v>
      </c>
      <c r="X10" s="104">
        <v>0</v>
      </c>
      <c r="Y10" s="104">
        <v>0</v>
      </c>
      <c r="Z10" s="105">
        <v>11283</v>
      </c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</row>
    <row r="11" spans="1:47" ht="16.5" customHeight="1">
      <c r="A11" s="1550"/>
      <c r="B11" s="1551"/>
      <c r="C11" s="1551" t="s">
        <v>53</v>
      </c>
      <c r="D11" s="92" t="s">
        <v>27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5.0599999999999996</v>
      </c>
      <c r="K11" s="100">
        <v>36.840000000000003</v>
      </c>
      <c r="L11" s="100">
        <v>32.65</v>
      </c>
      <c r="M11" s="100">
        <v>214.89</v>
      </c>
      <c r="N11" s="100">
        <v>248.57</v>
      </c>
      <c r="O11" s="100">
        <v>293.64999999999998</v>
      </c>
      <c r="P11" s="100">
        <v>147.88</v>
      </c>
      <c r="Q11" s="100">
        <v>69.17</v>
      </c>
      <c r="R11" s="100">
        <v>23.91</v>
      </c>
      <c r="S11" s="100">
        <v>9.5399999999999991</v>
      </c>
      <c r="T11" s="100">
        <v>7.0000000000000007E-2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1">
        <v>1082.23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</row>
    <row r="12" spans="1:47" ht="16.5" customHeight="1">
      <c r="A12" s="1550"/>
      <c r="B12" s="1551"/>
      <c r="C12" s="1551"/>
      <c r="D12" s="94" t="s">
        <v>28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381</v>
      </c>
      <c r="K12" s="102">
        <v>5528</v>
      </c>
      <c r="L12" s="102">
        <v>5035</v>
      </c>
      <c r="M12" s="102">
        <v>35495</v>
      </c>
      <c r="N12" s="102">
        <v>44928</v>
      </c>
      <c r="O12" s="102">
        <v>54122</v>
      </c>
      <c r="P12" s="102">
        <v>29352</v>
      </c>
      <c r="Q12" s="102">
        <v>13312</v>
      </c>
      <c r="R12" s="102">
        <v>4736</v>
      </c>
      <c r="S12" s="102">
        <v>1945</v>
      </c>
      <c r="T12" s="102">
        <v>14</v>
      </c>
      <c r="U12" s="102">
        <v>0</v>
      </c>
      <c r="V12" s="102">
        <v>0</v>
      </c>
      <c r="W12" s="102">
        <v>0</v>
      </c>
      <c r="X12" s="102">
        <v>0</v>
      </c>
      <c r="Y12" s="102">
        <v>0</v>
      </c>
      <c r="Z12" s="103">
        <v>194848</v>
      </c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</row>
    <row r="13" spans="1:47" ht="16.5" customHeight="1">
      <c r="A13" s="1550"/>
      <c r="B13" s="1551"/>
      <c r="C13" s="1551"/>
      <c r="D13" s="93" t="s">
        <v>26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23</v>
      </c>
      <c r="K13" s="104">
        <v>234</v>
      </c>
      <c r="L13" s="104">
        <v>170</v>
      </c>
      <c r="M13" s="104">
        <v>894</v>
      </c>
      <c r="N13" s="104">
        <v>835</v>
      </c>
      <c r="O13" s="104">
        <v>834</v>
      </c>
      <c r="P13" s="104">
        <v>325</v>
      </c>
      <c r="Q13" s="104">
        <v>118</v>
      </c>
      <c r="R13" s="104">
        <v>29</v>
      </c>
      <c r="S13" s="104">
        <v>10</v>
      </c>
      <c r="T13" s="104">
        <v>0</v>
      </c>
      <c r="U13" s="104">
        <v>0</v>
      </c>
      <c r="V13" s="104">
        <v>0</v>
      </c>
      <c r="W13" s="104">
        <v>0</v>
      </c>
      <c r="X13" s="104">
        <v>0</v>
      </c>
      <c r="Y13" s="104">
        <v>0</v>
      </c>
      <c r="Z13" s="105">
        <v>3472</v>
      </c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</row>
    <row r="14" spans="1:47" ht="16.5" customHeight="1">
      <c r="A14" s="1550"/>
      <c r="B14" s="1551"/>
      <c r="C14" s="1552" t="s">
        <v>54</v>
      </c>
      <c r="D14" s="92" t="s">
        <v>27</v>
      </c>
      <c r="E14" s="100">
        <v>0</v>
      </c>
      <c r="F14" s="100">
        <v>0</v>
      </c>
      <c r="G14" s="100">
        <v>0</v>
      </c>
      <c r="H14" s="100">
        <v>0</v>
      </c>
      <c r="I14" s="100">
        <v>0</v>
      </c>
      <c r="J14" s="100">
        <v>2.65</v>
      </c>
      <c r="K14" s="100">
        <v>2.7</v>
      </c>
      <c r="L14" s="100">
        <v>19.62</v>
      </c>
      <c r="M14" s="100">
        <v>48.04</v>
      </c>
      <c r="N14" s="100">
        <v>248.07</v>
      </c>
      <c r="O14" s="100">
        <v>75.510000000000005</v>
      </c>
      <c r="P14" s="100">
        <v>1.6</v>
      </c>
      <c r="Q14" s="100">
        <v>1.63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0.63</v>
      </c>
      <c r="Y14" s="100">
        <v>0</v>
      </c>
      <c r="Z14" s="101">
        <v>400.45</v>
      </c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</row>
    <row r="15" spans="1:47" ht="16.5" customHeight="1">
      <c r="A15" s="1550"/>
      <c r="B15" s="1551"/>
      <c r="C15" s="1552"/>
      <c r="D15" s="94" t="s">
        <v>28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183</v>
      </c>
      <c r="K15" s="102">
        <v>437</v>
      </c>
      <c r="L15" s="102">
        <v>2986</v>
      </c>
      <c r="M15" s="102">
        <v>6384</v>
      </c>
      <c r="N15" s="102">
        <v>52567</v>
      </c>
      <c r="O15" s="102">
        <v>17227</v>
      </c>
      <c r="P15" s="102">
        <v>392</v>
      </c>
      <c r="Q15" s="102">
        <v>305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129</v>
      </c>
      <c r="Y15" s="102">
        <v>0</v>
      </c>
      <c r="Z15" s="103">
        <v>80610</v>
      </c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</row>
    <row r="16" spans="1:47" ht="16.5" customHeight="1">
      <c r="A16" s="1550"/>
      <c r="B16" s="1551"/>
      <c r="C16" s="1552"/>
      <c r="D16" s="93" t="s">
        <v>26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12</v>
      </c>
      <c r="K16" s="104">
        <v>18</v>
      </c>
      <c r="L16" s="104">
        <v>100</v>
      </c>
      <c r="M16" s="104">
        <v>185</v>
      </c>
      <c r="N16" s="104">
        <v>862</v>
      </c>
      <c r="O16" s="104">
        <v>218</v>
      </c>
      <c r="P16" s="104">
        <v>4</v>
      </c>
      <c r="Q16" s="104">
        <v>3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1</v>
      </c>
      <c r="Y16" s="104">
        <v>0</v>
      </c>
      <c r="Z16" s="106">
        <v>1403</v>
      </c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</row>
    <row r="17" spans="1:47" ht="16.5" customHeight="1">
      <c r="A17" s="1550"/>
      <c r="B17" s="1551" t="s">
        <v>30</v>
      </c>
      <c r="C17" s="1551"/>
      <c r="D17" s="92" t="s">
        <v>27</v>
      </c>
      <c r="E17" s="100">
        <v>0.21</v>
      </c>
      <c r="F17" s="100">
        <v>3.23</v>
      </c>
      <c r="G17" s="100">
        <v>92.69</v>
      </c>
      <c r="H17" s="100">
        <v>238.1</v>
      </c>
      <c r="I17" s="100">
        <v>205.75</v>
      </c>
      <c r="J17" s="100">
        <v>348.92</v>
      </c>
      <c r="K17" s="100">
        <v>444.08</v>
      </c>
      <c r="L17" s="100">
        <v>391.89</v>
      </c>
      <c r="M17" s="100">
        <v>510.56</v>
      </c>
      <c r="N17" s="100">
        <v>830.64999999999986</v>
      </c>
      <c r="O17" s="100">
        <v>531.88</v>
      </c>
      <c r="P17" s="100">
        <v>313.69</v>
      </c>
      <c r="Q17" s="100">
        <v>100.84</v>
      </c>
      <c r="R17" s="100">
        <v>37.5</v>
      </c>
      <c r="S17" s="100">
        <v>15.069999999999999</v>
      </c>
      <c r="T17" s="100">
        <v>6.33</v>
      </c>
      <c r="U17" s="100">
        <v>5.37</v>
      </c>
      <c r="V17" s="100">
        <v>1.52</v>
      </c>
      <c r="W17" s="100">
        <v>0.99</v>
      </c>
      <c r="X17" s="100">
        <v>0.63</v>
      </c>
      <c r="Y17" s="100">
        <v>4.01</v>
      </c>
      <c r="Z17" s="101">
        <v>4083.91</v>
      </c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</row>
    <row r="18" spans="1:47" ht="16.5" customHeight="1">
      <c r="A18" s="1550"/>
      <c r="B18" s="1551"/>
      <c r="C18" s="1551"/>
      <c r="D18" s="94" t="s">
        <v>28</v>
      </c>
      <c r="E18" s="102">
        <v>2</v>
      </c>
      <c r="F18" s="102">
        <v>128</v>
      </c>
      <c r="G18" s="102">
        <v>5070</v>
      </c>
      <c r="H18" s="102">
        <v>22684</v>
      </c>
      <c r="I18" s="102">
        <v>22988</v>
      </c>
      <c r="J18" s="102">
        <v>49857</v>
      </c>
      <c r="K18" s="102">
        <v>78523</v>
      </c>
      <c r="L18" s="102">
        <v>88087</v>
      </c>
      <c r="M18" s="102">
        <v>103484</v>
      </c>
      <c r="N18" s="102">
        <v>198653</v>
      </c>
      <c r="O18" s="102">
        <v>117803</v>
      </c>
      <c r="P18" s="102">
        <v>85934</v>
      </c>
      <c r="Q18" s="102">
        <v>24070</v>
      </c>
      <c r="R18" s="102">
        <v>8675</v>
      </c>
      <c r="S18" s="102">
        <v>4274</v>
      </c>
      <c r="T18" s="102">
        <v>2577</v>
      </c>
      <c r="U18" s="102">
        <v>2194</v>
      </c>
      <c r="V18" s="102">
        <v>505</v>
      </c>
      <c r="W18" s="102">
        <v>539</v>
      </c>
      <c r="X18" s="102">
        <v>129</v>
      </c>
      <c r="Y18" s="102">
        <v>2146</v>
      </c>
      <c r="Z18" s="103">
        <v>818322</v>
      </c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</row>
    <row r="19" spans="1:47" ht="16.5" customHeight="1">
      <c r="A19" s="1550"/>
      <c r="B19" s="1551"/>
      <c r="C19" s="1551"/>
      <c r="D19" s="93" t="s">
        <v>26</v>
      </c>
      <c r="E19" s="107">
        <v>1</v>
      </c>
      <c r="F19" s="107">
        <v>24</v>
      </c>
      <c r="G19" s="107">
        <v>607</v>
      </c>
      <c r="H19" s="107">
        <v>1873</v>
      </c>
      <c r="I19" s="107">
        <v>1288</v>
      </c>
      <c r="J19" s="107">
        <v>2077</v>
      </c>
      <c r="K19" s="107">
        <v>2542</v>
      </c>
      <c r="L19" s="107">
        <v>2202</v>
      </c>
      <c r="M19" s="107">
        <v>2253</v>
      </c>
      <c r="N19" s="107">
        <v>3216</v>
      </c>
      <c r="O19" s="107">
        <v>1644</v>
      </c>
      <c r="P19" s="107">
        <v>918</v>
      </c>
      <c r="Q19" s="107">
        <v>212</v>
      </c>
      <c r="R19" s="107">
        <v>57</v>
      </c>
      <c r="S19" s="107">
        <v>23</v>
      </c>
      <c r="T19" s="107">
        <v>13</v>
      </c>
      <c r="U19" s="107">
        <v>9</v>
      </c>
      <c r="V19" s="107">
        <v>2</v>
      </c>
      <c r="W19" s="107">
        <v>1</v>
      </c>
      <c r="X19" s="107">
        <v>1</v>
      </c>
      <c r="Y19" s="107">
        <v>7</v>
      </c>
      <c r="Z19" s="108">
        <v>18970</v>
      </c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</row>
    <row r="20" spans="1:47" ht="16.5" customHeight="1">
      <c r="A20" s="1550"/>
      <c r="B20" s="1551" t="s">
        <v>31</v>
      </c>
      <c r="C20" s="1552" t="s">
        <v>55</v>
      </c>
      <c r="D20" s="92" t="s">
        <v>27</v>
      </c>
      <c r="E20" s="100">
        <v>0</v>
      </c>
      <c r="F20" s="100">
        <v>0</v>
      </c>
      <c r="G20" s="100">
        <v>0</v>
      </c>
      <c r="H20" s="100">
        <v>0.83</v>
      </c>
      <c r="I20" s="100">
        <v>11.38</v>
      </c>
      <c r="J20" s="100">
        <v>25.03</v>
      </c>
      <c r="K20" s="100">
        <v>0.65</v>
      </c>
      <c r="L20" s="100">
        <v>0.61</v>
      </c>
      <c r="M20" s="100">
        <v>0</v>
      </c>
      <c r="N20" s="100">
        <v>0</v>
      </c>
      <c r="O20" s="100">
        <v>0.39</v>
      </c>
      <c r="P20" s="100">
        <v>1.34</v>
      </c>
      <c r="Q20" s="100">
        <v>0.51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1">
        <v>40.74</v>
      </c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</row>
    <row r="21" spans="1:47" ht="16.5" customHeight="1">
      <c r="A21" s="1550"/>
      <c r="B21" s="1551"/>
      <c r="C21" s="1552"/>
      <c r="D21" s="94" t="s">
        <v>28</v>
      </c>
      <c r="E21" s="102">
        <v>0</v>
      </c>
      <c r="F21" s="102">
        <v>0</v>
      </c>
      <c r="G21" s="102">
        <v>0</v>
      </c>
      <c r="H21" s="102">
        <v>23</v>
      </c>
      <c r="I21" s="102">
        <v>549</v>
      </c>
      <c r="J21" s="102">
        <v>1208</v>
      </c>
      <c r="K21" s="102">
        <v>55</v>
      </c>
      <c r="L21" s="102">
        <v>40</v>
      </c>
      <c r="M21" s="102">
        <v>0</v>
      </c>
      <c r="N21" s="102">
        <v>0</v>
      </c>
      <c r="O21" s="102">
        <v>28</v>
      </c>
      <c r="P21" s="102">
        <v>95</v>
      </c>
      <c r="Q21" s="102">
        <v>36</v>
      </c>
      <c r="R21" s="102">
        <v>0</v>
      </c>
      <c r="S21" s="102">
        <v>0</v>
      </c>
      <c r="T21" s="102">
        <v>0</v>
      </c>
      <c r="U21" s="102">
        <v>0</v>
      </c>
      <c r="V21" s="102">
        <v>0</v>
      </c>
      <c r="W21" s="102">
        <v>0</v>
      </c>
      <c r="X21" s="102">
        <v>0</v>
      </c>
      <c r="Y21" s="102">
        <v>0</v>
      </c>
      <c r="Z21" s="103">
        <v>2034</v>
      </c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</row>
    <row r="22" spans="1:47" ht="16.5" customHeight="1">
      <c r="A22" s="1550"/>
      <c r="B22" s="1551"/>
      <c r="C22" s="1552"/>
      <c r="D22" s="93" t="s">
        <v>26</v>
      </c>
      <c r="E22" s="104">
        <v>0</v>
      </c>
      <c r="F22" s="104">
        <v>0</v>
      </c>
      <c r="G22" s="104">
        <v>0</v>
      </c>
      <c r="H22" s="104">
        <v>2</v>
      </c>
      <c r="I22" s="104">
        <v>34</v>
      </c>
      <c r="J22" s="104">
        <v>53</v>
      </c>
      <c r="K22" s="104">
        <v>2</v>
      </c>
      <c r="L22" s="104">
        <v>1</v>
      </c>
      <c r="M22" s="104">
        <v>0</v>
      </c>
      <c r="N22" s="104">
        <v>0</v>
      </c>
      <c r="O22" s="104">
        <v>0</v>
      </c>
      <c r="P22" s="104">
        <v>1</v>
      </c>
      <c r="Q22" s="104">
        <v>1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5">
        <v>94</v>
      </c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</row>
    <row r="23" spans="1:47" ht="16.5" customHeight="1">
      <c r="A23" s="1550"/>
      <c r="B23" s="1551"/>
      <c r="C23" s="1552" t="s">
        <v>56</v>
      </c>
      <c r="D23" s="92" t="s">
        <v>27</v>
      </c>
      <c r="E23" s="100">
        <v>0</v>
      </c>
      <c r="F23" s="100">
        <v>0</v>
      </c>
      <c r="G23" s="100">
        <v>3.23</v>
      </c>
      <c r="H23" s="100">
        <v>15.47</v>
      </c>
      <c r="I23" s="100">
        <v>0.4</v>
      </c>
      <c r="J23" s="100">
        <v>0</v>
      </c>
      <c r="K23" s="100">
        <v>2.48</v>
      </c>
      <c r="L23" s="100">
        <v>0</v>
      </c>
      <c r="M23" s="100">
        <v>0</v>
      </c>
      <c r="N23" s="100">
        <v>0</v>
      </c>
      <c r="O23" s="100">
        <v>1.8</v>
      </c>
      <c r="P23" s="100">
        <v>4.12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1.02</v>
      </c>
      <c r="W23" s="100">
        <v>0</v>
      </c>
      <c r="X23" s="100">
        <v>0</v>
      </c>
      <c r="Y23" s="100">
        <v>0</v>
      </c>
      <c r="Z23" s="101">
        <v>28.52</v>
      </c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</row>
    <row r="24" spans="1:47" ht="16.5" customHeight="1">
      <c r="A24" s="1550"/>
      <c r="B24" s="1551"/>
      <c r="C24" s="1552"/>
      <c r="D24" s="94" t="s">
        <v>28</v>
      </c>
      <c r="E24" s="102">
        <v>0</v>
      </c>
      <c r="F24" s="102">
        <v>0</v>
      </c>
      <c r="G24" s="102">
        <v>42</v>
      </c>
      <c r="H24" s="102">
        <v>365</v>
      </c>
      <c r="I24" s="102">
        <v>24</v>
      </c>
      <c r="J24" s="102">
        <v>0</v>
      </c>
      <c r="K24" s="102">
        <v>185</v>
      </c>
      <c r="L24" s="102">
        <v>0</v>
      </c>
      <c r="M24" s="102">
        <v>0</v>
      </c>
      <c r="N24" s="102">
        <v>0</v>
      </c>
      <c r="O24" s="102">
        <v>183</v>
      </c>
      <c r="P24" s="102">
        <v>292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72</v>
      </c>
      <c r="W24" s="102">
        <v>0</v>
      </c>
      <c r="X24" s="102">
        <v>0</v>
      </c>
      <c r="Y24" s="102">
        <v>0</v>
      </c>
      <c r="Z24" s="103">
        <v>1163</v>
      </c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</row>
    <row r="25" spans="1:47" ht="16.5" customHeight="1">
      <c r="A25" s="1550"/>
      <c r="B25" s="1551"/>
      <c r="C25" s="1552"/>
      <c r="D25" s="93" t="s">
        <v>26</v>
      </c>
      <c r="E25" s="104">
        <v>0</v>
      </c>
      <c r="F25" s="104">
        <v>0</v>
      </c>
      <c r="G25" s="104">
        <v>6</v>
      </c>
      <c r="H25" s="104">
        <v>33</v>
      </c>
      <c r="I25" s="104">
        <v>1</v>
      </c>
      <c r="J25" s="104">
        <v>0</v>
      </c>
      <c r="K25" s="104">
        <v>5</v>
      </c>
      <c r="L25" s="104">
        <v>0</v>
      </c>
      <c r="M25" s="104">
        <v>0</v>
      </c>
      <c r="N25" s="104">
        <v>0</v>
      </c>
      <c r="O25" s="104">
        <v>3</v>
      </c>
      <c r="P25" s="104">
        <v>6</v>
      </c>
      <c r="Q25" s="104">
        <v>0</v>
      </c>
      <c r="R25" s="104">
        <v>0</v>
      </c>
      <c r="S25" s="104">
        <v>0</v>
      </c>
      <c r="T25" s="104">
        <v>0</v>
      </c>
      <c r="U25" s="104">
        <v>0</v>
      </c>
      <c r="V25" s="104">
        <v>1</v>
      </c>
      <c r="W25" s="104">
        <v>0</v>
      </c>
      <c r="X25" s="104">
        <v>0</v>
      </c>
      <c r="Y25" s="104">
        <v>0</v>
      </c>
      <c r="Z25" s="106">
        <v>55</v>
      </c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</row>
    <row r="26" spans="1:47" ht="16.5" customHeight="1">
      <c r="A26" s="1550"/>
      <c r="B26" s="1551" t="s">
        <v>30</v>
      </c>
      <c r="C26" s="1551"/>
      <c r="D26" s="92" t="s">
        <v>27</v>
      </c>
      <c r="E26" s="100">
        <v>0</v>
      </c>
      <c r="F26" s="100">
        <v>0</v>
      </c>
      <c r="G26" s="100">
        <v>3.23</v>
      </c>
      <c r="H26" s="100">
        <v>16.3</v>
      </c>
      <c r="I26" s="100">
        <v>11.780000000000001</v>
      </c>
      <c r="J26" s="100">
        <v>25.03</v>
      </c>
      <c r="K26" s="100">
        <v>3.13</v>
      </c>
      <c r="L26" s="100">
        <v>0.61</v>
      </c>
      <c r="M26" s="100">
        <v>0</v>
      </c>
      <c r="N26" s="100">
        <v>0</v>
      </c>
      <c r="O26" s="100">
        <v>2.19</v>
      </c>
      <c r="P26" s="100">
        <v>5.46</v>
      </c>
      <c r="Q26" s="100">
        <v>0.51</v>
      </c>
      <c r="R26" s="100">
        <v>0</v>
      </c>
      <c r="S26" s="100">
        <v>0</v>
      </c>
      <c r="T26" s="100">
        <v>0</v>
      </c>
      <c r="U26" s="100">
        <v>0</v>
      </c>
      <c r="V26" s="100">
        <v>1.02</v>
      </c>
      <c r="W26" s="100">
        <v>0</v>
      </c>
      <c r="X26" s="100">
        <v>0</v>
      </c>
      <c r="Y26" s="100">
        <v>0</v>
      </c>
      <c r="Z26" s="101">
        <v>69.260000000000005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</row>
    <row r="27" spans="1:47" ht="16.5" customHeight="1">
      <c r="A27" s="1550"/>
      <c r="B27" s="1551"/>
      <c r="C27" s="1551"/>
      <c r="D27" s="94" t="s">
        <v>28</v>
      </c>
      <c r="E27" s="102">
        <v>0</v>
      </c>
      <c r="F27" s="102">
        <v>0</v>
      </c>
      <c r="G27" s="102">
        <v>42</v>
      </c>
      <c r="H27" s="102">
        <v>388</v>
      </c>
      <c r="I27" s="102">
        <v>573</v>
      </c>
      <c r="J27" s="102">
        <v>1208</v>
      </c>
      <c r="K27" s="102">
        <v>240</v>
      </c>
      <c r="L27" s="102">
        <v>40</v>
      </c>
      <c r="M27" s="102">
        <v>0</v>
      </c>
      <c r="N27" s="102">
        <v>0</v>
      </c>
      <c r="O27" s="102">
        <v>211</v>
      </c>
      <c r="P27" s="102">
        <v>387</v>
      </c>
      <c r="Q27" s="102">
        <v>36</v>
      </c>
      <c r="R27" s="102">
        <v>0</v>
      </c>
      <c r="S27" s="102">
        <v>0</v>
      </c>
      <c r="T27" s="102">
        <v>0</v>
      </c>
      <c r="U27" s="102">
        <v>0</v>
      </c>
      <c r="V27" s="102">
        <v>72</v>
      </c>
      <c r="W27" s="102">
        <v>0</v>
      </c>
      <c r="X27" s="102">
        <v>0</v>
      </c>
      <c r="Y27" s="102">
        <v>0</v>
      </c>
      <c r="Z27" s="103">
        <v>3197</v>
      </c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</row>
    <row r="28" spans="1:47" ht="16.5" customHeight="1">
      <c r="A28" s="1550"/>
      <c r="B28" s="1551"/>
      <c r="C28" s="1551"/>
      <c r="D28" s="93" t="s">
        <v>26</v>
      </c>
      <c r="E28" s="107">
        <v>0</v>
      </c>
      <c r="F28" s="107">
        <v>0</v>
      </c>
      <c r="G28" s="107">
        <v>6</v>
      </c>
      <c r="H28" s="107">
        <v>35</v>
      </c>
      <c r="I28" s="107">
        <v>35</v>
      </c>
      <c r="J28" s="107">
        <v>53</v>
      </c>
      <c r="K28" s="107">
        <v>7</v>
      </c>
      <c r="L28" s="107">
        <v>1</v>
      </c>
      <c r="M28" s="107">
        <v>0</v>
      </c>
      <c r="N28" s="107">
        <v>0</v>
      </c>
      <c r="O28" s="107">
        <v>3</v>
      </c>
      <c r="P28" s="107">
        <v>7</v>
      </c>
      <c r="Q28" s="107">
        <v>1</v>
      </c>
      <c r="R28" s="107">
        <v>0</v>
      </c>
      <c r="S28" s="107">
        <v>0</v>
      </c>
      <c r="T28" s="107">
        <v>0</v>
      </c>
      <c r="U28" s="107">
        <v>0</v>
      </c>
      <c r="V28" s="107">
        <v>1</v>
      </c>
      <c r="W28" s="107">
        <v>0</v>
      </c>
      <c r="X28" s="107">
        <v>0</v>
      </c>
      <c r="Y28" s="107">
        <v>0</v>
      </c>
      <c r="Z28" s="108">
        <v>149</v>
      </c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</row>
    <row r="29" spans="1:47" ht="16.5" customHeight="1">
      <c r="A29" s="1550" t="s">
        <v>24</v>
      </c>
      <c r="B29" s="1551"/>
      <c r="C29" s="1551"/>
      <c r="D29" s="92" t="s">
        <v>27</v>
      </c>
      <c r="E29" s="100">
        <v>0.21</v>
      </c>
      <c r="F29" s="100">
        <v>3.23</v>
      </c>
      <c r="G29" s="100">
        <v>95.92</v>
      </c>
      <c r="H29" s="100">
        <v>254.4</v>
      </c>
      <c r="I29" s="100">
        <v>217.53</v>
      </c>
      <c r="J29" s="100">
        <v>373.95000000000005</v>
      </c>
      <c r="K29" s="100">
        <v>447.21</v>
      </c>
      <c r="L29" s="100">
        <v>392.5</v>
      </c>
      <c r="M29" s="100">
        <v>510.56</v>
      </c>
      <c r="N29" s="100">
        <v>830.64999999999986</v>
      </c>
      <c r="O29" s="100">
        <v>534.06999999999994</v>
      </c>
      <c r="P29" s="100">
        <v>319.14999999999998</v>
      </c>
      <c r="Q29" s="100">
        <v>101.35000000000001</v>
      </c>
      <c r="R29" s="100">
        <v>37.5</v>
      </c>
      <c r="S29" s="100">
        <v>15.069999999999999</v>
      </c>
      <c r="T29" s="100">
        <v>6.33</v>
      </c>
      <c r="U29" s="100">
        <v>5.37</v>
      </c>
      <c r="V29" s="100">
        <v>2.54</v>
      </c>
      <c r="W29" s="100">
        <v>0.99</v>
      </c>
      <c r="X29" s="100">
        <v>0.63</v>
      </c>
      <c r="Y29" s="100">
        <v>4.01</v>
      </c>
      <c r="Z29" s="101">
        <v>4153.17</v>
      </c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</row>
    <row r="30" spans="1:47" ht="16.5" customHeight="1">
      <c r="A30" s="1550"/>
      <c r="B30" s="1551"/>
      <c r="C30" s="1551"/>
      <c r="D30" s="94" t="s">
        <v>28</v>
      </c>
      <c r="E30" s="102">
        <v>2</v>
      </c>
      <c r="F30" s="102">
        <v>128</v>
      </c>
      <c r="G30" s="102">
        <v>5112</v>
      </c>
      <c r="H30" s="102">
        <v>23072</v>
      </c>
      <c r="I30" s="102">
        <v>23561</v>
      </c>
      <c r="J30" s="102">
        <v>51065</v>
      </c>
      <c r="K30" s="102">
        <v>78763</v>
      </c>
      <c r="L30" s="102">
        <v>88127</v>
      </c>
      <c r="M30" s="102">
        <v>103484</v>
      </c>
      <c r="N30" s="102">
        <v>198653</v>
      </c>
      <c r="O30" s="102">
        <v>118014</v>
      </c>
      <c r="P30" s="102">
        <v>86321</v>
      </c>
      <c r="Q30" s="102">
        <v>24106</v>
      </c>
      <c r="R30" s="102">
        <v>8675</v>
      </c>
      <c r="S30" s="102">
        <v>4274</v>
      </c>
      <c r="T30" s="102">
        <v>2577</v>
      </c>
      <c r="U30" s="102">
        <v>2194</v>
      </c>
      <c r="V30" s="102">
        <v>577</v>
      </c>
      <c r="W30" s="102">
        <v>539</v>
      </c>
      <c r="X30" s="102">
        <v>129</v>
      </c>
      <c r="Y30" s="102">
        <v>2146</v>
      </c>
      <c r="Z30" s="103">
        <v>821519</v>
      </c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</row>
    <row r="31" spans="1:47" ht="16.5" customHeight="1">
      <c r="A31" s="1550"/>
      <c r="B31" s="1551"/>
      <c r="C31" s="1551"/>
      <c r="D31" s="93" t="s">
        <v>26</v>
      </c>
      <c r="E31" s="107">
        <v>1</v>
      </c>
      <c r="F31" s="107">
        <v>24</v>
      </c>
      <c r="G31" s="107">
        <v>613</v>
      </c>
      <c r="H31" s="107">
        <v>1908</v>
      </c>
      <c r="I31" s="107">
        <v>1323</v>
      </c>
      <c r="J31" s="107">
        <v>2130</v>
      </c>
      <c r="K31" s="107">
        <v>2549</v>
      </c>
      <c r="L31" s="107">
        <v>2203</v>
      </c>
      <c r="M31" s="107">
        <v>2253</v>
      </c>
      <c r="N31" s="107">
        <v>3216</v>
      </c>
      <c r="O31" s="107">
        <v>1647</v>
      </c>
      <c r="P31" s="107">
        <v>925</v>
      </c>
      <c r="Q31" s="107">
        <v>213</v>
      </c>
      <c r="R31" s="107">
        <v>57</v>
      </c>
      <c r="S31" s="107">
        <v>23</v>
      </c>
      <c r="T31" s="107">
        <v>13</v>
      </c>
      <c r="U31" s="107">
        <v>9</v>
      </c>
      <c r="V31" s="107">
        <v>3</v>
      </c>
      <c r="W31" s="107">
        <v>1</v>
      </c>
      <c r="X31" s="107">
        <v>1</v>
      </c>
      <c r="Y31" s="107">
        <v>7</v>
      </c>
      <c r="Z31" s="108">
        <v>19119</v>
      </c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</row>
    <row r="32" spans="1:47" ht="16.5" customHeight="1">
      <c r="A32" s="1550" t="s">
        <v>34</v>
      </c>
      <c r="B32" s="1551" t="s">
        <v>29</v>
      </c>
      <c r="C32" s="1552" t="s">
        <v>53</v>
      </c>
      <c r="D32" s="92" t="s">
        <v>27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0.92</v>
      </c>
      <c r="K32" s="100">
        <v>8.08</v>
      </c>
      <c r="L32" s="100">
        <v>28.82</v>
      </c>
      <c r="M32" s="100">
        <v>74.55</v>
      </c>
      <c r="N32" s="100">
        <v>117.05</v>
      </c>
      <c r="O32" s="100">
        <v>130.05000000000001</v>
      </c>
      <c r="P32" s="100">
        <v>119.9</v>
      </c>
      <c r="Q32" s="100">
        <v>122.25</v>
      </c>
      <c r="R32" s="100">
        <v>63.36</v>
      </c>
      <c r="S32" s="100">
        <v>40.46</v>
      </c>
      <c r="T32" s="100">
        <v>12.72</v>
      </c>
      <c r="U32" s="100">
        <v>9.24</v>
      </c>
      <c r="V32" s="100">
        <v>14.33</v>
      </c>
      <c r="W32" s="100">
        <v>3.99</v>
      </c>
      <c r="X32" s="100">
        <v>4.29</v>
      </c>
      <c r="Y32" s="100">
        <v>3.61</v>
      </c>
      <c r="Z32" s="101">
        <v>753.62</v>
      </c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</row>
    <row r="33" spans="1:47" ht="16.5" customHeight="1">
      <c r="A33" s="1550"/>
      <c r="B33" s="1551"/>
      <c r="C33" s="1552"/>
      <c r="D33" s="94" t="s">
        <v>28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65</v>
      </c>
      <c r="K33" s="102">
        <v>945</v>
      </c>
      <c r="L33" s="102">
        <v>4162</v>
      </c>
      <c r="M33" s="102">
        <v>11184</v>
      </c>
      <c r="N33" s="102">
        <v>21352</v>
      </c>
      <c r="O33" s="102">
        <v>22663</v>
      </c>
      <c r="P33" s="102">
        <v>24236</v>
      </c>
      <c r="Q33" s="102">
        <v>25121</v>
      </c>
      <c r="R33" s="102">
        <v>13337</v>
      </c>
      <c r="S33" s="102">
        <v>8201</v>
      </c>
      <c r="T33" s="102">
        <v>2595</v>
      </c>
      <c r="U33" s="102">
        <v>1886</v>
      </c>
      <c r="V33" s="102">
        <v>2932</v>
      </c>
      <c r="W33" s="102">
        <v>814</v>
      </c>
      <c r="X33" s="102">
        <v>909</v>
      </c>
      <c r="Y33" s="102">
        <v>828</v>
      </c>
      <c r="Z33" s="103">
        <v>141230</v>
      </c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</row>
    <row r="34" spans="1:47" ht="16.5" customHeight="1">
      <c r="A34" s="1550"/>
      <c r="B34" s="1551"/>
      <c r="C34" s="1552"/>
      <c r="D34" s="93" t="s">
        <v>26</v>
      </c>
      <c r="E34" s="104">
        <v>0</v>
      </c>
      <c r="F34" s="104">
        <v>0</v>
      </c>
      <c r="G34" s="104">
        <v>0</v>
      </c>
      <c r="H34" s="104">
        <v>0</v>
      </c>
      <c r="I34" s="104">
        <v>0</v>
      </c>
      <c r="J34" s="104">
        <v>4</v>
      </c>
      <c r="K34" s="104">
        <v>47</v>
      </c>
      <c r="L34" s="104">
        <v>153</v>
      </c>
      <c r="M34" s="104">
        <v>305</v>
      </c>
      <c r="N34" s="104">
        <v>400</v>
      </c>
      <c r="O34" s="104">
        <v>367</v>
      </c>
      <c r="P34" s="104">
        <v>266</v>
      </c>
      <c r="Q34" s="104">
        <v>228</v>
      </c>
      <c r="R34" s="104">
        <v>86</v>
      </c>
      <c r="S34" s="104">
        <v>46</v>
      </c>
      <c r="T34" s="104">
        <v>16</v>
      </c>
      <c r="U34" s="104">
        <v>11</v>
      </c>
      <c r="V34" s="104">
        <v>16</v>
      </c>
      <c r="W34" s="104">
        <v>4</v>
      </c>
      <c r="X34" s="104">
        <v>7</v>
      </c>
      <c r="Y34" s="104">
        <v>4</v>
      </c>
      <c r="Z34" s="105">
        <v>1960</v>
      </c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</row>
    <row r="35" spans="1:47" ht="16.5" customHeight="1">
      <c r="A35" s="1550"/>
      <c r="B35" s="1551"/>
      <c r="C35" s="1552" t="s">
        <v>54</v>
      </c>
      <c r="D35" s="92" t="s">
        <v>27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0</v>
      </c>
      <c r="U35" s="100">
        <v>0</v>
      </c>
      <c r="V35" s="100">
        <v>0</v>
      </c>
      <c r="W35" s="100">
        <v>0</v>
      </c>
      <c r="X35" s="100">
        <v>0</v>
      </c>
      <c r="Y35" s="100">
        <v>0</v>
      </c>
      <c r="Z35" s="101">
        <v>0</v>
      </c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</row>
    <row r="36" spans="1:47" ht="16.5" customHeight="1">
      <c r="A36" s="1550"/>
      <c r="B36" s="1551"/>
      <c r="C36" s="1552"/>
      <c r="D36" s="94" t="s">
        <v>28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0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2">
        <v>0</v>
      </c>
      <c r="W36" s="102">
        <v>0</v>
      </c>
      <c r="X36" s="102">
        <v>0</v>
      </c>
      <c r="Y36" s="102">
        <v>0</v>
      </c>
      <c r="Z36" s="103">
        <v>0</v>
      </c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</row>
    <row r="37" spans="1:47" ht="16.5" customHeight="1">
      <c r="A37" s="1550"/>
      <c r="B37" s="1551"/>
      <c r="C37" s="1552"/>
      <c r="D37" s="93" t="s">
        <v>26</v>
      </c>
      <c r="E37" s="104">
        <v>0</v>
      </c>
      <c r="F37" s="104">
        <v>0</v>
      </c>
      <c r="G37" s="104">
        <v>0</v>
      </c>
      <c r="H37" s="104">
        <v>0</v>
      </c>
      <c r="I37" s="104">
        <v>0</v>
      </c>
      <c r="J37" s="104">
        <v>0</v>
      </c>
      <c r="K37" s="104">
        <v>0</v>
      </c>
      <c r="L37" s="104">
        <v>0</v>
      </c>
      <c r="M37" s="104">
        <v>0</v>
      </c>
      <c r="N37" s="104">
        <v>0</v>
      </c>
      <c r="O37" s="104">
        <v>0</v>
      </c>
      <c r="P37" s="104">
        <v>0</v>
      </c>
      <c r="Q37" s="104">
        <v>0</v>
      </c>
      <c r="R37" s="104">
        <v>0</v>
      </c>
      <c r="S37" s="104">
        <v>0</v>
      </c>
      <c r="T37" s="104">
        <v>0</v>
      </c>
      <c r="U37" s="104">
        <v>0</v>
      </c>
      <c r="V37" s="104">
        <v>0</v>
      </c>
      <c r="W37" s="104">
        <v>0</v>
      </c>
      <c r="X37" s="104">
        <v>0</v>
      </c>
      <c r="Y37" s="104">
        <v>0</v>
      </c>
      <c r="Z37" s="105">
        <v>0</v>
      </c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</row>
    <row r="38" spans="1:47" ht="16.5" customHeight="1">
      <c r="A38" s="1550"/>
      <c r="B38" s="1551" t="s">
        <v>30</v>
      </c>
      <c r="C38" s="1551"/>
      <c r="D38" s="92" t="s">
        <v>27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0.92</v>
      </c>
      <c r="K38" s="100">
        <v>8.08</v>
      </c>
      <c r="L38" s="100">
        <v>28.82</v>
      </c>
      <c r="M38" s="100">
        <v>74.55</v>
      </c>
      <c r="N38" s="100">
        <v>117.05</v>
      </c>
      <c r="O38" s="100">
        <v>130.05000000000001</v>
      </c>
      <c r="P38" s="100">
        <v>119.9</v>
      </c>
      <c r="Q38" s="100">
        <v>122.25</v>
      </c>
      <c r="R38" s="100">
        <v>63.36</v>
      </c>
      <c r="S38" s="100">
        <v>40.46</v>
      </c>
      <c r="T38" s="100">
        <v>12.72</v>
      </c>
      <c r="U38" s="100">
        <v>9.24</v>
      </c>
      <c r="V38" s="100">
        <v>14.33</v>
      </c>
      <c r="W38" s="100">
        <v>3.99</v>
      </c>
      <c r="X38" s="100">
        <v>4.29</v>
      </c>
      <c r="Y38" s="100">
        <v>3.61</v>
      </c>
      <c r="Z38" s="101">
        <v>753.62</v>
      </c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</row>
    <row r="39" spans="1:47" ht="16.5" customHeight="1">
      <c r="A39" s="1550"/>
      <c r="B39" s="1551"/>
      <c r="C39" s="1551"/>
      <c r="D39" s="94" t="s">
        <v>28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65</v>
      </c>
      <c r="K39" s="102">
        <v>945</v>
      </c>
      <c r="L39" s="102">
        <v>4162</v>
      </c>
      <c r="M39" s="102">
        <v>11184</v>
      </c>
      <c r="N39" s="102">
        <v>21352</v>
      </c>
      <c r="O39" s="102">
        <v>22663</v>
      </c>
      <c r="P39" s="102">
        <v>24236</v>
      </c>
      <c r="Q39" s="102">
        <v>25121</v>
      </c>
      <c r="R39" s="102">
        <v>13337</v>
      </c>
      <c r="S39" s="102">
        <v>8201</v>
      </c>
      <c r="T39" s="102">
        <v>2595</v>
      </c>
      <c r="U39" s="102">
        <v>1886</v>
      </c>
      <c r="V39" s="102">
        <v>2932</v>
      </c>
      <c r="W39" s="102">
        <v>814</v>
      </c>
      <c r="X39" s="102">
        <v>909</v>
      </c>
      <c r="Y39" s="102">
        <v>828</v>
      </c>
      <c r="Z39" s="103">
        <v>141230</v>
      </c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</row>
    <row r="40" spans="1:47" ht="16.5" customHeight="1">
      <c r="A40" s="1550"/>
      <c r="B40" s="1551"/>
      <c r="C40" s="1551"/>
      <c r="D40" s="93" t="s">
        <v>26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  <c r="J40" s="107">
        <v>4</v>
      </c>
      <c r="K40" s="107">
        <v>47</v>
      </c>
      <c r="L40" s="107">
        <v>153</v>
      </c>
      <c r="M40" s="107">
        <v>305</v>
      </c>
      <c r="N40" s="107">
        <v>400</v>
      </c>
      <c r="O40" s="107">
        <v>367</v>
      </c>
      <c r="P40" s="107">
        <v>266</v>
      </c>
      <c r="Q40" s="107">
        <v>228</v>
      </c>
      <c r="R40" s="107">
        <v>86</v>
      </c>
      <c r="S40" s="107">
        <v>46</v>
      </c>
      <c r="T40" s="107">
        <v>16</v>
      </c>
      <c r="U40" s="107">
        <v>11</v>
      </c>
      <c r="V40" s="107">
        <v>16</v>
      </c>
      <c r="W40" s="107">
        <v>4</v>
      </c>
      <c r="X40" s="107">
        <v>7</v>
      </c>
      <c r="Y40" s="107">
        <v>4</v>
      </c>
      <c r="Z40" s="108">
        <v>1960</v>
      </c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</row>
    <row r="41" spans="1:47" ht="16.5" customHeight="1">
      <c r="A41" s="1550"/>
      <c r="B41" s="1551" t="s">
        <v>31</v>
      </c>
      <c r="C41" s="1552" t="s">
        <v>55</v>
      </c>
      <c r="D41" s="92" t="s">
        <v>27</v>
      </c>
      <c r="E41" s="100">
        <v>0</v>
      </c>
      <c r="F41" s="100">
        <v>0</v>
      </c>
      <c r="G41" s="100">
        <v>0</v>
      </c>
      <c r="H41" s="100">
        <v>0</v>
      </c>
      <c r="I41" s="100">
        <v>14.08</v>
      </c>
      <c r="J41" s="100">
        <v>0.95</v>
      </c>
      <c r="K41" s="100">
        <v>0</v>
      </c>
      <c r="L41" s="100">
        <v>2.08</v>
      </c>
      <c r="M41" s="100">
        <v>25.39</v>
      </c>
      <c r="N41" s="100">
        <v>28.47</v>
      </c>
      <c r="O41" s="100">
        <v>12.98</v>
      </c>
      <c r="P41" s="100">
        <v>3.51</v>
      </c>
      <c r="Q41" s="100">
        <v>0.57999999999999996</v>
      </c>
      <c r="R41" s="100">
        <v>0</v>
      </c>
      <c r="S41" s="100">
        <v>0.08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101">
        <v>88.12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</row>
    <row r="42" spans="1:47" ht="16.5" customHeight="1">
      <c r="A42" s="1550"/>
      <c r="B42" s="1551"/>
      <c r="C42" s="1552"/>
      <c r="D42" s="94" t="s">
        <v>28</v>
      </c>
      <c r="E42" s="102">
        <v>0</v>
      </c>
      <c r="F42" s="102">
        <v>0</v>
      </c>
      <c r="G42" s="102">
        <v>0</v>
      </c>
      <c r="H42" s="102">
        <v>0</v>
      </c>
      <c r="I42" s="102">
        <v>840</v>
      </c>
      <c r="J42" s="102">
        <v>51</v>
      </c>
      <c r="K42" s="102">
        <v>0</v>
      </c>
      <c r="L42" s="102">
        <v>129</v>
      </c>
      <c r="M42" s="102">
        <v>2036</v>
      </c>
      <c r="N42" s="102">
        <v>2063</v>
      </c>
      <c r="O42" s="102">
        <v>923</v>
      </c>
      <c r="P42" s="102">
        <v>249</v>
      </c>
      <c r="Q42" s="102">
        <v>41</v>
      </c>
      <c r="R42" s="102">
        <v>0</v>
      </c>
      <c r="S42" s="102">
        <v>6</v>
      </c>
      <c r="T42" s="102">
        <v>0</v>
      </c>
      <c r="U42" s="102">
        <v>0</v>
      </c>
      <c r="V42" s="102">
        <v>0</v>
      </c>
      <c r="W42" s="102">
        <v>0</v>
      </c>
      <c r="X42" s="102">
        <v>0</v>
      </c>
      <c r="Y42" s="102">
        <v>0</v>
      </c>
      <c r="Z42" s="103">
        <v>6338</v>
      </c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</row>
    <row r="43" spans="1:47" ht="16.5" customHeight="1">
      <c r="A43" s="1550"/>
      <c r="B43" s="1551"/>
      <c r="C43" s="1552"/>
      <c r="D43" s="93" t="s">
        <v>26</v>
      </c>
      <c r="E43" s="104">
        <v>0</v>
      </c>
      <c r="F43" s="104">
        <v>0</v>
      </c>
      <c r="G43" s="104">
        <v>0</v>
      </c>
      <c r="H43" s="104">
        <v>0</v>
      </c>
      <c r="I43" s="104">
        <v>47</v>
      </c>
      <c r="J43" s="104">
        <v>3</v>
      </c>
      <c r="K43" s="104">
        <v>0</v>
      </c>
      <c r="L43" s="104">
        <v>3</v>
      </c>
      <c r="M43" s="104">
        <v>32</v>
      </c>
      <c r="N43" s="104">
        <v>34</v>
      </c>
      <c r="O43" s="104">
        <v>14</v>
      </c>
      <c r="P43" s="104">
        <v>4</v>
      </c>
      <c r="Q43" s="104">
        <v>0</v>
      </c>
      <c r="R43" s="104">
        <v>0</v>
      </c>
      <c r="S43" s="104">
        <v>0</v>
      </c>
      <c r="T43" s="104">
        <v>0</v>
      </c>
      <c r="U43" s="104">
        <v>0</v>
      </c>
      <c r="V43" s="104">
        <v>0</v>
      </c>
      <c r="W43" s="104">
        <v>0</v>
      </c>
      <c r="X43" s="104">
        <v>0</v>
      </c>
      <c r="Y43" s="104">
        <v>0</v>
      </c>
      <c r="Z43" s="105">
        <v>137</v>
      </c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</row>
    <row r="44" spans="1:47" ht="16.5" customHeight="1">
      <c r="A44" s="1550"/>
      <c r="B44" s="1551"/>
      <c r="C44" s="1552" t="s">
        <v>56</v>
      </c>
      <c r="D44" s="92" t="s">
        <v>27</v>
      </c>
      <c r="E44" s="100">
        <v>0</v>
      </c>
      <c r="F44" s="100">
        <v>3.22</v>
      </c>
      <c r="G44" s="100">
        <v>1.34</v>
      </c>
      <c r="H44" s="100">
        <v>41.53</v>
      </c>
      <c r="I44" s="100">
        <v>77.510000000000005</v>
      </c>
      <c r="J44" s="100">
        <v>239.55</v>
      </c>
      <c r="K44" s="100">
        <v>545.76</v>
      </c>
      <c r="L44" s="100">
        <v>419.61</v>
      </c>
      <c r="M44" s="100">
        <v>467.2</v>
      </c>
      <c r="N44" s="100">
        <v>856.34</v>
      </c>
      <c r="O44" s="100">
        <v>1028.49</v>
      </c>
      <c r="P44" s="100">
        <v>705.1</v>
      </c>
      <c r="Q44" s="100">
        <v>290.08</v>
      </c>
      <c r="R44" s="100">
        <v>41.4</v>
      </c>
      <c r="S44" s="100">
        <v>4.41</v>
      </c>
      <c r="T44" s="100">
        <v>5.07</v>
      </c>
      <c r="U44" s="100">
        <v>0.97</v>
      </c>
      <c r="V44" s="100">
        <v>3.54</v>
      </c>
      <c r="W44" s="100">
        <v>0.28000000000000003</v>
      </c>
      <c r="X44" s="100">
        <v>0</v>
      </c>
      <c r="Y44" s="100">
        <v>0</v>
      </c>
      <c r="Z44" s="101">
        <v>4731.3999999999996</v>
      </c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</row>
    <row r="45" spans="1:47" ht="16.5" customHeight="1">
      <c r="A45" s="1550"/>
      <c r="B45" s="1551"/>
      <c r="C45" s="1552"/>
      <c r="D45" s="94" t="s">
        <v>28</v>
      </c>
      <c r="E45" s="102">
        <v>0</v>
      </c>
      <c r="F45" s="102">
        <v>25</v>
      </c>
      <c r="G45" s="102">
        <v>21</v>
      </c>
      <c r="H45" s="102">
        <v>1015</v>
      </c>
      <c r="I45" s="102">
        <v>3238</v>
      </c>
      <c r="J45" s="102">
        <v>12536</v>
      </c>
      <c r="K45" s="102">
        <v>34900</v>
      </c>
      <c r="L45" s="102">
        <v>29765</v>
      </c>
      <c r="M45" s="102">
        <v>38840</v>
      </c>
      <c r="N45" s="102">
        <v>68751</v>
      </c>
      <c r="O45" s="102">
        <v>83275</v>
      </c>
      <c r="P45" s="102">
        <v>55662</v>
      </c>
      <c r="Q45" s="102">
        <v>25147</v>
      </c>
      <c r="R45" s="102">
        <v>3413</v>
      </c>
      <c r="S45" s="102">
        <v>311</v>
      </c>
      <c r="T45" s="102">
        <v>439</v>
      </c>
      <c r="U45" s="102">
        <v>69</v>
      </c>
      <c r="V45" s="102">
        <v>252</v>
      </c>
      <c r="W45" s="102">
        <v>20</v>
      </c>
      <c r="X45" s="102">
        <v>0</v>
      </c>
      <c r="Y45" s="102">
        <v>0</v>
      </c>
      <c r="Z45" s="103">
        <v>357679</v>
      </c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</row>
    <row r="46" spans="1:47" ht="16.5" customHeight="1">
      <c r="A46" s="1550"/>
      <c r="B46" s="1551"/>
      <c r="C46" s="1552"/>
      <c r="D46" s="93" t="s">
        <v>26</v>
      </c>
      <c r="E46" s="104">
        <v>0</v>
      </c>
      <c r="F46" s="104">
        <v>5</v>
      </c>
      <c r="G46" s="104">
        <v>3</v>
      </c>
      <c r="H46" s="104">
        <v>92</v>
      </c>
      <c r="I46" s="104">
        <v>188</v>
      </c>
      <c r="J46" s="104">
        <v>538</v>
      </c>
      <c r="K46" s="104">
        <v>1099</v>
      </c>
      <c r="L46" s="104">
        <v>570</v>
      </c>
      <c r="M46" s="104">
        <v>612</v>
      </c>
      <c r="N46" s="104">
        <v>1064</v>
      </c>
      <c r="O46" s="104">
        <v>1306</v>
      </c>
      <c r="P46" s="104">
        <v>879</v>
      </c>
      <c r="Q46" s="104">
        <v>393</v>
      </c>
      <c r="R46" s="104">
        <v>53</v>
      </c>
      <c r="S46" s="104">
        <v>4</v>
      </c>
      <c r="T46" s="104">
        <v>7</v>
      </c>
      <c r="U46" s="104">
        <v>1</v>
      </c>
      <c r="V46" s="104">
        <v>3</v>
      </c>
      <c r="W46" s="104">
        <v>0</v>
      </c>
      <c r="X46" s="104">
        <v>0</v>
      </c>
      <c r="Y46" s="104">
        <v>0</v>
      </c>
      <c r="Z46" s="105">
        <v>6817</v>
      </c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ht="16.5" customHeight="1">
      <c r="A47" s="1550"/>
      <c r="B47" s="1551" t="s">
        <v>30</v>
      </c>
      <c r="C47" s="1551"/>
      <c r="D47" s="92" t="s">
        <v>27</v>
      </c>
      <c r="E47" s="100">
        <v>0</v>
      </c>
      <c r="F47" s="100">
        <v>3.22</v>
      </c>
      <c r="G47" s="100">
        <v>1.34</v>
      </c>
      <c r="H47" s="100">
        <v>41.53</v>
      </c>
      <c r="I47" s="100">
        <v>91.59</v>
      </c>
      <c r="J47" s="100">
        <v>240.5</v>
      </c>
      <c r="K47" s="100">
        <v>545.76</v>
      </c>
      <c r="L47" s="100">
        <v>421.69</v>
      </c>
      <c r="M47" s="100">
        <v>492.59</v>
      </c>
      <c r="N47" s="100">
        <v>884.81000000000006</v>
      </c>
      <c r="O47" s="100">
        <v>1041.47</v>
      </c>
      <c r="P47" s="100">
        <v>708.61</v>
      </c>
      <c r="Q47" s="100">
        <v>290.65999999999997</v>
      </c>
      <c r="R47" s="100">
        <v>41.4</v>
      </c>
      <c r="S47" s="100">
        <v>4.49</v>
      </c>
      <c r="T47" s="100">
        <v>5.07</v>
      </c>
      <c r="U47" s="100">
        <v>0.97</v>
      </c>
      <c r="V47" s="100">
        <v>3.54</v>
      </c>
      <c r="W47" s="100">
        <v>0.28000000000000003</v>
      </c>
      <c r="X47" s="100">
        <v>0</v>
      </c>
      <c r="Y47" s="100">
        <v>0</v>
      </c>
      <c r="Z47" s="101">
        <v>4819.5199999999995</v>
      </c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</row>
    <row r="48" spans="1:47" ht="16.5" customHeight="1">
      <c r="A48" s="1550"/>
      <c r="B48" s="1551"/>
      <c r="C48" s="1551"/>
      <c r="D48" s="94" t="s">
        <v>28</v>
      </c>
      <c r="E48" s="102">
        <v>0</v>
      </c>
      <c r="F48" s="102">
        <v>25</v>
      </c>
      <c r="G48" s="102">
        <v>21</v>
      </c>
      <c r="H48" s="102">
        <v>1015</v>
      </c>
      <c r="I48" s="102">
        <v>4078</v>
      </c>
      <c r="J48" s="102">
        <v>12587</v>
      </c>
      <c r="K48" s="102">
        <v>34900</v>
      </c>
      <c r="L48" s="102">
        <v>29894</v>
      </c>
      <c r="M48" s="102">
        <v>40876</v>
      </c>
      <c r="N48" s="102">
        <v>70814</v>
      </c>
      <c r="O48" s="102">
        <v>84198</v>
      </c>
      <c r="P48" s="102">
        <v>55911</v>
      </c>
      <c r="Q48" s="102">
        <v>25188</v>
      </c>
      <c r="R48" s="102">
        <v>3413</v>
      </c>
      <c r="S48" s="102">
        <v>317</v>
      </c>
      <c r="T48" s="102">
        <v>439</v>
      </c>
      <c r="U48" s="102">
        <v>69</v>
      </c>
      <c r="V48" s="102">
        <v>252</v>
      </c>
      <c r="W48" s="102">
        <v>20</v>
      </c>
      <c r="X48" s="102">
        <v>0</v>
      </c>
      <c r="Y48" s="102">
        <v>0</v>
      </c>
      <c r="Z48" s="103">
        <v>364017</v>
      </c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</row>
    <row r="49" spans="1:47" ht="16.5" customHeight="1">
      <c r="A49" s="1550"/>
      <c r="B49" s="1551"/>
      <c r="C49" s="1551"/>
      <c r="D49" s="93" t="s">
        <v>26</v>
      </c>
      <c r="E49" s="107">
        <v>0</v>
      </c>
      <c r="F49" s="107">
        <v>5</v>
      </c>
      <c r="G49" s="107">
        <v>3</v>
      </c>
      <c r="H49" s="107">
        <v>92</v>
      </c>
      <c r="I49" s="107">
        <v>235</v>
      </c>
      <c r="J49" s="107">
        <v>541</v>
      </c>
      <c r="K49" s="107">
        <v>1099</v>
      </c>
      <c r="L49" s="107">
        <v>573</v>
      </c>
      <c r="M49" s="107">
        <v>644</v>
      </c>
      <c r="N49" s="107">
        <v>1098</v>
      </c>
      <c r="O49" s="107">
        <v>1320</v>
      </c>
      <c r="P49" s="107">
        <v>883</v>
      </c>
      <c r="Q49" s="107">
        <v>393</v>
      </c>
      <c r="R49" s="107">
        <v>53</v>
      </c>
      <c r="S49" s="107">
        <v>4</v>
      </c>
      <c r="T49" s="107">
        <v>7</v>
      </c>
      <c r="U49" s="107">
        <v>1</v>
      </c>
      <c r="V49" s="107">
        <v>3</v>
      </c>
      <c r="W49" s="107">
        <v>0</v>
      </c>
      <c r="X49" s="107">
        <v>0</v>
      </c>
      <c r="Y49" s="107">
        <v>0</v>
      </c>
      <c r="Z49" s="108">
        <v>6954</v>
      </c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</row>
    <row r="50" spans="1:47" ht="16.5" customHeight="1">
      <c r="A50" s="1550" t="s">
        <v>24</v>
      </c>
      <c r="B50" s="1551"/>
      <c r="C50" s="1551"/>
      <c r="D50" s="92" t="s">
        <v>27</v>
      </c>
      <c r="E50" s="100">
        <v>0</v>
      </c>
      <c r="F50" s="100">
        <v>3.22</v>
      </c>
      <c r="G50" s="100">
        <v>1.34</v>
      </c>
      <c r="H50" s="100">
        <v>41.53</v>
      </c>
      <c r="I50" s="100">
        <v>91.59</v>
      </c>
      <c r="J50" s="100">
        <v>241.42000000000002</v>
      </c>
      <c r="K50" s="100">
        <v>553.84</v>
      </c>
      <c r="L50" s="100">
        <v>450.51</v>
      </c>
      <c r="M50" s="100">
        <v>567.14</v>
      </c>
      <c r="N50" s="100">
        <v>1001.86</v>
      </c>
      <c r="O50" s="100">
        <v>1171.52</v>
      </c>
      <c r="P50" s="100">
        <v>828.51</v>
      </c>
      <c r="Q50" s="100">
        <v>412.90999999999997</v>
      </c>
      <c r="R50" s="100">
        <v>104.75999999999999</v>
      </c>
      <c r="S50" s="100">
        <v>44.95</v>
      </c>
      <c r="T50" s="100">
        <v>17.79</v>
      </c>
      <c r="U50" s="100">
        <v>10.210000000000001</v>
      </c>
      <c r="V50" s="100">
        <v>17.87</v>
      </c>
      <c r="W50" s="100">
        <v>4.2700000000000005</v>
      </c>
      <c r="X50" s="100">
        <v>4.29</v>
      </c>
      <c r="Y50" s="100">
        <v>3.61</v>
      </c>
      <c r="Z50" s="101">
        <v>5573.1399999999994</v>
      </c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</row>
    <row r="51" spans="1:47" ht="16.5" customHeight="1">
      <c r="A51" s="1550"/>
      <c r="B51" s="1551"/>
      <c r="C51" s="1551"/>
      <c r="D51" s="94" t="s">
        <v>28</v>
      </c>
      <c r="E51" s="102">
        <v>0</v>
      </c>
      <c r="F51" s="102">
        <v>25</v>
      </c>
      <c r="G51" s="102">
        <v>21</v>
      </c>
      <c r="H51" s="102">
        <v>1015</v>
      </c>
      <c r="I51" s="102">
        <v>4078</v>
      </c>
      <c r="J51" s="102">
        <v>12652</v>
      </c>
      <c r="K51" s="102">
        <v>35845</v>
      </c>
      <c r="L51" s="102">
        <v>34056</v>
      </c>
      <c r="M51" s="102">
        <v>52060</v>
      </c>
      <c r="N51" s="102">
        <v>92166</v>
      </c>
      <c r="O51" s="102">
        <v>106861</v>
      </c>
      <c r="P51" s="102">
        <v>80147</v>
      </c>
      <c r="Q51" s="102">
        <v>50309</v>
      </c>
      <c r="R51" s="102">
        <v>16750</v>
      </c>
      <c r="S51" s="102">
        <v>8518</v>
      </c>
      <c r="T51" s="102">
        <v>3034</v>
      </c>
      <c r="U51" s="102">
        <v>1955</v>
      </c>
      <c r="V51" s="102">
        <v>3184</v>
      </c>
      <c r="W51" s="102">
        <v>834</v>
      </c>
      <c r="X51" s="102">
        <v>909</v>
      </c>
      <c r="Y51" s="102">
        <v>828</v>
      </c>
      <c r="Z51" s="103">
        <v>505247</v>
      </c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</row>
    <row r="52" spans="1:47" ht="16.5" customHeight="1">
      <c r="A52" s="1550"/>
      <c r="B52" s="1551"/>
      <c r="C52" s="1551"/>
      <c r="D52" s="93" t="s">
        <v>26</v>
      </c>
      <c r="E52" s="107">
        <v>0</v>
      </c>
      <c r="F52" s="107">
        <v>5</v>
      </c>
      <c r="G52" s="107">
        <v>3</v>
      </c>
      <c r="H52" s="107">
        <v>92</v>
      </c>
      <c r="I52" s="107">
        <v>235</v>
      </c>
      <c r="J52" s="107">
        <v>545</v>
      </c>
      <c r="K52" s="107">
        <v>1146</v>
      </c>
      <c r="L52" s="107">
        <v>726</v>
      </c>
      <c r="M52" s="107">
        <v>949</v>
      </c>
      <c r="N52" s="107">
        <v>1498</v>
      </c>
      <c r="O52" s="107">
        <v>1687</v>
      </c>
      <c r="P52" s="107">
        <v>1149</v>
      </c>
      <c r="Q52" s="107">
        <v>621</v>
      </c>
      <c r="R52" s="107">
        <v>139</v>
      </c>
      <c r="S52" s="107">
        <v>50</v>
      </c>
      <c r="T52" s="107">
        <v>23</v>
      </c>
      <c r="U52" s="107">
        <v>12</v>
      </c>
      <c r="V52" s="107">
        <v>19</v>
      </c>
      <c r="W52" s="107">
        <v>4</v>
      </c>
      <c r="X52" s="107">
        <v>7</v>
      </c>
      <c r="Y52" s="107">
        <v>4</v>
      </c>
      <c r="Z52" s="108">
        <v>8914</v>
      </c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</row>
    <row r="53" spans="1:47" ht="16.5" customHeight="1">
      <c r="A53" s="1550" t="s">
        <v>33</v>
      </c>
      <c r="B53" s="1551"/>
      <c r="C53" s="1551"/>
      <c r="D53" s="92" t="s">
        <v>27</v>
      </c>
      <c r="E53" s="100">
        <v>0.21</v>
      </c>
      <c r="F53" s="100">
        <v>6.45</v>
      </c>
      <c r="G53" s="100">
        <v>97.26</v>
      </c>
      <c r="H53" s="100">
        <v>295.93</v>
      </c>
      <c r="I53" s="100">
        <v>309.12</v>
      </c>
      <c r="J53" s="100">
        <v>615.37000000000012</v>
      </c>
      <c r="K53" s="100">
        <v>1001.05</v>
      </c>
      <c r="L53" s="100">
        <v>843.01</v>
      </c>
      <c r="M53" s="100">
        <v>1077.7</v>
      </c>
      <c r="N53" s="100">
        <v>1832.5099999999998</v>
      </c>
      <c r="O53" s="100">
        <v>1705.59</v>
      </c>
      <c r="P53" s="100">
        <v>1147.6599999999999</v>
      </c>
      <c r="Q53" s="100">
        <v>514.26</v>
      </c>
      <c r="R53" s="100">
        <v>142.26</v>
      </c>
      <c r="S53" s="100">
        <v>60.019999999999996</v>
      </c>
      <c r="T53" s="100">
        <v>24.12</v>
      </c>
      <c r="U53" s="100">
        <v>15.58</v>
      </c>
      <c r="V53" s="100">
        <v>20.41</v>
      </c>
      <c r="W53" s="100">
        <v>5.2600000000000007</v>
      </c>
      <c r="X53" s="100">
        <v>4.92</v>
      </c>
      <c r="Y53" s="100">
        <v>7.6199999999999992</v>
      </c>
      <c r="Z53" s="101">
        <v>9726.31</v>
      </c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</row>
    <row r="54" spans="1:47" ht="16.5" customHeight="1">
      <c r="A54" s="1550"/>
      <c r="B54" s="1551"/>
      <c r="C54" s="1551"/>
      <c r="D54" s="94" t="s">
        <v>28</v>
      </c>
      <c r="E54" s="102">
        <v>2</v>
      </c>
      <c r="F54" s="102">
        <v>153</v>
      </c>
      <c r="G54" s="102">
        <v>5133</v>
      </c>
      <c r="H54" s="102">
        <v>24087</v>
      </c>
      <c r="I54" s="102">
        <v>27639</v>
      </c>
      <c r="J54" s="102">
        <v>63717</v>
      </c>
      <c r="K54" s="102">
        <v>114608</v>
      </c>
      <c r="L54" s="102">
        <v>122183</v>
      </c>
      <c r="M54" s="102">
        <v>155544</v>
      </c>
      <c r="N54" s="102">
        <v>290819</v>
      </c>
      <c r="O54" s="102">
        <v>224875</v>
      </c>
      <c r="P54" s="102">
        <v>166468</v>
      </c>
      <c r="Q54" s="102">
        <v>74415</v>
      </c>
      <c r="R54" s="102">
        <v>25425</v>
      </c>
      <c r="S54" s="102">
        <v>12792</v>
      </c>
      <c r="T54" s="102">
        <v>5611</v>
      </c>
      <c r="U54" s="102">
        <v>4149</v>
      </c>
      <c r="V54" s="102">
        <v>3761</v>
      </c>
      <c r="W54" s="102">
        <v>1373</v>
      </c>
      <c r="X54" s="102">
        <v>1038</v>
      </c>
      <c r="Y54" s="102">
        <v>2974</v>
      </c>
      <c r="Z54" s="103">
        <v>1326766</v>
      </c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</row>
    <row r="55" spans="1:47" ht="16.5" customHeight="1" thickBot="1">
      <c r="A55" s="1558"/>
      <c r="B55" s="1559"/>
      <c r="C55" s="1559"/>
      <c r="D55" s="98" t="s">
        <v>26</v>
      </c>
      <c r="E55" s="109">
        <v>1</v>
      </c>
      <c r="F55" s="109">
        <v>29</v>
      </c>
      <c r="G55" s="109">
        <v>616</v>
      </c>
      <c r="H55" s="109">
        <v>2000</v>
      </c>
      <c r="I55" s="109">
        <v>1558</v>
      </c>
      <c r="J55" s="109">
        <v>2675</v>
      </c>
      <c r="K55" s="109">
        <v>3695</v>
      </c>
      <c r="L55" s="109">
        <v>2929</v>
      </c>
      <c r="M55" s="109">
        <v>3202</v>
      </c>
      <c r="N55" s="109">
        <v>4714</v>
      </c>
      <c r="O55" s="109">
        <v>3334</v>
      </c>
      <c r="P55" s="109">
        <v>2074</v>
      </c>
      <c r="Q55" s="109">
        <v>834</v>
      </c>
      <c r="R55" s="109">
        <v>196</v>
      </c>
      <c r="S55" s="109">
        <v>73</v>
      </c>
      <c r="T55" s="109">
        <v>36</v>
      </c>
      <c r="U55" s="109">
        <v>21</v>
      </c>
      <c r="V55" s="109">
        <v>22</v>
      </c>
      <c r="W55" s="109">
        <v>5</v>
      </c>
      <c r="X55" s="109">
        <v>8</v>
      </c>
      <c r="Y55" s="109">
        <v>11</v>
      </c>
      <c r="Z55" s="109">
        <v>28033</v>
      </c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</row>
    <row r="56" spans="1:47" ht="16.5" customHeight="1" thickBo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</row>
    <row r="57" spans="1:47" ht="16.5" customHeight="1">
      <c r="A57" s="89"/>
      <c r="B57" s="89"/>
      <c r="C57" s="89"/>
      <c r="D57" s="89"/>
      <c r="E57" s="89"/>
      <c r="F57" s="89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</row>
    <row r="58" spans="1:47" ht="16.5" customHeight="1">
      <c r="A58" s="89"/>
      <c r="B58" s="89"/>
      <c r="C58" s="89"/>
      <c r="D58" s="89"/>
      <c r="E58" s="89"/>
      <c r="F58" s="89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</row>
    <row r="59" spans="1:47" ht="16.5" customHeight="1" thickBot="1">
      <c r="A59" s="89"/>
      <c r="B59" s="89"/>
      <c r="C59" s="89"/>
      <c r="D59" s="89"/>
      <c r="E59" s="89"/>
      <c r="F59" s="89"/>
      <c r="G59" s="1553">
        <v>55.64</v>
      </c>
      <c r="H59" s="1554"/>
      <c r="I59" s="1554">
        <v>5564</v>
      </c>
      <c r="J59" s="1554"/>
      <c r="K59" s="1554">
        <v>12.59</v>
      </c>
      <c r="L59" s="1554"/>
      <c r="M59" s="1554">
        <v>39.04</v>
      </c>
      <c r="N59" s="1554"/>
      <c r="O59" s="1554">
        <v>0.24</v>
      </c>
      <c r="P59" s="1554"/>
      <c r="Q59" s="1554">
        <v>66.36</v>
      </c>
      <c r="R59" s="1554"/>
      <c r="S59" s="1572">
        <v>105.64</v>
      </c>
      <c r="T59" s="1573"/>
      <c r="U59" s="1554">
        <v>9900.1799999999985</v>
      </c>
      <c r="V59" s="1554"/>
      <c r="W59" s="1554">
        <v>1326766</v>
      </c>
      <c r="X59" s="1554"/>
      <c r="Y59" s="1554">
        <v>28033</v>
      </c>
      <c r="Z59" s="1577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</row>
    <row r="60" spans="1:47" ht="16.5" customHeight="1"/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59</v>
      </c>
      <c r="B1" s="1556"/>
      <c r="C1" s="1556"/>
      <c r="D1" s="1556"/>
      <c r="E1" s="1556"/>
      <c r="F1" s="1556"/>
      <c r="G1" s="1556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</row>
    <row r="3" spans="1:47" ht="14.25" thickBo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</row>
    <row r="4" spans="1:47" ht="16.5" customHeight="1">
      <c r="A4" s="73" t="s">
        <v>36</v>
      </c>
      <c r="B4" s="74" t="s">
        <v>35</v>
      </c>
      <c r="C4" s="74" t="s">
        <v>1</v>
      </c>
      <c r="D4" s="74" t="s">
        <v>2</v>
      </c>
      <c r="E4" s="74" t="s">
        <v>3</v>
      </c>
      <c r="F4" s="74" t="s">
        <v>4</v>
      </c>
      <c r="G4" s="74" t="s">
        <v>5</v>
      </c>
      <c r="H4" s="74" t="s">
        <v>6</v>
      </c>
      <c r="I4" s="74" t="s">
        <v>7</v>
      </c>
      <c r="J4" s="74" t="s">
        <v>8</v>
      </c>
      <c r="K4" s="74" t="s">
        <v>9</v>
      </c>
      <c r="L4" s="74" t="s">
        <v>10</v>
      </c>
      <c r="M4" s="74" t="s">
        <v>11</v>
      </c>
      <c r="N4" s="74" t="s">
        <v>12</v>
      </c>
      <c r="O4" s="74" t="s">
        <v>13</v>
      </c>
      <c r="P4" s="74" t="s">
        <v>14</v>
      </c>
      <c r="Q4" s="74" t="s">
        <v>15</v>
      </c>
      <c r="R4" s="74" t="s">
        <v>16</v>
      </c>
      <c r="S4" s="74" t="s">
        <v>17</v>
      </c>
      <c r="T4" s="74" t="s">
        <v>18</v>
      </c>
      <c r="U4" s="74" t="s">
        <v>19</v>
      </c>
      <c r="V4" s="74" t="s">
        <v>20</v>
      </c>
      <c r="W4" s="74" t="s">
        <v>21</v>
      </c>
      <c r="X4" s="74" t="s">
        <v>22</v>
      </c>
      <c r="Y4" s="74" t="s">
        <v>23</v>
      </c>
      <c r="Z4" s="75" t="s">
        <v>25</v>
      </c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</row>
    <row r="5" spans="1:47" ht="16.5" customHeight="1">
      <c r="A5" s="1550" t="s">
        <v>32</v>
      </c>
      <c r="B5" s="1551" t="s">
        <v>29</v>
      </c>
      <c r="C5" s="1551" t="s">
        <v>51</v>
      </c>
      <c r="D5" s="70" t="s">
        <v>27</v>
      </c>
      <c r="E5" s="77">
        <v>0</v>
      </c>
      <c r="F5" s="78">
        <v>3.65</v>
      </c>
      <c r="G5" s="78">
        <v>7.63</v>
      </c>
      <c r="H5" s="78">
        <v>36.700000000000003</v>
      </c>
      <c r="I5" s="78">
        <v>38.409999999999997</v>
      </c>
      <c r="J5" s="78">
        <v>44.83</v>
      </c>
      <c r="K5" s="78">
        <v>91.8</v>
      </c>
      <c r="L5" s="78">
        <v>86.3</v>
      </c>
      <c r="M5" s="78">
        <v>258.56</v>
      </c>
      <c r="N5" s="78">
        <v>488.65</v>
      </c>
      <c r="O5" s="78">
        <v>504.45</v>
      </c>
      <c r="P5" s="78">
        <v>349.7</v>
      </c>
      <c r="Q5" s="78">
        <v>203</v>
      </c>
      <c r="R5" s="78">
        <v>79.739999999999995</v>
      </c>
      <c r="S5" s="78">
        <v>72.53</v>
      </c>
      <c r="T5" s="78">
        <v>44.54</v>
      </c>
      <c r="U5" s="78">
        <v>45.33</v>
      </c>
      <c r="V5" s="78">
        <v>15.51</v>
      </c>
      <c r="W5" s="78">
        <v>18.86</v>
      </c>
      <c r="X5" s="78">
        <v>0.88</v>
      </c>
      <c r="Y5" s="78">
        <v>3.68</v>
      </c>
      <c r="Z5" s="79">
        <v>2394.75</v>
      </c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</row>
    <row r="6" spans="1:47" ht="16.5" customHeight="1">
      <c r="A6" s="1550"/>
      <c r="B6" s="1551"/>
      <c r="C6" s="1551"/>
      <c r="D6" s="72" t="s">
        <v>28</v>
      </c>
      <c r="E6" s="80">
        <v>0</v>
      </c>
      <c r="F6" s="80">
        <v>197</v>
      </c>
      <c r="G6" s="80">
        <v>1000</v>
      </c>
      <c r="H6" s="80">
        <v>6119</v>
      </c>
      <c r="I6" s="80">
        <v>8907</v>
      </c>
      <c r="J6" s="80">
        <v>12721</v>
      </c>
      <c r="K6" s="80">
        <v>30373</v>
      </c>
      <c r="L6" s="80">
        <v>31810</v>
      </c>
      <c r="M6" s="80">
        <v>110055</v>
      </c>
      <c r="N6" s="80">
        <v>227365</v>
      </c>
      <c r="O6" s="80">
        <v>255258</v>
      </c>
      <c r="P6" s="80">
        <v>186413</v>
      </c>
      <c r="Q6" s="80">
        <v>112073</v>
      </c>
      <c r="R6" s="80">
        <v>45430</v>
      </c>
      <c r="S6" s="80">
        <v>45762</v>
      </c>
      <c r="T6" s="80">
        <v>27036</v>
      </c>
      <c r="U6" s="80">
        <v>29808</v>
      </c>
      <c r="V6" s="80">
        <v>9855</v>
      </c>
      <c r="W6" s="80">
        <v>12282</v>
      </c>
      <c r="X6" s="80">
        <v>561</v>
      </c>
      <c r="Y6" s="80">
        <v>2375</v>
      </c>
      <c r="Z6" s="81">
        <v>1155400</v>
      </c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</row>
    <row r="7" spans="1:47" ht="16.5" customHeight="1">
      <c r="A7" s="1550"/>
      <c r="B7" s="1551"/>
      <c r="C7" s="1551"/>
      <c r="D7" s="71" t="s">
        <v>26</v>
      </c>
      <c r="E7" s="82">
        <v>0</v>
      </c>
      <c r="F7" s="82">
        <v>45</v>
      </c>
      <c r="G7" s="82">
        <v>112</v>
      </c>
      <c r="H7" s="82">
        <v>457</v>
      </c>
      <c r="I7" s="82">
        <v>450</v>
      </c>
      <c r="J7" s="82">
        <v>495</v>
      </c>
      <c r="K7" s="82">
        <v>877</v>
      </c>
      <c r="L7" s="82">
        <v>705</v>
      </c>
      <c r="M7" s="82">
        <v>1960</v>
      </c>
      <c r="N7" s="82">
        <v>3288</v>
      </c>
      <c r="O7" s="82">
        <v>3090</v>
      </c>
      <c r="P7" s="82">
        <v>1825</v>
      </c>
      <c r="Q7" s="82">
        <v>893</v>
      </c>
      <c r="R7" s="82">
        <v>298</v>
      </c>
      <c r="S7" s="82">
        <v>249</v>
      </c>
      <c r="T7" s="82">
        <v>124</v>
      </c>
      <c r="U7" s="82">
        <v>111</v>
      </c>
      <c r="V7" s="82">
        <v>36</v>
      </c>
      <c r="W7" s="82">
        <v>34</v>
      </c>
      <c r="X7" s="82">
        <v>1</v>
      </c>
      <c r="Y7" s="82">
        <v>6</v>
      </c>
      <c r="Z7" s="83">
        <v>15056</v>
      </c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</row>
    <row r="8" spans="1:47" ht="16.5" customHeight="1">
      <c r="A8" s="1550"/>
      <c r="B8" s="1551"/>
      <c r="C8" s="1551" t="s">
        <v>52</v>
      </c>
      <c r="D8" s="70" t="s">
        <v>27</v>
      </c>
      <c r="E8" s="78">
        <v>0</v>
      </c>
      <c r="F8" s="78">
        <v>5.42</v>
      </c>
      <c r="G8" s="78">
        <v>44.23</v>
      </c>
      <c r="H8" s="78">
        <v>146.01</v>
      </c>
      <c r="I8" s="78">
        <v>117.06</v>
      </c>
      <c r="J8" s="78">
        <v>99.82</v>
      </c>
      <c r="K8" s="78">
        <v>72.42</v>
      </c>
      <c r="L8" s="78">
        <v>65.02</v>
      </c>
      <c r="M8" s="78">
        <v>86.16</v>
      </c>
      <c r="N8" s="78">
        <v>99.29</v>
      </c>
      <c r="O8" s="78">
        <v>157.68</v>
      </c>
      <c r="P8" s="78">
        <v>85.33</v>
      </c>
      <c r="Q8" s="78">
        <v>30.11</v>
      </c>
      <c r="R8" s="78">
        <v>21.85</v>
      </c>
      <c r="S8" s="78">
        <v>23.43</v>
      </c>
      <c r="T8" s="78">
        <v>21.12</v>
      </c>
      <c r="U8" s="78">
        <v>12.1</v>
      </c>
      <c r="V8" s="78">
        <v>3.83</v>
      </c>
      <c r="W8" s="78">
        <v>3.75</v>
      </c>
      <c r="X8" s="78">
        <v>0</v>
      </c>
      <c r="Y8" s="78">
        <v>8.34</v>
      </c>
      <c r="Z8" s="79">
        <v>1102.97</v>
      </c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</row>
    <row r="9" spans="1:47" ht="16.5" customHeight="1">
      <c r="A9" s="1550"/>
      <c r="B9" s="1551"/>
      <c r="C9" s="1551"/>
      <c r="D9" s="72" t="s">
        <v>28</v>
      </c>
      <c r="E9" s="80">
        <v>0</v>
      </c>
      <c r="F9" s="80">
        <v>190</v>
      </c>
      <c r="G9" s="80">
        <v>3085</v>
      </c>
      <c r="H9" s="80">
        <v>15347</v>
      </c>
      <c r="I9" s="80">
        <v>16691</v>
      </c>
      <c r="J9" s="80">
        <v>16498</v>
      </c>
      <c r="K9" s="80">
        <v>14413</v>
      </c>
      <c r="L9" s="80">
        <v>14757</v>
      </c>
      <c r="M9" s="80">
        <v>22454</v>
      </c>
      <c r="N9" s="80">
        <v>27412</v>
      </c>
      <c r="O9" s="80">
        <v>46839</v>
      </c>
      <c r="P9" s="80">
        <v>27087</v>
      </c>
      <c r="Q9" s="80">
        <v>10088</v>
      </c>
      <c r="R9" s="80">
        <v>7547</v>
      </c>
      <c r="S9" s="80">
        <v>8483</v>
      </c>
      <c r="T9" s="80">
        <v>7718</v>
      </c>
      <c r="U9" s="80">
        <v>4581</v>
      </c>
      <c r="V9" s="80">
        <v>1465</v>
      </c>
      <c r="W9" s="80">
        <v>1315</v>
      </c>
      <c r="X9" s="80">
        <v>0</v>
      </c>
      <c r="Y9" s="80">
        <v>3294</v>
      </c>
      <c r="Z9" s="81">
        <v>249264</v>
      </c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</row>
    <row r="10" spans="1:47" ht="16.5" customHeight="1">
      <c r="A10" s="1550"/>
      <c r="B10" s="1551"/>
      <c r="C10" s="1551"/>
      <c r="D10" s="71" t="s">
        <v>26</v>
      </c>
      <c r="E10" s="82">
        <v>0</v>
      </c>
      <c r="F10" s="82">
        <v>42</v>
      </c>
      <c r="G10" s="82">
        <v>374</v>
      </c>
      <c r="H10" s="82">
        <v>1168</v>
      </c>
      <c r="I10" s="82">
        <v>851</v>
      </c>
      <c r="J10" s="82">
        <v>684</v>
      </c>
      <c r="K10" s="82">
        <v>434</v>
      </c>
      <c r="L10" s="82">
        <v>339</v>
      </c>
      <c r="M10" s="82">
        <v>401</v>
      </c>
      <c r="N10" s="82">
        <v>394</v>
      </c>
      <c r="O10" s="82">
        <v>574</v>
      </c>
      <c r="P10" s="82">
        <v>278</v>
      </c>
      <c r="Q10" s="82">
        <v>81</v>
      </c>
      <c r="R10" s="82">
        <v>53</v>
      </c>
      <c r="S10" s="82">
        <v>44</v>
      </c>
      <c r="T10" s="82">
        <v>40</v>
      </c>
      <c r="U10" s="82">
        <v>13</v>
      </c>
      <c r="V10" s="82">
        <v>4</v>
      </c>
      <c r="W10" s="82">
        <v>4</v>
      </c>
      <c r="X10" s="82">
        <v>0</v>
      </c>
      <c r="Y10" s="82">
        <v>10</v>
      </c>
      <c r="Z10" s="83">
        <v>5788</v>
      </c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</row>
    <row r="11" spans="1:47" ht="16.5" customHeight="1">
      <c r="A11" s="1550"/>
      <c r="B11" s="1551"/>
      <c r="C11" s="1551" t="s">
        <v>53</v>
      </c>
      <c r="D11" s="70" t="s">
        <v>27</v>
      </c>
      <c r="E11" s="78">
        <v>0</v>
      </c>
      <c r="F11" s="78">
        <v>0</v>
      </c>
      <c r="G11" s="78">
        <v>0</v>
      </c>
      <c r="H11" s="78">
        <v>0.86</v>
      </c>
      <c r="I11" s="78">
        <v>4.5999999999999996</v>
      </c>
      <c r="J11" s="78">
        <v>3.92</v>
      </c>
      <c r="K11" s="78">
        <v>1.49</v>
      </c>
      <c r="L11" s="78">
        <v>7.76</v>
      </c>
      <c r="M11" s="78">
        <v>47.54</v>
      </c>
      <c r="N11" s="78">
        <v>148.30000000000001</v>
      </c>
      <c r="O11" s="78">
        <v>237.91</v>
      </c>
      <c r="P11" s="78">
        <v>243.24</v>
      </c>
      <c r="Q11" s="78">
        <v>36.24</v>
      </c>
      <c r="R11" s="78">
        <v>6.5</v>
      </c>
      <c r="S11" s="78">
        <v>0.73</v>
      </c>
      <c r="T11" s="78">
        <v>5.47</v>
      </c>
      <c r="U11" s="78">
        <v>1.53</v>
      </c>
      <c r="V11" s="78">
        <v>2.4</v>
      </c>
      <c r="W11" s="78">
        <v>0.54</v>
      </c>
      <c r="X11" s="78">
        <v>0</v>
      </c>
      <c r="Y11" s="78">
        <v>0.21</v>
      </c>
      <c r="Z11" s="79">
        <v>749.24</v>
      </c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</row>
    <row r="12" spans="1:47" ht="16.5" customHeight="1">
      <c r="A12" s="1550"/>
      <c r="B12" s="1551"/>
      <c r="C12" s="1551"/>
      <c r="D12" s="72" t="s">
        <v>28</v>
      </c>
      <c r="E12" s="80">
        <v>0</v>
      </c>
      <c r="F12" s="80">
        <v>0</v>
      </c>
      <c r="G12" s="80">
        <v>0</v>
      </c>
      <c r="H12" s="80">
        <v>61</v>
      </c>
      <c r="I12" s="80">
        <v>405</v>
      </c>
      <c r="J12" s="80">
        <v>529</v>
      </c>
      <c r="K12" s="80">
        <v>217</v>
      </c>
      <c r="L12" s="80">
        <v>1413</v>
      </c>
      <c r="M12" s="80">
        <v>9268</v>
      </c>
      <c r="N12" s="80">
        <v>32203</v>
      </c>
      <c r="O12" s="80">
        <v>55451</v>
      </c>
      <c r="P12" s="80">
        <v>58779</v>
      </c>
      <c r="Q12" s="80">
        <v>8910</v>
      </c>
      <c r="R12" s="80">
        <v>1616</v>
      </c>
      <c r="S12" s="80">
        <v>185</v>
      </c>
      <c r="T12" s="80">
        <v>1385</v>
      </c>
      <c r="U12" s="80">
        <v>387</v>
      </c>
      <c r="V12" s="80">
        <v>607</v>
      </c>
      <c r="W12" s="80">
        <v>137</v>
      </c>
      <c r="X12" s="80">
        <v>0</v>
      </c>
      <c r="Y12" s="80">
        <v>53</v>
      </c>
      <c r="Z12" s="81">
        <v>171606</v>
      </c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</row>
    <row r="13" spans="1:47" ht="16.5" customHeight="1">
      <c r="A13" s="1550"/>
      <c r="B13" s="1551"/>
      <c r="C13" s="1551"/>
      <c r="D13" s="71" t="s">
        <v>26</v>
      </c>
      <c r="E13" s="82">
        <v>0</v>
      </c>
      <c r="F13" s="82">
        <v>0</v>
      </c>
      <c r="G13" s="82">
        <v>0</v>
      </c>
      <c r="H13" s="82">
        <v>5</v>
      </c>
      <c r="I13" s="82">
        <v>25</v>
      </c>
      <c r="J13" s="82">
        <v>29</v>
      </c>
      <c r="K13" s="82">
        <v>8</v>
      </c>
      <c r="L13" s="82">
        <v>37</v>
      </c>
      <c r="M13" s="82">
        <v>181</v>
      </c>
      <c r="N13" s="82">
        <v>449</v>
      </c>
      <c r="O13" s="82">
        <v>482</v>
      </c>
      <c r="P13" s="82">
        <v>307</v>
      </c>
      <c r="Q13" s="82">
        <v>34</v>
      </c>
      <c r="R13" s="82">
        <v>6</v>
      </c>
      <c r="S13" s="82">
        <v>1</v>
      </c>
      <c r="T13" s="82">
        <v>8</v>
      </c>
      <c r="U13" s="82">
        <v>1</v>
      </c>
      <c r="V13" s="82">
        <v>4</v>
      </c>
      <c r="W13" s="82">
        <v>1</v>
      </c>
      <c r="X13" s="82">
        <v>0</v>
      </c>
      <c r="Y13" s="82">
        <v>0</v>
      </c>
      <c r="Z13" s="83">
        <v>1578</v>
      </c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</row>
    <row r="14" spans="1:47" ht="16.5" customHeight="1">
      <c r="A14" s="1550"/>
      <c r="B14" s="1551"/>
      <c r="C14" s="1552" t="s">
        <v>54</v>
      </c>
      <c r="D14" s="70" t="s">
        <v>27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7.24</v>
      </c>
      <c r="N14" s="78">
        <v>1.67</v>
      </c>
      <c r="O14" s="78">
        <v>1.1000000000000001</v>
      </c>
      <c r="P14" s="78">
        <v>0.12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>
        <v>10.130000000000001</v>
      </c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</row>
    <row r="15" spans="1:47" ht="16.5" customHeight="1">
      <c r="A15" s="1550"/>
      <c r="B15" s="1551"/>
      <c r="C15" s="1552"/>
      <c r="D15" s="72" t="s">
        <v>28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1414</v>
      </c>
      <c r="N15" s="80">
        <v>373</v>
      </c>
      <c r="O15" s="80">
        <v>251</v>
      </c>
      <c r="P15" s="80">
        <v>30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1">
        <v>2068</v>
      </c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</row>
    <row r="16" spans="1:47" ht="16.5" customHeight="1">
      <c r="A16" s="1550"/>
      <c r="B16" s="1551"/>
      <c r="C16" s="1552"/>
      <c r="D16" s="71" t="s">
        <v>26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29</v>
      </c>
      <c r="N16" s="82">
        <v>6</v>
      </c>
      <c r="O16" s="82">
        <v>3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4">
        <v>38</v>
      </c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</row>
    <row r="17" spans="1:47" ht="16.5" customHeight="1">
      <c r="A17" s="1550"/>
      <c r="B17" s="1551" t="s">
        <v>30</v>
      </c>
      <c r="C17" s="1551"/>
      <c r="D17" s="70" t="s">
        <v>27</v>
      </c>
      <c r="E17" s="78">
        <v>0</v>
      </c>
      <c r="F17" s="78">
        <v>9.07</v>
      </c>
      <c r="G17" s="78">
        <v>51.86</v>
      </c>
      <c r="H17" s="78">
        <v>183.57</v>
      </c>
      <c r="I17" s="78">
        <v>160.07</v>
      </c>
      <c r="J17" s="78">
        <v>148.56999999999996</v>
      </c>
      <c r="K17" s="78">
        <v>165.71</v>
      </c>
      <c r="L17" s="78">
        <v>159.07999999999998</v>
      </c>
      <c r="M17" s="78">
        <v>399.50000000000006</v>
      </c>
      <c r="N17" s="78">
        <v>737.91</v>
      </c>
      <c r="O17" s="78">
        <v>901.14</v>
      </c>
      <c r="P17" s="78">
        <v>678.39</v>
      </c>
      <c r="Q17" s="78">
        <v>269.35000000000002</v>
      </c>
      <c r="R17" s="78">
        <v>108.09</v>
      </c>
      <c r="S17" s="78">
        <v>96.690000000000012</v>
      </c>
      <c r="T17" s="78">
        <v>71.13</v>
      </c>
      <c r="U17" s="78">
        <v>58.96</v>
      </c>
      <c r="V17" s="78">
        <v>21.74</v>
      </c>
      <c r="W17" s="78">
        <v>23.15</v>
      </c>
      <c r="X17" s="78">
        <v>0.88</v>
      </c>
      <c r="Y17" s="78">
        <v>12.23</v>
      </c>
      <c r="Z17" s="79">
        <v>4257.09</v>
      </c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</row>
    <row r="18" spans="1:47" ht="16.5" customHeight="1">
      <c r="A18" s="1550"/>
      <c r="B18" s="1551"/>
      <c r="C18" s="1551"/>
      <c r="D18" s="72" t="s">
        <v>28</v>
      </c>
      <c r="E18" s="80">
        <v>0</v>
      </c>
      <c r="F18" s="80">
        <v>387</v>
      </c>
      <c r="G18" s="80">
        <v>4085</v>
      </c>
      <c r="H18" s="80">
        <v>21527</v>
      </c>
      <c r="I18" s="80">
        <v>26003</v>
      </c>
      <c r="J18" s="80">
        <v>29748</v>
      </c>
      <c r="K18" s="80">
        <v>45003</v>
      </c>
      <c r="L18" s="80">
        <v>47980</v>
      </c>
      <c r="M18" s="80">
        <v>143191</v>
      </c>
      <c r="N18" s="80">
        <v>287353</v>
      </c>
      <c r="O18" s="80">
        <v>357799</v>
      </c>
      <c r="P18" s="80">
        <v>272309</v>
      </c>
      <c r="Q18" s="80">
        <v>131071</v>
      </c>
      <c r="R18" s="80">
        <v>54593</v>
      </c>
      <c r="S18" s="80">
        <v>54430</v>
      </c>
      <c r="T18" s="80">
        <v>36139</v>
      </c>
      <c r="U18" s="80">
        <v>34776</v>
      </c>
      <c r="V18" s="80">
        <v>11927</v>
      </c>
      <c r="W18" s="80">
        <v>13734</v>
      </c>
      <c r="X18" s="80">
        <v>561</v>
      </c>
      <c r="Y18" s="80">
        <v>5722</v>
      </c>
      <c r="Z18" s="81">
        <v>1578338</v>
      </c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</row>
    <row r="19" spans="1:47" ht="16.5" customHeight="1">
      <c r="A19" s="1550"/>
      <c r="B19" s="1551"/>
      <c r="C19" s="1551"/>
      <c r="D19" s="71" t="s">
        <v>26</v>
      </c>
      <c r="E19" s="85">
        <v>0</v>
      </c>
      <c r="F19" s="85">
        <v>87</v>
      </c>
      <c r="G19" s="85">
        <v>486</v>
      </c>
      <c r="H19" s="85">
        <v>1630</v>
      </c>
      <c r="I19" s="85">
        <v>1326</v>
      </c>
      <c r="J19" s="85">
        <v>1208</v>
      </c>
      <c r="K19" s="85">
        <v>1319</v>
      </c>
      <c r="L19" s="85">
        <v>1081</v>
      </c>
      <c r="M19" s="85">
        <v>2571</v>
      </c>
      <c r="N19" s="85">
        <v>4137</v>
      </c>
      <c r="O19" s="85">
        <v>4149</v>
      </c>
      <c r="P19" s="85">
        <v>2410</v>
      </c>
      <c r="Q19" s="85">
        <v>1008</v>
      </c>
      <c r="R19" s="85">
        <v>357</v>
      </c>
      <c r="S19" s="85">
        <v>294</v>
      </c>
      <c r="T19" s="85">
        <v>172</v>
      </c>
      <c r="U19" s="85">
        <v>125</v>
      </c>
      <c r="V19" s="85">
        <v>44</v>
      </c>
      <c r="W19" s="85">
        <v>39</v>
      </c>
      <c r="X19" s="85">
        <v>1</v>
      </c>
      <c r="Y19" s="85">
        <v>16</v>
      </c>
      <c r="Z19" s="86">
        <v>22460</v>
      </c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</row>
    <row r="20" spans="1:47" ht="16.5" customHeight="1">
      <c r="A20" s="1550"/>
      <c r="B20" s="1551" t="s">
        <v>31</v>
      </c>
      <c r="C20" s="1552" t="s">
        <v>55</v>
      </c>
      <c r="D20" s="70" t="s">
        <v>27</v>
      </c>
      <c r="E20" s="78">
        <v>0</v>
      </c>
      <c r="F20" s="78">
        <v>0</v>
      </c>
      <c r="G20" s="78">
        <v>0</v>
      </c>
      <c r="H20" s="78">
        <v>3.18</v>
      </c>
      <c r="I20" s="78">
        <v>19.3</v>
      </c>
      <c r="J20" s="78">
        <v>4.6399999999999997</v>
      </c>
      <c r="K20" s="78">
        <v>0.62</v>
      </c>
      <c r="L20" s="78">
        <v>0.71</v>
      </c>
      <c r="M20" s="78">
        <v>1.23</v>
      </c>
      <c r="N20" s="78">
        <v>13.33</v>
      </c>
      <c r="O20" s="78">
        <v>25.9</v>
      </c>
      <c r="P20" s="78">
        <v>25.23</v>
      </c>
      <c r="Q20" s="78">
        <v>24.42</v>
      </c>
      <c r="R20" s="78">
        <v>5.62</v>
      </c>
      <c r="S20" s="78">
        <v>1.65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0.1</v>
      </c>
      <c r="Z20" s="79">
        <v>125.93</v>
      </c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</row>
    <row r="21" spans="1:47" ht="16.5" customHeight="1">
      <c r="A21" s="1550"/>
      <c r="B21" s="1551"/>
      <c r="C21" s="1552"/>
      <c r="D21" s="72" t="s">
        <v>28</v>
      </c>
      <c r="E21" s="80">
        <v>0</v>
      </c>
      <c r="F21" s="80">
        <v>0</v>
      </c>
      <c r="G21" s="80">
        <v>0</v>
      </c>
      <c r="H21" s="80">
        <v>139</v>
      </c>
      <c r="I21" s="80">
        <v>1138</v>
      </c>
      <c r="J21" s="80">
        <v>324</v>
      </c>
      <c r="K21" s="80">
        <v>56</v>
      </c>
      <c r="L21" s="80">
        <v>82</v>
      </c>
      <c r="M21" s="80">
        <v>128</v>
      </c>
      <c r="N21" s="80">
        <v>1721</v>
      </c>
      <c r="O21" s="80">
        <v>3384</v>
      </c>
      <c r="P21" s="80">
        <v>3362</v>
      </c>
      <c r="Q21" s="80">
        <v>3222</v>
      </c>
      <c r="R21" s="80">
        <v>616</v>
      </c>
      <c r="S21" s="80">
        <v>224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14</v>
      </c>
      <c r="Z21" s="81">
        <v>14410</v>
      </c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</row>
    <row r="22" spans="1:47" ht="16.5" customHeight="1">
      <c r="A22" s="1550"/>
      <c r="B22" s="1551"/>
      <c r="C22" s="1552"/>
      <c r="D22" s="71" t="s">
        <v>26</v>
      </c>
      <c r="E22" s="82">
        <v>0</v>
      </c>
      <c r="F22" s="82">
        <v>0</v>
      </c>
      <c r="G22" s="82">
        <v>0</v>
      </c>
      <c r="H22" s="82">
        <v>9</v>
      </c>
      <c r="I22" s="82">
        <v>80</v>
      </c>
      <c r="J22" s="82">
        <v>16</v>
      </c>
      <c r="K22" s="82">
        <v>2</v>
      </c>
      <c r="L22" s="82">
        <v>2</v>
      </c>
      <c r="M22" s="82">
        <v>3</v>
      </c>
      <c r="N22" s="82">
        <v>16</v>
      </c>
      <c r="O22" s="82">
        <v>32</v>
      </c>
      <c r="P22" s="82">
        <v>34</v>
      </c>
      <c r="Q22" s="82">
        <v>36</v>
      </c>
      <c r="R22" s="82">
        <v>7</v>
      </c>
      <c r="S22" s="82">
        <v>2</v>
      </c>
      <c r="T22" s="82">
        <v>0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3">
        <v>239</v>
      </c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</row>
    <row r="23" spans="1:47" ht="16.5" customHeight="1">
      <c r="A23" s="1550"/>
      <c r="B23" s="1551"/>
      <c r="C23" s="1552" t="s">
        <v>56</v>
      </c>
      <c r="D23" s="70" t="s">
        <v>27</v>
      </c>
      <c r="E23" s="78">
        <v>0</v>
      </c>
      <c r="F23" s="78">
        <v>0.72</v>
      </c>
      <c r="G23" s="78">
        <v>3.16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0.48</v>
      </c>
      <c r="O23" s="78">
        <v>0.33</v>
      </c>
      <c r="P23" s="78">
        <v>0.24</v>
      </c>
      <c r="Q23" s="78">
        <v>0</v>
      </c>
      <c r="R23" s="78">
        <v>0.16</v>
      </c>
      <c r="S23" s="78">
        <v>0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>
        <v>5.09</v>
      </c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</row>
    <row r="24" spans="1:47" ht="16.5" customHeight="1">
      <c r="A24" s="1550"/>
      <c r="B24" s="1551"/>
      <c r="C24" s="1552"/>
      <c r="D24" s="72" t="s">
        <v>28</v>
      </c>
      <c r="E24" s="80">
        <v>0</v>
      </c>
      <c r="F24" s="80">
        <v>9</v>
      </c>
      <c r="G24" s="80">
        <v>75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66</v>
      </c>
      <c r="O24" s="80">
        <v>45</v>
      </c>
      <c r="P24" s="80">
        <v>33</v>
      </c>
      <c r="Q24" s="80">
        <v>0</v>
      </c>
      <c r="R24" s="80">
        <v>22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1">
        <v>250</v>
      </c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</row>
    <row r="25" spans="1:47" ht="16.5" customHeight="1">
      <c r="A25" s="1550"/>
      <c r="B25" s="1551"/>
      <c r="C25" s="1552"/>
      <c r="D25" s="71" t="s">
        <v>26</v>
      </c>
      <c r="E25" s="82">
        <v>0</v>
      </c>
      <c r="F25" s="82">
        <v>2</v>
      </c>
      <c r="G25" s="82">
        <v>7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  <c r="X25" s="82">
        <v>0</v>
      </c>
      <c r="Y25" s="82">
        <v>0</v>
      </c>
      <c r="Z25" s="84">
        <v>9</v>
      </c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</row>
    <row r="26" spans="1:47" ht="16.5" customHeight="1">
      <c r="A26" s="1550"/>
      <c r="B26" s="1551" t="s">
        <v>30</v>
      </c>
      <c r="C26" s="1551"/>
      <c r="D26" s="70" t="s">
        <v>27</v>
      </c>
      <c r="E26" s="78">
        <v>0</v>
      </c>
      <c r="F26" s="78">
        <v>0.72</v>
      </c>
      <c r="G26" s="78">
        <v>3.16</v>
      </c>
      <c r="H26" s="78">
        <v>3.18</v>
      </c>
      <c r="I26" s="78">
        <v>19.3</v>
      </c>
      <c r="J26" s="78">
        <v>4.6399999999999997</v>
      </c>
      <c r="K26" s="78">
        <v>0.62</v>
      </c>
      <c r="L26" s="78">
        <v>0.71</v>
      </c>
      <c r="M26" s="78">
        <v>1.23</v>
      </c>
      <c r="N26" s="78">
        <v>13.81</v>
      </c>
      <c r="O26" s="78">
        <v>26.229999999999997</v>
      </c>
      <c r="P26" s="78">
        <v>25.47</v>
      </c>
      <c r="Q26" s="78">
        <v>24.42</v>
      </c>
      <c r="R26" s="78">
        <v>5.78</v>
      </c>
      <c r="S26" s="78">
        <v>1.65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0.1</v>
      </c>
      <c r="Z26" s="79">
        <v>131.02000000000001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</row>
    <row r="27" spans="1:47" ht="16.5" customHeight="1">
      <c r="A27" s="1550"/>
      <c r="B27" s="1551"/>
      <c r="C27" s="1551"/>
      <c r="D27" s="72" t="s">
        <v>28</v>
      </c>
      <c r="E27" s="80">
        <v>0</v>
      </c>
      <c r="F27" s="80">
        <v>9</v>
      </c>
      <c r="G27" s="80">
        <v>75</v>
      </c>
      <c r="H27" s="80">
        <v>139</v>
      </c>
      <c r="I27" s="80">
        <v>1138</v>
      </c>
      <c r="J27" s="80">
        <v>324</v>
      </c>
      <c r="K27" s="80">
        <v>56</v>
      </c>
      <c r="L27" s="80">
        <v>82</v>
      </c>
      <c r="M27" s="80">
        <v>128</v>
      </c>
      <c r="N27" s="80">
        <v>1787</v>
      </c>
      <c r="O27" s="80">
        <v>3429</v>
      </c>
      <c r="P27" s="80">
        <v>3395</v>
      </c>
      <c r="Q27" s="80">
        <v>3222</v>
      </c>
      <c r="R27" s="80">
        <v>638</v>
      </c>
      <c r="S27" s="80">
        <v>224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14</v>
      </c>
      <c r="Z27" s="81">
        <v>14660</v>
      </c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</row>
    <row r="28" spans="1:47" ht="16.5" customHeight="1">
      <c r="A28" s="1550"/>
      <c r="B28" s="1551"/>
      <c r="C28" s="1551"/>
      <c r="D28" s="71" t="s">
        <v>26</v>
      </c>
      <c r="E28" s="85">
        <v>0</v>
      </c>
      <c r="F28" s="85">
        <v>2</v>
      </c>
      <c r="G28" s="85">
        <v>7</v>
      </c>
      <c r="H28" s="85">
        <v>9</v>
      </c>
      <c r="I28" s="85">
        <v>80</v>
      </c>
      <c r="J28" s="85">
        <v>16</v>
      </c>
      <c r="K28" s="85">
        <v>2</v>
      </c>
      <c r="L28" s="85">
        <v>2</v>
      </c>
      <c r="M28" s="85">
        <v>3</v>
      </c>
      <c r="N28" s="85">
        <v>16</v>
      </c>
      <c r="O28" s="85">
        <v>32</v>
      </c>
      <c r="P28" s="85">
        <v>34</v>
      </c>
      <c r="Q28" s="85">
        <v>36</v>
      </c>
      <c r="R28" s="85">
        <v>7</v>
      </c>
      <c r="S28" s="85">
        <v>2</v>
      </c>
      <c r="T28" s="85">
        <v>0</v>
      </c>
      <c r="U28" s="85">
        <v>0</v>
      </c>
      <c r="V28" s="85">
        <v>0</v>
      </c>
      <c r="W28" s="85">
        <v>0</v>
      </c>
      <c r="X28" s="85">
        <v>0</v>
      </c>
      <c r="Y28" s="85">
        <v>0</v>
      </c>
      <c r="Z28" s="86">
        <v>248</v>
      </c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</row>
    <row r="29" spans="1:47" ht="16.5" customHeight="1">
      <c r="A29" s="1550" t="s">
        <v>24</v>
      </c>
      <c r="B29" s="1551"/>
      <c r="C29" s="1551"/>
      <c r="D29" s="70" t="s">
        <v>27</v>
      </c>
      <c r="E29" s="78">
        <v>0</v>
      </c>
      <c r="F29" s="78">
        <v>9.7900000000000009</v>
      </c>
      <c r="G29" s="78">
        <v>55.019999999999996</v>
      </c>
      <c r="H29" s="78">
        <v>186.75</v>
      </c>
      <c r="I29" s="78">
        <v>179.37</v>
      </c>
      <c r="J29" s="78">
        <v>153.20999999999995</v>
      </c>
      <c r="K29" s="78">
        <v>166.33</v>
      </c>
      <c r="L29" s="78">
        <v>159.79</v>
      </c>
      <c r="M29" s="78">
        <v>400.73000000000008</v>
      </c>
      <c r="N29" s="78">
        <v>751.72</v>
      </c>
      <c r="O29" s="78">
        <v>927.37</v>
      </c>
      <c r="P29" s="78">
        <v>703.86</v>
      </c>
      <c r="Q29" s="78">
        <v>293.77000000000004</v>
      </c>
      <c r="R29" s="78">
        <v>113.87</v>
      </c>
      <c r="S29" s="78">
        <v>98.340000000000018</v>
      </c>
      <c r="T29" s="78">
        <v>71.13</v>
      </c>
      <c r="U29" s="78">
        <v>58.96</v>
      </c>
      <c r="V29" s="78">
        <v>21.74</v>
      </c>
      <c r="W29" s="78">
        <v>23.15</v>
      </c>
      <c r="X29" s="78">
        <v>0.88</v>
      </c>
      <c r="Y29" s="78">
        <v>12.33</v>
      </c>
      <c r="Z29" s="79">
        <v>4388.1100000000006</v>
      </c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</row>
    <row r="30" spans="1:47" ht="16.5" customHeight="1">
      <c r="A30" s="1550"/>
      <c r="B30" s="1551"/>
      <c r="C30" s="1551"/>
      <c r="D30" s="72" t="s">
        <v>28</v>
      </c>
      <c r="E30" s="80">
        <v>0</v>
      </c>
      <c r="F30" s="80">
        <v>396</v>
      </c>
      <c r="G30" s="80">
        <v>4160</v>
      </c>
      <c r="H30" s="80">
        <v>21666</v>
      </c>
      <c r="I30" s="80">
        <v>27141</v>
      </c>
      <c r="J30" s="80">
        <v>30072</v>
      </c>
      <c r="K30" s="80">
        <v>45059</v>
      </c>
      <c r="L30" s="80">
        <v>48062</v>
      </c>
      <c r="M30" s="80">
        <v>143319</v>
      </c>
      <c r="N30" s="80">
        <v>289140</v>
      </c>
      <c r="O30" s="80">
        <v>361228</v>
      </c>
      <c r="P30" s="80">
        <v>275704</v>
      </c>
      <c r="Q30" s="80">
        <v>134293</v>
      </c>
      <c r="R30" s="80">
        <v>55231</v>
      </c>
      <c r="S30" s="80">
        <v>54654</v>
      </c>
      <c r="T30" s="80">
        <v>36139</v>
      </c>
      <c r="U30" s="80">
        <v>34776</v>
      </c>
      <c r="V30" s="80">
        <v>11927</v>
      </c>
      <c r="W30" s="80">
        <v>13734</v>
      </c>
      <c r="X30" s="80">
        <v>561</v>
      </c>
      <c r="Y30" s="80">
        <v>5736</v>
      </c>
      <c r="Z30" s="81">
        <v>1592998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</row>
    <row r="31" spans="1:47" ht="16.5" customHeight="1">
      <c r="A31" s="1550"/>
      <c r="B31" s="1551"/>
      <c r="C31" s="1551"/>
      <c r="D31" s="71" t="s">
        <v>26</v>
      </c>
      <c r="E31" s="85">
        <v>0</v>
      </c>
      <c r="F31" s="85">
        <v>89</v>
      </c>
      <c r="G31" s="85">
        <v>493</v>
      </c>
      <c r="H31" s="85">
        <v>1639</v>
      </c>
      <c r="I31" s="85">
        <v>1406</v>
      </c>
      <c r="J31" s="85">
        <v>1224</v>
      </c>
      <c r="K31" s="85">
        <v>1321</v>
      </c>
      <c r="L31" s="85">
        <v>1083</v>
      </c>
      <c r="M31" s="85">
        <v>2574</v>
      </c>
      <c r="N31" s="85">
        <v>4153</v>
      </c>
      <c r="O31" s="85">
        <v>4181</v>
      </c>
      <c r="P31" s="85">
        <v>2444</v>
      </c>
      <c r="Q31" s="85">
        <v>1044</v>
      </c>
      <c r="R31" s="85">
        <v>364</v>
      </c>
      <c r="S31" s="85">
        <v>296</v>
      </c>
      <c r="T31" s="85">
        <v>172</v>
      </c>
      <c r="U31" s="85">
        <v>125</v>
      </c>
      <c r="V31" s="85">
        <v>44</v>
      </c>
      <c r="W31" s="85">
        <v>39</v>
      </c>
      <c r="X31" s="85">
        <v>1</v>
      </c>
      <c r="Y31" s="85">
        <v>16</v>
      </c>
      <c r="Z31" s="86">
        <v>22708</v>
      </c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</row>
    <row r="32" spans="1:47" ht="16.5" customHeight="1">
      <c r="A32" s="1550" t="s">
        <v>34</v>
      </c>
      <c r="B32" s="1551" t="s">
        <v>29</v>
      </c>
      <c r="C32" s="1552" t="s">
        <v>53</v>
      </c>
      <c r="D32" s="70" t="s">
        <v>27</v>
      </c>
      <c r="E32" s="78">
        <v>0</v>
      </c>
      <c r="F32" s="78">
        <v>0</v>
      </c>
      <c r="G32" s="78">
        <v>0</v>
      </c>
      <c r="H32" s="78">
        <v>1.1200000000000001</v>
      </c>
      <c r="I32" s="78">
        <v>0.37</v>
      </c>
      <c r="J32" s="78">
        <v>1.65</v>
      </c>
      <c r="K32" s="78">
        <v>2.73</v>
      </c>
      <c r="L32" s="78">
        <v>3.11</v>
      </c>
      <c r="M32" s="78">
        <v>6.41</v>
      </c>
      <c r="N32" s="78">
        <v>28.46</v>
      </c>
      <c r="O32" s="78">
        <v>90.88</v>
      </c>
      <c r="P32" s="78">
        <v>101.12</v>
      </c>
      <c r="Q32" s="78">
        <v>349.07</v>
      </c>
      <c r="R32" s="78">
        <v>172.26</v>
      </c>
      <c r="S32" s="78">
        <v>197.52</v>
      </c>
      <c r="T32" s="78">
        <v>115.07</v>
      </c>
      <c r="U32" s="78">
        <v>94.96</v>
      </c>
      <c r="V32" s="78">
        <v>76.13</v>
      </c>
      <c r="W32" s="78">
        <v>61.99</v>
      </c>
      <c r="X32" s="78">
        <v>18.43</v>
      </c>
      <c r="Y32" s="78">
        <v>20.47</v>
      </c>
      <c r="Z32" s="79">
        <v>1341.75</v>
      </c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</row>
    <row r="33" spans="1:47" ht="16.5" customHeight="1">
      <c r="A33" s="1550"/>
      <c r="B33" s="1551"/>
      <c r="C33" s="1552"/>
      <c r="D33" s="72" t="s">
        <v>28</v>
      </c>
      <c r="E33" s="80">
        <v>0</v>
      </c>
      <c r="F33" s="80">
        <v>0</v>
      </c>
      <c r="G33" s="80">
        <v>0</v>
      </c>
      <c r="H33" s="80">
        <v>85</v>
      </c>
      <c r="I33" s="80">
        <v>34</v>
      </c>
      <c r="J33" s="80">
        <v>228</v>
      </c>
      <c r="K33" s="80">
        <v>436</v>
      </c>
      <c r="L33" s="80">
        <v>450</v>
      </c>
      <c r="M33" s="80">
        <v>1300</v>
      </c>
      <c r="N33" s="80">
        <v>6419</v>
      </c>
      <c r="O33" s="80">
        <v>21713</v>
      </c>
      <c r="P33" s="80">
        <v>24472</v>
      </c>
      <c r="Q33" s="80">
        <v>86743</v>
      </c>
      <c r="R33" s="80">
        <v>42829</v>
      </c>
      <c r="S33" s="80">
        <v>49361</v>
      </c>
      <c r="T33" s="80">
        <v>28770</v>
      </c>
      <c r="U33" s="80">
        <v>23702</v>
      </c>
      <c r="V33" s="80">
        <v>19144</v>
      </c>
      <c r="W33" s="80">
        <v>15757</v>
      </c>
      <c r="X33" s="80">
        <v>4658</v>
      </c>
      <c r="Y33" s="80">
        <v>5220</v>
      </c>
      <c r="Z33" s="81">
        <v>331321</v>
      </c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</row>
    <row r="34" spans="1:47" ht="16.5" customHeight="1">
      <c r="A34" s="1550"/>
      <c r="B34" s="1551"/>
      <c r="C34" s="1552"/>
      <c r="D34" s="71" t="s">
        <v>26</v>
      </c>
      <c r="E34" s="82">
        <v>0</v>
      </c>
      <c r="F34" s="82">
        <v>0</v>
      </c>
      <c r="G34" s="82">
        <v>0</v>
      </c>
      <c r="H34" s="82">
        <v>7</v>
      </c>
      <c r="I34" s="82">
        <v>2</v>
      </c>
      <c r="J34" s="82">
        <v>12</v>
      </c>
      <c r="K34" s="82">
        <v>16</v>
      </c>
      <c r="L34" s="82">
        <v>12</v>
      </c>
      <c r="M34" s="82">
        <v>25</v>
      </c>
      <c r="N34" s="82">
        <v>90</v>
      </c>
      <c r="O34" s="82">
        <v>180</v>
      </c>
      <c r="P34" s="82">
        <v>151</v>
      </c>
      <c r="Q34" s="82">
        <v>403</v>
      </c>
      <c r="R34" s="82">
        <v>196</v>
      </c>
      <c r="S34" s="82">
        <v>248</v>
      </c>
      <c r="T34" s="82">
        <v>143</v>
      </c>
      <c r="U34" s="82">
        <v>112</v>
      </c>
      <c r="V34" s="82">
        <v>88</v>
      </c>
      <c r="W34" s="82">
        <v>84</v>
      </c>
      <c r="X34" s="82">
        <v>24</v>
      </c>
      <c r="Y34" s="82">
        <v>26</v>
      </c>
      <c r="Z34" s="83">
        <v>1819</v>
      </c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</row>
    <row r="35" spans="1:47" ht="16.5" customHeight="1">
      <c r="A35" s="1550"/>
      <c r="B35" s="1551"/>
      <c r="C35" s="1552" t="s">
        <v>54</v>
      </c>
      <c r="D35" s="70" t="s">
        <v>27</v>
      </c>
      <c r="E35" s="78">
        <v>0</v>
      </c>
      <c r="F35" s="78">
        <v>0</v>
      </c>
      <c r="G35" s="78">
        <v>0</v>
      </c>
      <c r="H35" s="78">
        <v>0</v>
      </c>
      <c r="I35" s="78">
        <v>0</v>
      </c>
      <c r="J35" s="78">
        <v>0.1</v>
      </c>
      <c r="K35" s="78">
        <v>0</v>
      </c>
      <c r="L35" s="78">
        <v>0</v>
      </c>
      <c r="M35" s="78">
        <v>0.01</v>
      </c>
      <c r="N35" s="78">
        <v>0</v>
      </c>
      <c r="O35" s="78">
        <v>0.11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>
        <v>0.22</v>
      </c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</row>
    <row r="36" spans="1:47" ht="16.5" customHeight="1">
      <c r="A36" s="1550"/>
      <c r="B36" s="1551"/>
      <c r="C36" s="1552"/>
      <c r="D36" s="72" t="s">
        <v>28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v>13</v>
      </c>
      <c r="K36" s="80">
        <v>0</v>
      </c>
      <c r="L36" s="80">
        <v>0</v>
      </c>
      <c r="M36" s="80">
        <v>2</v>
      </c>
      <c r="N36" s="80">
        <v>0</v>
      </c>
      <c r="O36" s="80">
        <v>26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1">
        <v>41</v>
      </c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</row>
    <row r="37" spans="1:47" ht="16.5" customHeight="1">
      <c r="A37" s="1550"/>
      <c r="B37" s="1551"/>
      <c r="C37" s="1552"/>
      <c r="D37" s="71" t="s">
        <v>26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1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3">
        <v>1</v>
      </c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</row>
    <row r="38" spans="1:47" ht="16.5" customHeight="1">
      <c r="A38" s="1550"/>
      <c r="B38" s="1551" t="s">
        <v>30</v>
      </c>
      <c r="C38" s="1551"/>
      <c r="D38" s="70" t="s">
        <v>27</v>
      </c>
      <c r="E38" s="78">
        <v>0</v>
      </c>
      <c r="F38" s="78">
        <v>0</v>
      </c>
      <c r="G38" s="78">
        <v>0</v>
      </c>
      <c r="H38" s="78">
        <v>1.1200000000000001</v>
      </c>
      <c r="I38" s="78">
        <v>0.37</v>
      </c>
      <c r="J38" s="78">
        <v>1.75</v>
      </c>
      <c r="K38" s="78">
        <v>2.73</v>
      </c>
      <c r="L38" s="78">
        <v>3.11</v>
      </c>
      <c r="M38" s="78">
        <v>6.42</v>
      </c>
      <c r="N38" s="78">
        <v>28.46</v>
      </c>
      <c r="O38" s="78">
        <v>90.99</v>
      </c>
      <c r="P38" s="78">
        <v>101.12</v>
      </c>
      <c r="Q38" s="78">
        <v>349.07</v>
      </c>
      <c r="R38" s="78">
        <v>172.26</v>
      </c>
      <c r="S38" s="78">
        <v>197.52</v>
      </c>
      <c r="T38" s="78">
        <v>115.07</v>
      </c>
      <c r="U38" s="78">
        <v>94.96</v>
      </c>
      <c r="V38" s="78">
        <v>76.13</v>
      </c>
      <c r="W38" s="78">
        <v>61.99</v>
      </c>
      <c r="X38" s="78">
        <v>18.43</v>
      </c>
      <c r="Y38" s="78">
        <v>20.47</v>
      </c>
      <c r="Z38" s="79">
        <v>1341.97</v>
      </c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</row>
    <row r="39" spans="1:47" ht="16.5" customHeight="1">
      <c r="A39" s="1550"/>
      <c r="B39" s="1551"/>
      <c r="C39" s="1551"/>
      <c r="D39" s="72" t="s">
        <v>28</v>
      </c>
      <c r="E39" s="80">
        <v>0</v>
      </c>
      <c r="F39" s="80">
        <v>0</v>
      </c>
      <c r="G39" s="80">
        <v>0</v>
      </c>
      <c r="H39" s="80">
        <v>85</v>
      </c>
      <c r="I39" s="80">
        <v>34</v>
      </c>
      <c r="J39" s="80">
        <v>241</v>
      </c>
      <c r="K39" s="80">
        <v>436</v>
      </c>
      <c r="L39" s="80">
        <v>450</v>
      </c>
      <c r="M39" s="80">
        <v>1302</v>
      </c>
      <c r="N39" s="80">
        <v>6419</v>
      </c>
      <c r="O39" s="80">
        <v>21739</v>
      </c>
      <c r="P39" s="80">
        <v>24472</v>
      </c>
      <c r="Q39" s="80">
        <v>86743</v>
      </c>
      <c r="R39" s="80">
        <v>42829</v>
      </c>
      <c r="S39" s="80">
        <v>49361</v>
      </c>
      <c r="T39" s="80">
        <v>28770</v>
      </c>
      <c r="U39" s="80">
        <v>23702</v>
      </c>
      <c r="V39" s="80">
        <v>19144</v>
      </c>
      <c r="W39" s="80">
        <v>15757</v>
      </c>
      <c r="X39" s="80">
        <v>4658</v>
      </c>
      <c r="Y39" s="80">
        <v>5220</v>
      </c>
      <c r="Z39" s="81">
        <v>331362</v>
      </c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</row>
    <row r="40" spans="1:47" ht="16.5" customHeight="1">
      <c r="A40" s="1550"/>
      <c r="B40" s="1551"/>
      <c r="C40" s="1551"/>
      <c r="D40" s="71" t="s">
        <v>26</v>
      </c>
      <c r="E40" s="85">
        <v>0</v>
      </c>
      <c r="F40" s="85">
        <v>0</v>
      </c>
      <c r="G40" s="85">
        <v>0</v>
      </c>
      <c r="H40" s="85">
        <v>7</v>
      </c>
      <c r="I40" s="85">
        <v>2</v>
      </c>
      <c r="J40" s="85">
        <v>13</v>
      </c>
      <c r="K40" s="85">
        <v>16</v>
      </c>
      <c r="L40" s="85">
        <v>12</v>
      </c>
      <c r="M40" s="85">
        <v>25</v>
      </c>
      <c r="N40" s="85">
        <v>90</v>
      </c>
      <c r="O40" s="85">
        <v>180</v>
      </c>
      <c r="P40" s="85">
        <v>151</v>
      </c>
      <c r="Q40" s="85">
        <v>403</v>
      </c>
      <c r="R40" s="85">
        <v>196</v>
      </c>
      <c r="S40" s="85">
        <v>248</v>
      </c>
      <c r="T40" s="85">
        <v>143</v>
      </c>
      <c r="U40" s="85">
        <v>112</v>
      </c>
      <c r="V40" s="85">
        <v>88</v>
      </c>
      <c r="W40" s="85">
        <v>84</v>
      </c>
      <c r="X40" s="85">
        <v>24</v>
      </c>
      <c r="Y40" s="85">
        <v>26</v>
      </c>
      <c r="Z40" s="86">
        <v>1820</v>
      </c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</row>
    <row r="41" spans="1:47" ht="16.5" customHeight="1">
      <c r="A41" s="1550"/>
      <c r="B41" s="1551" t="s">
        <v>31</v>
      </c>
      <c r="C41" s="1552" t="s">
        <v>55</v>
      </c>
      <c r="D41" s="70" t="s">
        <v>27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0.59</v>
      </c>
      <c r="P41" s="78">
        <v>2.79</v>
      </c>
      <c r="Q41" s="78">
        <v>0.18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>
        <v>3.56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</row>
    <row r="42" spans="1:47" ht="16.5" customHeight="1">
      <c r="A42" s="1550"/>
      <c r="B42" s="1551"/>
      <c r="C42" s="1552"/>
      <c r="D42" s="72" t="s">
        <v>28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80</v>
      </c>
      <c r="P42" s="80">
        <v>379</v>
      </c>
      <c r="Q42" s="80">
        <v>24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1">
        <v>483</v>
      </c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</row>
    <row r="43" spans="1:47" ht="16.5" customHeight="1">
      <c r="A43" s="1550"/>
      <c r="B43" s="1551"/>
      <c r="C43" s="1552"/>
      <c r="D43" s="71" t="s">
        <v>26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1</v>
      </c>
      <c r="P43" s="82">
        <v>4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  <c r="X43" s="82">
        <v>0</v>
      </c>
      <c r="Y43" s="82">
        <v>0</v>
      </c>
      <c r="Z43" s="83">
        <v>5</v>
      </c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</row>
    <row r="44" spans="1:47" ht="16.5" customHeight="1">
      <c r="A44" s="1550"/>
      <c r="B44" s="1551"/>
      <c r="C44" s="1552" t="s">
        <v>56</v>
      </c>
      <c r="D44" s="70" t="s">
        <v>27</v>
      </c>
      <c r="E44" s="78">
        <v>0</v>
      </c>
      <c r="F44" s="78">
        <v>7.52</v>
      </c>
      <c r="G44" s="78">
        <v>7.31</v>
      </c>
      <c r="H44" s="78">
        <v>442.38</v>
      </c>
      <c r="I44" s="78">
        <v>71.03</v>
      </c>
      <c r="J44" s="78">
        <v>64.28</v>
      </c>
      <c r="K44" s="78">
        <v>81.19</v>
      </c>
      <c r="L44" s="78">
        <v>109.18</v>
      </c>
      <c r="M44" s="78">
        <v>176.9</v>
      </c>
      <c r="N44" s="78">
        <v>261.39</v>
      </c>
      <c r="O44" s="78">
        <v>549.53</v>
      </c>
      <c r="P44" s="78">
        <v>264.92</v>
      </c>
      <c r="Q44" s="78">
        <v>103.87</v>
      </c>
      <c r="R44" s="78">
        <v>46.22</v>
      </c>
      <c r="S44" s="78">
        <v>25.96</v>
      </c>
      <c r="T44" s="78">
        <v>33.840000000000003</v>
      </c>
      <c r="U44" s="78">
        <v>2.74</v>
      </c>
      <c r="V44" s="78">
        <v>7.18</v>
      </c>
      <c r="W44" s="78">
        <v>0.05</v>
      </c>
      <c r="X44" s="78">
        <v>0.64</v>
      </c>
      <c r="Y44" s="78">
        <v>18.11</v>
      </c>
      <c r="Z44" s="79">
        <v>2274.2399999999998</v>
      </c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</row>
    <row r="45" spans="1:47" ht="16.5" customHeight="1">
      <c r="A45" s="1550"/>
      <c r="B45" s="1551"/>
      <c r="C45" s="1552"/>
      <c r="D45" s="72" t="s">
        <v>28</v>
      </c>
      <c r="E45" s="80">
        <v>0</v>
      </c>
      <c r="F45" s="80">
        <v>121</v>
      </c>
      <c r="G45" s="80">
        <v>163</v>
      </c>
      <c r="H45" s="80">
        <v>19154</v>
      </c>
      <c r="I45" s="80">
        <v>4409</v>
      </c>
      <c r="J45" s="80">
        <v>5186</v>
      </c>
      <c r="K45" s="80">
        <v>7933</v>
      </c>
      <c r="L45" s="80">
        <v>12037</v>
      </c>
      <c r="M45" s="80">
        <v>21453</v>
      </c>
      <c r="N45" s="80">
        <v>33740</v>
      </c>
      <c r="O45" s="80">
        <v>74005</v>
      </c>
      <c r="P45" s="80">
        <v>35922</v>
      </c>
      <c r="Q45" s="80">
        <v>13896</v>
      </c>
      <c r="R45" s="80">
        <v>6389</v>
      </c>
      <c r="S45" s="80">
        <v>3603</v>
      </c>
      <c r="T45" s="80">
        <v>4613</v>
      </c>
      <c r="U45" s="80">
        <v>384</v>
      </c>
      <c r="V45" s="80">
        <v>1006</v>
      </c>
      <c r="W45" s="80">
        <v>7</v>
      </c>
      <c r="X45" s="80">
        <v>87</v>
      </c>
      <c r="Y45" s="80">
        <v>2463</v>
      </c>
      <c r="Z45" s="81">
        <v>246571</v>
      </c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</row>
    <row r="46" spans="1:47" ht="16.5" customHeight="1">
      <c r="A46" s="1550"/>
      <c r="B46" s="1551"/>
      <c r="C46" s="1552"/>
      <c r="D46" s="71" t="s">
        <v>26</v>
      </c>
      <c r="E46" s="82">
        <v>0</v>
      </c>
      <c r="F46" s="82">
        <v>19</v>
      </c>
      <c r="G46" s="82">
        <v>20</v>
      </c>
      <c r="H46" s="82">
        <v>1598</v>
      </c>
      <c r="I46" s="82">
        <v>298</v>
      </c>
      <c r="J46" s="82">
        <v>247</v>
      </c>
      <c r="K46" s="82">
        <v>235</v>
      </c>
      <c r="L46" s="82">
        <v>253</v>
      </c>
      <c r="M46" s="82">
        <v>290</v>
      </c>
      <c r="N46" s="82">
        <v>362</v>
      </c>
      <c r="O46" s="82">
        <v>918</v>
      </c>
      <c r="P46" s="82">
        <v>427</v>
      </c>
      <c r="Q46" s="82">
        <v>163</v>
      </c>
      <c r="R46" s="82">
        <v>83</v>
      </c>
      <c r="S46" s="82">
        <v>44</v>
      </c>
      <c r="T46" s="82">
        <v>60</v>
      </c>
      <c r="U46" s="82">
        <v>4</v>
      </c>
      <c r="V46" s="82">
        <v>14</v>
      </c>
      <c r="W46" s="82">
        <v>0</v>
      </c>
      <c r="X46" s="82">
        <v>1</v>
      </c>
      <c r="Y46" s="82">
        <v>34</v>
      </c>
      <c r="Z46" s="83">
        <v>5070</v>
      </c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</row>
    <row r="47" spans="1:47" ht="16.5" customHeight="1">
      <c r="A47" s="1550"/>
      <c r="B47" s="1551" t="s">
        <v>30</v>
      </c>
      <c r="C47" s="1551"/>
      <c r="D47" s="70" t="s">
        <v>27</v>
      </c>
      <c r="E47" s="78">
        <v>0</v>
      </c>
      <c r="F47" s="78">
        <v>7.52</v>
      </c>
      <c r="G47" s="78">
        <v>7.31</v>
      </c>
      <c r="H47" s="78">
        <v>442.38</v>
      </c>
      <c r="I47" s="78">
        <v>71.03</v>
      </c>
      <c r="J47" s="78">
        <v>64.28</v>
      </c>
      <c r="K47" s="78">
        <v>81.19</v>
      </c>
      <c r="L47" s="78">
        <v>109.18</v>
      </c>
      <c r="M47" s="78">
        <v>176.9</v>
      </c>
      <c r="N47" s="78">
        <v>261.39</v>
      </c>
      <c r="O47" s="78">
        <v>550.12</v>
      </c>
      <c r="P47" s="78">
        <v>267.71000000000004</v>
      </c>
      <c r="Q47" s="78">
        <v>104.05000000000001</v>
      </c>
      <c r="R47" s="78">
        <v>46.22</v>
      </c>
      <c r="S47" s="78">
        <v>25.96</v>
      </c>
      <c r="T47" s="78">
        <v>33.840000000000003</v>
      </c>
      <c r="U47" s="78">
        <v>2.74</v>
      </c>
      <c r="V47" s="78">
        <v>7.18</v>
      </c>
      <c r="W47" s="78">
        <v>0.05</v>
      </c>
      <c r="X47" s="78">
        <v>0.64</v>
      </c>
      <c r="Y47" s="78">
        <v>18.11</v>
      </c>
      <c r="Z47" s="79">
        <v>2277.7999999999997</v>
      </c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</row>
    <row r="48" spans="1:47" ht="16.5" customHeight="1">
      <c r="A48" s="1550"/>
      <c r="B48" s="1551"/>
      <c r="C48" s="1551"/>
      <c r="D48" s="72" t="s">
        <v>28</v>
      </c>
      <c r="E48" s="80">
        <v>0</v>
      </c>
      <c r="F48" s="80">
        <v>121</v>
      </c>
      <c r="G48" s="80">
        <v>163</v>
      </c>
      <c r="H48" s="80">
        <v>19154</v>
      </c>
      <c r="I48" s="80">
        <v>4409</v>
      </c>
      <c r="J48" s="80">
        <v>5186</v>
      </c>
      <c r="K48" s="80">
        <v>7933</v>
      </c>
      <c r="L48" s="80">
        <v>12037</v>
      </c>
      <c r="M48" s="80">
        <v>21453</v>
      </c>
      <c r="N48" s="80">
        <v>33740</v>
      </c>
      <c r="O48" s="80">
        <v>74085</v>
      </c>
      <c r="P48" s="80">
        <v>36301</v>
      </c>
      <c r="Q48" s="80">
        <v>13920</v>
      </c>
      <c r="R48" s="80">
        <v>6389</v>
      </c>
      <c r="S48" s="80">
        <v>3603</v>
      </c>
      <c r="T48" s="80">
        <v>4613</v>
      </c>
      <c r="U48" s="80">
        <v>384</v>
      </c>
      <c r="V48" s="80">
        <v>1006</v>
      </c>
      <c r="W48" s="80">
        <v>7</v>
      </c>
      <c r="X48" s="80">
        <v>87</v>
      </c>
      <c r="Y48" s="80">
        <v>2463</v>
      </c>
      <c r="Z48" s="81">
        <v>247054</v>
      </c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</row>
    <row r="49" spans="1:47" ht="16.5" customHeight="1">
      <c r="A49" s="1550"/>
      <c r="B49" s="1551"/>
      <c r="C49" s="1551"/>
      <c r="D49" s="71" t="s">
        <v>26</v>
      </c>
      <c r="E49" s="85">
        <v>0</v>
      </c>
      <c r="F49" s="85">
        <v>19</v>
      </c>
      <c r="G49" s="85">
        <v>20</v>
      </c>
      <c r="H49" s="85">
        <v>1598</v>
      </c>
      <c r="I49" s="85">
        <v>298</v>
      </c>
      <c r="J49" s="85">
        <v>247</v>
      </c>
      <c r="K49" s="85">
        <v>235</v>
      </c>
      <c r="L49" s="85">
        <v>253</v>
      </c>
      <c r="M49" s="85">
        <v>290</v>
      </c>
      <c r="N49" s="85">
        <v>362</v>
      </c>
      <c r="O49" s="85">
        <v>919</v>
      </c>
      <c r="P49" s="85">
        <v>431</v>
      </c>
      <c r="Q49" s="85">
        <v>163</v>
      </c>
      <c r="R49" s="85">
        <v>83</v>
      </c>
      <c r="S49" s="85">
        <v>44</v>
      </c>
      <c r="T49" s="85">
        <v>60</v>
      </c>
      <c r="U49" s="85">
        <v>4</v>
      </c>
      <c r="V49" s="85">
        <v>14</v>
      </c>
      <c r="W49" s="85">
        <v>0</v>
      </c>
      <c r="X49" s="85">
        <v>1</v>
      </c>
      <c r="Y49" s="85">
        <v>34</v>
      </c>
      <c r="Z49" s="86">
        <v>5075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6.5" customHeight="1">
      <c r="A50" s="1550" t="s">
        <v>24</v>
      </c>
      <c r="B50" s="1551"/>
      <c r="C50" s="1551"/>
      <c r="D50" s="70" t="s">
        <v>27</v>
      </c>
      <c r="E50" s="78">
        <v>0</v>
      </c>
      <c r="F50" s="78">
        <v>7.52</v>
      </c>
      <c r="G50" s="78">
        <v>7.31</v>
      </c>
      <c r="H50" s="78">
        <v>443.5</v>
      </c>
      <c r="I50" s="78">
        <v>71.400000000000006</v>
      </c>
      <c r="J50" s="78">
        <v>66.03</v>
      </c>
      <c r="K50" s="78">
        <v>83.92</v>
      </c>
      <c r="L50" s="78">
        <v>112.29</v>
      </c>
      <c r="M50" s="78">
        <v>183.32</v>
      </c>
      <c r="N50" s="78">
        <v>289.84999999999997</v>
      </c>
      <c r="O50" s="78">
        <v>641.11</v>
      </c>
      <c r="P50" s="78">
        <v>368.83000000000004</v>
      </c>
      <c r="Q50" s="78">
        <v>453.12</v>
      </c>
      <c r="R50" s="78">
        <v>218.48</v>
      </c>
      <c r="S50" s="78">
        <v>223.48000000000002</v>
      </c>
      <c r="T50" s="78">
        <v>148.91</v>
      </c>
      <c r="U50" s="78">
        <v>97.699999999999989</v>
      </c>
      <c r="V50" s="78">
        <v>83.31</v>
      </c>
      <c r="W50" s="78">
        <v>62.04</v>
      </c>
      <c r="X50" s="78">
        <v>19.07</v>
      </c>
      <c r="Y50" s="78">
        <v>38.58</v>
      </c>
      <c r="Z50" s="79">
        <v>3619.7699999999995</v>
      </c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</row>
    <row r="51" spans="1:47" ht="16.5" customHeight="1">
      <c r="A51" s="1550"/>
      <c r="B51" s="1551"/>
      <c r="C51" s="1551"/>
      <c r="D51" s="72" t="s">
        <v>28</v>
      </c>
      <c r="E51" s="80">
        <v>0</v>
      </c>
      <c r="F51" s="80">
        <v>121</v>
      </c>
      <c r="G51" s="80">
        <v>163</v>
      </c>
      <c r="H51" s="80">
        <v>19239</v>
      </c>
      <c r="I51" s="80">
        <v>4443</v>
      </c>
      <c r="J51" s="80">
        <v>5427</v>
      </c>
      <c r="K51" s="80">
        <v>8369</v>
      </c>
      <c r="L51" s="80">
        <v>12487</v>
      </c>
      <c r="M51" s="80">
        <v>22755</v>
      </c>
      <c r="N51" s="80">
        <v>40159</v>
      </c>
      <c r="O51" s="80">
        <v>95824</v>
      </c>
      <c r="P51" s="80">
        <v>60773</v>
      </c>
      <c r="Q51" s="80">
        <v>100663</v>
      </c>
      <c r="R51" s="80">
        <v>49218</v>
      </c>
      <c r="S51" s="80">
        <v>52964</v>
      </c>
      <c r="T51" s="80">
        <v>33383</v>
      </c>
      <c r="U51" s="80">
        <v>24086</v>
      </c>
      <c r="V51" s="80">
        <v>20150</v>
      </c>
      <c r="W51" s="80">
        <v>15764</v>
      </c>
      <c r="X51" s="80">
        <v>4745</v>
      </c>
      <c r="Y51" s="80">
        <v>7683</v>
      </c>
      <c r="Z51" s="81">
        <v>578416</v>
      </c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</row>
    <row r="52" spans="1:47" ht="16.5" customHeight="1">
      <c r="A52" s="1550"/>
      <c r="B52" s="1551"/>
      <c r="C52" s="1551"/>
      <c r="D52" s="71" t="s">
        <v>26</v>
      </c>
      <c r="E52" s="85">
        <v>0</v>
      </c>
      <c r="F52" s="85">
        <v>19</v>
      </c>
      <c r="G52" s="85">
        <v>20</v>
      </c>
      <c r="H52" s="85">
        <v>1605</v>
      </c>
      <c r="I52" s="85">
        <v>300</v>
      </c>
      <c r="J52" s="85">
        <v>260</v>
      </c>
      <c r="K52" s="85">
        <v>251</v>
      </c>
      <c r="L52" s="85">
        <v>265</v>
      </c>
      <c r="M52" s="85">
        <v>315</v>
      </c>
      <c r="N52" s="85">
        <v>452</v>
      </c>
      <c r="O52" s="85">
        <v>1099</v>
      </c>
      <c r="P52" s="85">
        <v>582</v>
      </c>
      <c r="Q52" s="85">
        <v>566</v>
      </c>
      <c r="R52" s="85">
        <v>279</v>
      </c>
      <c r="S52" s="85">
        <v>292</v>
      </c>
      <c r="T52" s="85">
        <v>203</v>
      </c>
      <c r="U52" s="85">
        <v>116</v>
      </c>
      <c r="V52" s="85">
        <v>102</v>
      </c>
      <c r="W52" s="85">
        <v>84</v>
      </c>
      <c r="X52" s="85">
        <v>25</v>
      </c>
      <c r="Y52" s="85">
        <v>60</v>
      </c>
      <c r="Z52" s="86">
        <v>6895</v>
      </c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</row>
    <row r="53" spans="1:47" ht="16.5" customHeight="1">
      <c r="A53" s="1550" t="s">
        <v>33</v>
      </c>
      <c r="B53" s="1551"/>
      <c r="C53" s="1551"/>
      <c r="D53" s="70" t="s">
        <v>27</v>
      </c>
      <c r="E53" s="78">
        <v>0</v>
      </c>
      <c r="F53" s="78">
        <v>17.310000000000002</v>
      </c>
      <c r="G53" s="78">
        <v>62.33</v>
      </c>
      <c r="H53" s="78">
        <v>630.25</v>
      </c>
      <c r="I53" s="78">
        <v>250.77</v>
      </c>
      <c r="J53" s="78">
        <v>219.23999999999995</v>
      </c>
      <c r="K53" s="78">
        <v>250.25</v>
      </c>
      <c r="L53" s="78">
        <v>272.08000000000004</v>
      </c>
      <c r="M53" s="78">
        <v>584.05000000000007</v>
      </c>
      <c r="N53" s="78">
        <v>1041.5700000000002</v>
      </c>
      <c r="O53" s="78">
        <v>1568.48</v>
      </c>
      <c r="P53" s="78">
        <v>1072.69</v>
      </c>
      <c r="Q53" s="78">
        <v>746.89</v>
      </c>
      <c r="R53" s="78">
        <v>332.35</v>
      </c>
      <c r="S53" s="78">
        <v>321.82</v>
      </c>
      <c r="T53" s="78">
        <v>220.04</v>
      </c>
      <c r="U53" s="78">
        <v>156.66</v>
      </c>
      <c r="V53" s="78">
        <v>105.04999999999998</v>
      </c>
      <c r="W53" s="78">
        <v>85.19</v>
      </c>
      <c r="X53" s="78">
        <v>19.95</v>
      </c>
      <c r="Y53" s="78">
        <v>50.91</v>
      </c>
      <c r="Z53" s="79">
        <v>8007.880000000001</v>
      </c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</row>
    <row r="54" spans="1:47" ht="16.5" customHeight="1">
      <c r="A54" s="1550"/>
      <c r="B54" s="1551"/>
      <c r="C54" s="1551"/>
      <c r="D54" s="72" t="s">
        <v>28</v>
      </c>
      <c r="E54" s="80">
        <v>0</v>
      </c>
      <c r="F54" s="80">
        <v>517</v>
      </c>
      <c r="G54" s="80">
        <v>4323</v>
      </c>
      <c r="H54" s="80">
        <v>40905</v>
      </c>
      <c r="I54" s="80">
        <v>31584</v>
      </c>
      <c r="J54" s="80">
        <v>35499</v>
      </c>
      <c r="K54" s="80">
        <v>53428</v>
      </c>
      <c r="L54" s="80">
        <v>60549</v>
      </c>
      <c r="M54" s="80">
        <v>166074</v>
      </c>
      <c r="N54" s="80">
        <v>329299</v>
      </c>
      <c r="O54" s="80">
        <v>457052</v>
      </c>
      <c r="P54" s="80">
        <v>336477</v>
      </c>
      <c r="Q54" s="80">
        <v>234956</v>
      </c>
      <c r="R54" s="80">
        <v>104449</v>
      </c>
      <c r="S54" s="80">
        <v>107618</v>
      </c>
      <c r="T54" s="80">
        <v>69522</v>
      </c>
      <c r="U54" s="80">
        <v>58862</v>
      </c>
      <c r="V54" s="80">
        <v>32077</v>
      </c>
      <c r="W54" s="80">
        <v>29498</v>
      </c>
      <c r="X54" s="80">
        <v>5306</v>
      </c>
      <c r="Y54" s="80">
        <v>13419</v>
      </c>
      <c r="Z54" s="81">
        <v>2171414</v>
      </c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</row>
    <row r="55" spans="1:47" ht="16.5" customHeight="1" thickBot="1">
      <c r="A55" s="1558"/>
      <c r="B55" s="1559"/>
      <c r="C55" s="1559"/>
      <c r="D55" s="76" t="s">
        <v>26</v>
      </c>
      <c r="E55" s="87">
        <v>0</v>
      </c>
      <c r="F55" s="87">
        <v>108</v>
      </c>
      <c r="G55" s="87">
        <v>513</v>
      </c>
      <c r="H55" s="87">
        <v>3244</v>
      </c>
      <c r="I55" s="87">
        <v>1706</v>
      </c>
      <c r="J55" s="87">
        <v>1484</v>
      </c>
      <c r="K55" s="87">
        <v>1572</v>
      </c>
      <c r="L55" s="87">
        <v>1348</v>
      </c>
      <c r="M55" s="87">
        <v>2889</v>
      </c>
      <c r="N55" s="87">
        <v>4605</v>
      </c>
      <c r="O55" s="87">
        <v>5280</v>
      </c>
      <c r="P55" s="87">
        <v>3026</v>
      </c>
      <c r="Q55" s="87">
        <v>1610</v>
      </c>
      <c r="R55" s="87">
        <v>643</v>
      </c>
      <c r="S55" s="87">
        <v>588</v>
      </c>
      <c r="T55" s="87">
        <v>375</v>
      </c>
      <c r="U55" s="87">
        <v>241</v>
      </c>
      <c r="V55" s="87">
        <v>146</v>
      </c>
      <c r="W55" s="87">
        <v>123</v>
      </c>
      <c r="X55" s="87">
        <v>26</v>
      </c>
      <c r="Y55" s="87">
        <v>76</v>
      </c>
      <c r="Z55" s="87">
        <v>29603</v>
      </c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</row>
    <row r="56" spans="1:47" ht="16.5" customHeight="1" thickBo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</row>
    <row r="57" spans="1:47" ht="16.5" customHeight="1">
      <c r="A57" s="67"/>
      <c r="B57" s="67"/>
      <c r="C57" s="67"/>
      <c r="D57" s="67"/>
      <c r="E57" s="67"/>
      <c r="F57" s="67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</row>
    <row r="58" spans="1:47" ht="16.5" customHeight="1">
      <c r="A58" s="67"/>
      <c r="B58" s="67"/>
      <c r="C58" s="67"/>
      <c r="D58" s="67"/>
      <c r="E58" s="67"/>
      <c r="F58" s="67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</row>
    <row r="59" spans="1:47" ht="16.5" customHeight="1" thickBot="1">
      <c r="A59" s="67"/>
      <c r="B59" s="67"/>
      <c r="C59" s="67"/>
      <c r="D59" s="67"/>
      <c r="E59" s="67"/>
      <c r="F59" s="67"/>
      <c r="G59" s="1553">
        <v>106.49</v>
      </c>
      <c r="H59" s="1554"/>
      <c r="I59" s="1554">
        <v>10649</v>
      </c>
      <c r="J59" s="1554"/>
      <c r="K59" s="1554">
        <v>4.3600000000000003</v>
      </c>
      <c r="L59" s="1554"/>
      <c r="M59" s="1554">
        <v>0</v>
      </c>
      <c r="N59" s="1554"/>
      <c r="O59" s="1554">
        <v>0</v>
      </c>
      <c r="P59" s="1554"/>
      <c r="Q59" s="1554">
        <v>21.82</v>
      </c>
      <c r="R59" s="1554"/>
      <c r="S59" s="1572">
        <v>21.82</v>
      </c>
      <c r="T59" s="1573"/>
      <c r="U59" s="1554">
        <v>8140.55</v>
      </c>
      <c r="V59" s="1554"/>
      <c r="W59" s="1554">
        <v>2171414</v>
      </c>
      <c r="X59" s="1554"/>
      <c r="Y59" s="1554">
        <v>29603</v>
      </c>
      <c r="Z59" s="157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61</v>
      </c>
      <c r="B1" s="1556"/>
      <c r="C1" s="1556"/>
      <c r="D1" s="1556"/>
      <c r="E1" s="1556"/>
      <c r="F1" s="1556"/>
      <c r="G1" s="1556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</row>
    <row r="3" spans="1:47" ht="14.25" thickBo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</row>
    <row r="4" spans="1:47" ht="16.5" customHeight="1">
      <c r="A4" s="117" t="s">
        <v>36</v>
      </c>
      <c r="B4" s="118" t="s">
        <v>35</v>
      </c>
      <c r="C4" s="118" t="s">
        <v>1</v>
      </c>
      <c r="D4" s="118" t="s">
        <v>2</v>
      </c>
      <c r="E4" s="118" t="s">
        <v>3</v>
      </c>
      <c r="F4" s="118" t="s">
        <v>4</v>
      </c>
      <c r="G4" s="118" t="s">
        <v>5</v>
      </c>
      <c r="H4" s="118" t="s">
        <v>6</v>
      </c>
      <c r="I4" s="118" t="s">
        <v>7</v>
      </c>
      <c r="J4" s="118" t="s">
        <v>8</v>
      </c>
      <c r="K4" s="118" t="s">
        <v>9</v>
      </c>
      <c r="L4" s="118" t="s">
        <v>10</v>
      </c>
      <c r="M4" s="118" t="s">
        <v>11</v>
      </c>
      <c r="N4" s="118" t="s">
        <v>12</v>
      </c>
      <c r="O4" s="118" t="s">
        <v>13</v>
      </c>
      <c r="P4" s="118" t="s">
        <v>14</v>
      </c>
      <c r="Q4" s="118" t="s">
        <v>15</v>
      </c>
      <c r="R4" s="118" t="s">
        <v>16</v>
      </c>
      <c r="S4" s="118" t="s">
        <v>17</v>
      </c>
      <c r="T4" s="118" t="s">
        <v>18</v>
      </c>
      <c r="U4" s="118" t="s">
        <v>19</v>
      </c>
      <c r="V4" s="118" t="s">
        <v>20</v>
      </c>
      <c r="W4" s="118" t="s">
        <v>21</v>
      </c>
      <c r="X4" s="118" t="s">
        <v>22</v>
      </c>
      <c r="Y4" s="118" t="s">
        <v>23</v>
      </c>
      <c r="Z4" s="119" t="s">
        <v>25</v>
      </c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6.5" customHeight="1">
      <c r="A5" s="1550" t="s">
        <v>32</v>
      </c>
      <c r="B5" s="1551" t="s">
        <v>29</v>
      </c>
      <c r="C5" s="1551" t="s">
        <v>51</v>
      </c>
      <c r="D5" s="114" t="s">
        <v>27</v>
      </c>
      <c r="E5" s="121">
        <v>3.19</v>
      </c>
      <c r="F5" s="122">
        <v>9.83</v>
      </c>
      <c r="G5" s="122">
        <v>7.68</v>
      </c>
      <c r="H5" s="122">
        <v>33.03</v>
      </c>
      <c r="I5" s="122">
        <v>42.8</v>
      </c>
      <c r="J5" s="122">
        <v>317.04000000000002</v>
      </c>
      <c r="K5" s="122">
        <v>619.08000000000004</v>
      </c>
      <c r="L5" s="122">
        <v>1101.57</v>
      </c>
      <c r="M5" s="122">
        <v>1805.65</v>
      </c>
      <c r="N5" s="122">
        <v>2447.81</v>
      </c>
      <c r="O5" s="122">
        <v>1901.4</v>
      </c>
      <c r="P5" s="122">
        <v>927.76</v>
      </c>
      <c r="Q5" s="122">
        <v>473.7</v>
      </c>
      <c r="R5" s="122">
        <v>222.18</v>
      </c>
      <c r="S5" s="122">
        <v>187.22</v>
      </c>
      <c r="T5" s="122">
        <v>83.59</v>
      </c>
      <c r="U5" s="122">
        <v>115.07</v>
      </c>
      <c r="V5" s="122">
        <v>59.63</v>
      </c>
      <c r="W5" s="122">
        <v>28.9</v>
      </c>
      <c r="X5" s="122">
        <v>18.690000000000001</v>
      </c>
      <c r="Y5" s="122">
        <v>17.670000000000002</v>
      </c>
      <c r="Z5" s="123">
        <v>10423.49</v>
      </c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</row>
    <row r="6" spans="1:47" ht="16.5" customHeight="1">
      <c r="A6" s="1550"/>
      <c r="B6" s="1551"/>
      <c r="C6" s="1551"/>
      <c r="D6" s="116" t="s">
        <v>28</v>
      </c>
      <c r="E6" s="124">
        <v>29</v>
      </c>
      <c r="F6" s="124">
        <v>899</v>
      </c>
      <c r="G6" s="124">
        <v>1019</v>
      </c>
      <c r="H6" s="124">
        <v>5523</v>
      </c>
      <c r="I6" s="124">
        <v>9663</v>
      </c>
      <c r="J6" s="124">
        <v>95272</v>
      </c>
      <c r="K6" s="124">
        <v>210095</v>
      </c>
      <c r="L6" s="124">
        <v>461485</v>
      </c>
      <c r="M6" s="124">
        <v>804832</v>
      </c>
      <c r="N6" s="124">
        <v>1183434</v>
      </c>
      <c r="O6" s="124">
        <v>996413</v>
      </c>
      <c r="P6" s="124">
        <v>500197</v>
      </c>
      <c r="Q6" s="124">
        <v>279615</v>
      </c>
      <c r="R6" s="124">
        <v>132818</v>
      </c>
      <c r="S6" s="124">
        <v>116465</v>
      </c>
      <c r="T6" s="124">
        <v>52362</v>
      </c>
      <c r="U6" s="124">
        <v>71904</v>
      </c>
      <c r="V6" s="124">
        <v>37965</v>
      </c>
      <c r="W6" s="124">
        <v>18085</v>
      </c>
      <c r="X6" s="124">
        <v>12128</v>
      </c>
      <c r="Y6" s="124">
        <v>11114</v>
      </c>
      <c r="Z6" s="125">
        <v>5001317</v>
      </c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</row>
    <row r="7" spans="1:47" ht="16.5" customHeight="1">
      <c r="A7" s="1550"/>
      <c r="B7" s="1551"/>
      <c r="C7" s="1551"/>
      <c r="D7" s="115" t="s">
        <v>26</v>
      </c>
      <c r="E7" s="126">
        <v>24</v>
      </c>
      <c r="F7" s="126">
        <v>157</v>
      </c>
      <c r="G7" s="126">
        <v>111</v>
      </c>
      <c r="H7" s="126">
        <v>400</v>
      </c>
      <c r="I7" s="126">
        <v>481</v>
      </c>
      <c r="J7" s="126">
        <v>3607</v>
      </c>
      <c r="K7" s="126">
        <v>6148</v>
      </c>
      <c r="L7" s="126">
        <v>10122</v>
      </c>
      <c r="M7" s="126">
        <v>14630</v>
      </c>
      <c r="N7" s="126">
        <v>17323</v>
      </c>
      <c r="O7" s="126">
        <v>12103</v>
      </c>
      <c r="P7" s="126">
        <v>4998</v>
      </c>
      <c r="Q7" s="126">
        <v>2192</v>
      </c>
      <c r="R7" s="126">
        <v>908</v>
      </c>
      <c r="S7" s="126">
        <v>660</v>
      </c>
      <c r="T7" s="126">
        <v>246</v>
      </c>
      <c r="U7" s="126">
        <v>291</v>
      </c>
      <c r="V7" s="126">
        <v>137</v>
      </c>
      <c r="W7" s="126">
        <v>51</v>
      </c>
      <c r="X7" s="126">
        <v>32</v>
      </c>
      <c r="Y7" s="126">
        <v>31</v>
      </c>
      <c r="Z7" s="127">
        <v>74652</v>
      </c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</row>
    <row r="8" spans="1:47" ht="16.5" customHeight="1">
      <c r="A8" s="1550"/>
      <c r="B8" s="1551"/>
      <c r="C8" s="1551" t="s">
        <v>52</v>
      </c>
      <c r="D8" s="114" t="s">
        <v>27</v>
      </c>
      <c r="E8" s="122">
        <v>4.6100000000000003</v>
      </c>
      <c r="F8" s="122">
        <v>47.17</v>
      </c>
      <c r="G8" s="122">
        <v>183.02</v>
      </c>
      <c r="H8" s="122">
        <v>368.84</v>
      </c>
      <c r="I8" s="122">
        <v>345.54</v>
      </c>
      <c r="J8" s="122">
        <v>562.20000000000005</v>
      </c>
      <c r="K8" s="122">
        <v>530.70000000000005</v>
      </c>
      <c r="L8" s="122">
        <v>374.01</v>
      </c>
      <c r="M8" s="122">
        <v>276.73</v>
      </c>
      <c r="N8" s="122">
        <v>240</v>
      </c>
      <c r="O8" s="122">
        <v>270.05</v>
      </c>
      <c r="P8" s="122">
        <v>196.65</v>
      </c>
      <c r="Q8" s="122">
        <v>47.45</v>
      </c>
      <c r="R8" s="122">
        <v>39.659999999999997</v>
      </c>
      <c r="S8" s="122">
        <v>63.15</v>
      </c>
      <c r="T8" s="122">
        <v>56.95</v>
      </c>
      <c r="U8" s="122">
        <v>39.26</v>
      </c>
      <c r="V8" s="122">
        <v>12.73</v>
      </c>
      <c r="W8" s="122">
        <v>7.98</v>
      </c>
      <c r="X8" s="122">
        <v>3.7</v>
      </c>
      <c r="Y8" s="122">
        <v>1.1200000000000001</v>
      </c>
      <c r="Z8" s="123">
        <v>3671.52</v>
      </c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</row>
    <row r="9" spans="1:47" ht="16.5" customHeight="1">
      <c r="A9" s="1550"/>
      <c r="B9" s="1551"/>
      <c r="C9" s="1551"/>
      <c r="D9" s="116" t="s">
        <v>28</v>
      </c>
      <c r="E9" s="124">
        <v>47</v>
      </c>
      <c r="F9" s="124">
        <v>1569</v>
      </c>
      <c r="G9" s="124">
        <v>10620</v>
      </c>
      <c r="H9" s="124">
        <v>33628</v>
      </c>
      <c r="I9" s="124">
        <v>44246</v>
      </c>
      <c r="J9" s="124">
        <v>88520</v>
      </c>
      <c r="K9" s="124">
        <v>100977</v>
      </c>
      <c r="L9" s="124">
        <v>86779</v>
      </c>
      <c r="M9" s="124">
        <v>69395</v>
      </c>
      <c r="N9" s="124">
        <v>62351</v>
      </c>
      <c r="O9" s="124">
        <v>76796</v>
      </c>
      <c r="P9" s="124">
        <v>56113</v>
      </c>
      <c r="Q9" s="124">
        <v>16835</v>
      </c>
      <c r="R9" s="124">
        <v>13177</v>
      </c>
      <c r="S9" s="124">
        <v>22846</v>
      </c>
      <c r="T9" s="124">
        <v>19794</v>
      </c>
      <c r="U9" s="124">
        <v>14061</v>
      </c>
      <c r="V9" s="124">
        <v>4587</v>
      </c>
      <c r="W9" s="124">
        <v>3027</v>
      </c>
      <c r="X9" s="124">
        <v>1455</v>
      </c>
      <c r="Y9" s="124">
        <v>441</v>
      </c>
      <c r="Z9" s="125">
        <v>727264</v>
      </c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</row>
    <row r="10" spans="1:47" ht="16.5" customHeight="1">
      <c r="A10" s="1550"/>
      <c r="B10" s="1551"/>
      <c r="C10" s="1551"/>
      <c r="D10" s="115" t="s">
        <v>26</v>
      </c>
      <c r="E10" s="126">
        <v>17</v>
      </c>
      <c r="F10" s="126">
        <v>366</v>
      </c>
      <c r="G10" s="126">
        <v>1335</v>
      </c>
      <c r="H10" s="126">
        <v>2692</v>
      </c>
      <c r="I10" s="126">
        <v>2378</v>
      </c>
      <c r="J10" s="126">
        <v>3632</v>
      </c>
      <c r="K10" s="126">
        <v>3050</v>
      </c>
      <c r="L10" s="126">
        <v>2018</v>
      </c>
      <c r="M10" s="126">
        <v>1283</v>
      </c>
      <c r="N10" s="126">
        <v>944</v>
      </c>
      <c r="O10" s="126">
        <v>957</v>
      </c>
      <c r="P10" s="126">
        <v>577</v>
      </c>
      <c r="Q10" s="126">
        <v>140</v>
      </c>
      <c r="R10" s="126">
        <v>89</v>
      </c>
      <c r="S10" s="126">
        <v>126</v>
      </c>
      <c r="T10" s="126">
        <v>91</v>
      </c>
      <c r="U10" s="126">
        <v>47</v>
      </c>
      <c r="V10" s="126">
        <v>17</v>
      </c>
      <c r="W10" s="126">
        <v>6</v>
      </c>
      <c r="X10" s="126">
        <v>5</v>
      </c>
      <c r="Y10" s="126">
        <v>1</v>
      </c>
      <c r="Z10" s="127">
        <v>19771</v>
      </c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</row>
    <row r="11" spans="1:47" ht="16.5" customHeight="1">
      <c r="A11" s="1550"/>
      <c r="B11" s="1551"/>
      <c r="C11" s="1551" t="s">
        <v>53</v>
      </c>
      <c r="D11" s="114" t="s">
        <v>27</v>
      </c>
      <c r="E11" s="122">
        <v>0</v>
      </c>
      <c r="F11" s="122">
        <v>0.28000000000000003</v>
      </c>
      <c r="G11" s="122">
        <v>0</v>
      </c>
      <c r="H11" s="122">
        <v>0</v>
      </c>
      <c r="I11" s="122">
        <v>0</v>
      </c>
      <c r="J11" s="122">
        <v>0.14000000000000001</v>
      </c>
      <c r="K11" s="122">
        <v>5.2</v>
      </c>
      <c r="L11" s="122">
        <v>37.74</v>
      </c>
      <c r="M11" s="122">
        <v>187</v>
      </c>
      <c r="N11" s="122">
        <v>262.58999999999997</v>
      </c>
      <c r="O11" s="122">
        <v>218.77</v>
      </c>
      <c r="P11" s="122">
        <v>326.61</v>
      </c>
      <c r="Q11" s="122">
        <v>41.62</v>
      </c>
      <c r="R11" s="122">
        <v>7.94</v>
      </c>
      <c r="S11" s="122">
        <v>10.31</v>
      </c>
      <c r="T11" s="122">
        <v>8.34</v>
      </c>
      <c r="U11" s="122">
        <v>6.94</v>
      </c>
      <c r="V11" s="122">
        <v>4.99</v>
      </c>
      <c r="W11" s="122">
        <v>2.5499999999999998</v>
      </c>
      <c r="X11" s="122">
        <v>5.68</v>
      </c>
      <c r="Y11" s="122">
        <v>6.07</v>
      </c>
      <c r="Z11" s="123">
        <v>1132.77</v>
      </c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</row>
    <row r="12" spans="1:47" ht="16.5" customHeight="1">
      <c r="A12" s="1550"/>
      <c r="B12" s="1551"/>
      <c r="C12" s="1551"/>
      <c r="D12" s="116" t="s">
        <v>28</v>
      </c>
      <c r="E12" s="124">
        <v>0</v>
      </c>
      <c r="F12" s="124">
        <v>0</v>
      </c>
      <c r="G12" s="124">
        <v>0</v>
      </c>
      <c r="H12" s="124">
        <v>0</v>
      </c>
      <c r="I12" s="124">
        <v>0</v>
      </c>
      <c r="J12" s="124">
        <v>18</v>
      </c>
      <c r="K12" s="124">
        <v>821</v>
      </c>
      <c r="L12" s="124">
        <v>6583</v>
      </c>
      <c r="M12" s="124">
        <v>36194</v>
      </c>
      <c r="N12" s="124">
        <v>54426</v>
      </c>
      <c r="O12" s="124">
        <v>47348</v>
      </c>
      <c r="P12" s="124">
        <v>72486</v>
      </c>
      <c r="Q12" s="124">
        <v>9588</v>
      </c>
      <c r="R12" s="124">
        <v>1857</v>
      </c>
      <c r="S12" s="124">
        <v>2229</v>
      </c>
      <c r="T12" s="124">
        <v>1795</v>
      </c>
      <c r="U12" s="124">
        <v>1399</v>
      </c>
      <c r="V12" s="124">
        <v>1130</v>
      </c>
      <c r="W12" s="124">
        <v>628</v>
      </c>
      <c r="X12" s="124">
        <v>1147</v>
      </c>
      <c r="Y12" s="124">
        <v>1459</v>
      </c>
      <c r="Z12" s="125">
        <v>239108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</row>
    <row r="13" spans="1:47" ht="16.5" customHeight="1">
      <c r="A13" s="1550"/>
      <c r="B13" s="1551"/>
      <c r="C13" s="1551"/>
      <c r="D13" s="115" t="s">
        <v>26</v>
      </c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1</v>
      </c>
      <c r="K13" s="126">
        <v>29</v>
      </c>
      <c r="L13" s="126">
        <v>172</v>
      </c>
      <c r="M13" s="126">
        <v>711</v>
      </c>
      <c r="N13" s="126">
        <v>786</v>
      </c>
      <c r="O13" s="126">
        <v>452</v>
      </c>
      <c r="P13" s="126">
        <v>483</v>
      </c>
      <c r="Q13" s="126">
        <v>51</v>
      </c>
      <c r="R13" s="126">
        <v>9</v>
      </c>
      <c r="S13" s="126">
        <v>9</v>
      </c>
      <c r="T13" s="126">
        <v>9</v>
      </c>
      <c r="U13" s="126">
        <v>4</v>
      </c>
      <c r="V13" s="126">
        <v>5</v>
      </c>
      <c r="W13" s="126">
        <v>3</v>
      </c>
      <c r="X13" s="126">
        <v>5</v>
      </c>
      <c r="Y13" s="126">
        <v>5</v>
      </c>
      <c r="Z13" s="127">
        <v>2734</v>
      </c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</row>
    <row r="14" spans="1:47" ht="16.5" customHeight="1">
      <c r="A14" s="1550"/>
      <c r="B14" s="1551"/>
      <c r="C14" s="1552" t="s">
        <v>54</v>
      </c>
      <c r="D14" s="114" t="s">
        <v>27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0.42</v>
      </c>
      <c r="L14" s="122">
        <v>0</v>
      </c>
      <c r="M14" s="122">
        <v>4.8099999999999996</v>
      </c>
      <c r="N14" s="122">
        <v>27.75</v>
      </c>
      <c r="O14" s="122">
        <v>2.21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3">
        <v>35.19</v>
      </c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</row>
    <row r="15" spans="1:47" ht="16.5" customHeight="1">
      <c r="A15" s="1550"/>
      <c r="B15" s="1551"/>
      <c r="C15" s="1552"/>
      <c r="D15" s="116" t="s">
        <v>28</v>
      </c>
      <c r="E15" s="124">
        <v>0</v>
      </c>
      <c r="F15" s="124">
        <v>0</v>
      </c>
      <c r="G15" s="124">
        <v>0</v>
      </c>
      <c r="H15" s="124">
        <v>0</v>
      </c>
      <c r="I15" s="124">
        <v>0</v>
      </c>
      <c r="J15" s="124">
        <v>0</v>
      </c>
      <c r="K15" s="124">
        <v>67</v>
      </c>
      <c r="L15" s="124">
        <v>0</v>
      </c>
      <c r="M15" s="124">
        <v>1068</v>
      </c>
      <c r="N15" s="124">
        <v>5551</v>
      </c>
      <c r="O15" s="124">
        <v>607</v>
      </c>
      <c r="P15" s="124">
        <v>0</v>
      </c>
      <c r="Q15" s="124">
        <v>0</v>
      </c>
      <c r="R15" s="124">
        <v>0</v>
      </c>
      <c r="S15" s="124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5">
        <v>7293</v>
      </c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</row>
    <row r="16" spans="1:47" ht="16.5" customHeight="1">
      <c r="A16" s="1550"/>
      <c r="B16" s="1551"/>
      <c r="C16" s="1552"/>
      <c r="D16" s="115" t="s">
        <v>26</v>
      </c>
      <c r="E16" s="126">
        <v>0</v>
      </c>
      <c r="F16" s="126">
        <v>0</v>
      </c>
      <c r="G16" s="126">
        <v>0</v>
      </c>
      <c r="H16" s="126">
        <v>0</v>
      </c>
      <c r="I16" s="126">
        <v>0</v>
      </c>
      <c r="J16" s="126">
        <v>0</v>
      </c>
      <c r="K16" s="126">
        <v>2</v>
      </c>
      <c r="L16" s="126">
        <v>0</v>
      </c>
      <c r="M16" s="126">
        <v>22</v>
      </c>
      <c r="N16" s="126">
        <v>83</v>
      </c>
      <c r="O16" s="126">
        <v>6</v>
      </c>
      <c r="P16" s="126">
        <v>0</v>
      </c>
      <c r="Q16" s="126">
        <v>0</v>
      </c>
      <c r="R16" s="126">
        <v>0</v>
      </c>
      <c r="S16" s="126">
        <v>0</v>
      </c>
      <c r="T16" s="126">
        <v>0</v>
      </c>
      <c r="U16" s="126">
        <v>0</v>
      </c>
      <c r="V16" s="126">
        <v>0</v>
      </c>
      <c r="W16" s="126">
        <v>0</v>
      </c>
      <c r="X16" s="126">
        <v>0</v>
      </c>
      <c r="Y16" s="126">
        <v>0</v>
      </c>
      <c r="Z16" s="128">
        <v>113</v>
      </c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</row>
    <row r="17" spans="1:47" ht="16.5" customHeight="1">
      <c r="A17" s="1550"/>
      <c r="B17" s="1551" t="s">
        <v>30</v>
      </c>
      <c r="C17" s="1551"/>
      <c r="D17" s="114" t="s">
        <v>27</v>
      </c>
      <c r="E17" s="122">
        <v>7.8000000000000007</v>
      </c>
      <c r="F17" s="122">
        <v>57.28</v>
      </c>
      <c r="G17" s="122">
        <v>190.70000000000002</v>
      </c>
      <c r="H17" s="122">
        <v>401.87</v>
      </c>
      <c r="I17" s="122">
        <v>388.34000000000003</v>
      </c>
      <c r="J17" s="122">
        <v>879.38</v>
      </c>
      <c r="K17" s="122">
        <v>1155.4000000000003</v>
      </c>
      <c r="L17" s="122">
        <v>1513.32</v>
      </c>
      <c r="M17" s="122">
        <v>2274.19</v>
      </c>
      <c r="N17" s="122">
        <v>2978.15</v>
      </c>
      <c r="O17" s="122">
        <v>2392.4300000000003</v>
      </c>
      <c r="P17" s="122">
        <v>1451.02</v>
      </c>
      <c r="Q17" s="122">
        <v>562.77</v>
      </c>
      <c r="R17" s="122">
        <v>269.78000000000003</v>
      </c>
      <c r="S17" s="122">
        <v>260.68</v>
      </c>
      <c r="T17" s="122">
        <v>148.88000000000002</v>
      </c>
      <c r="U17" s="122">
        <v>161.26999999999998</v>
      </c>
      <c r="V17" s="122">
        <v>77.349999999999994</v>
      </c>
      <c r="W17" s="122">
        <v>39.429999999999993</v>
      </c>
      <c r="X17" s="122">
        <v>28.07</v>
      </c>
      <c r="Y17" s="122">
        <v>24.860000000000003</v>
      </c>
      <c r="Z17" s="123">
        <v>15262.970000000001</v>
      </c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</row>
    <row r="18" spans="1:47" ht="16.5" customHeight="1">
      <c r="A18" s="1550"/>
      <c r="B18" s="1551"/>
      <c r="C18" s="1551"/>
      <c r="D18" s="116" t="s">
        <v>28</v>
      </c>
      <c r="E18" s="124">
        <v>76</v>
      </c>
      <c r="F18" s="124">
        <v>2468</v>
      </c>
      <c r="G18" s="124">
        <v>11639</v>
      </c>
      <c r="H18" s="124">
        <v>39151</v>
      </c>
      <c r="I18" s="124">
        <v>53909</v>
      </c>
      <c r="J18" s="124">
        <v>183810</v>
      </c>
      <c r="K18" s="124">
        <v>311960</v>
      </c>
      <c r="L18" s="124">
        <v>554847</v>
      </c>
      <c r="M18" s="124">
        <v>911489</v>
      </c>
      <c r="N18" s="124">
        <v>1305762</v>
      </c>
      <c r="O18" s="124">
        <v>1121164</v>
      </c>
      <c r="P18" s="124">
        <v>628796</v>
      </c>
      <c r="Q18" s="124">
        <v>306038</v>
      </c>
      <c r="R18" s="124">
        <v>147852</v>
      </c>
      <c r="S18" s="124">
        <v>141540</v>
      </c>
      <c r="T18" s="124">
        <v>73951</v>
      </c>
      <c r="U18" s="124">
        <v>87364</v>
      </c>
      <c r="V18" s="124">
        <v>43682</v>
      </c>
      <c r="W18" s="124">
        <v>21740</v>
      </c>
      <c r="X18" s="124">
        <v>14730</v>
      </c>
      <c r="Y18" s="124">
        <v>13014</v>
      </c>
      <c r="Z18" s="125">
        <v>5974982</v>
      </c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</row>
    <row r="19" spans="1:47" ht="16.5" customHeight="1">
      <c r="A19" s="1550"/>
      <c r="B19" s="1551"/>
      <c r="C19" s="1551"/>
      <c r="D19" s="115" t="s">
        <v>26</v>
      </c>
      <c r="E19" s="129">
        <v>41</v>
      </c>
      <c r="F19" s="129">
        <v>523</v>
      </c>
      <c r="G19" s="129">
        <v>1446</v>
      </c>
      <c r="H19" s="129">
        <v>3092</v>
      </c>
      <c r="I19" s="129">
        <v>2859</v>
      </c>
      <c r="J19" s="129">
        <v>7240</v>
      </c>
      <c r="K19" s="129">
        <v>9229</v>
      </c>
      <c r="L19" s="129">
        <v>12312</v>
      </c>
      <c r="M19" s="129">
        <v>16646</v>
      </c>
      <c r="N19" s="129">
        <v>19136</v>
      </c>
      <c r="O19" s="129">
        <v>13518</v>
      </c>
      <c r="P19" s="129">
        <v>6058</v>
      </c>
      <c r="Q19" s="129">
        <v>2383</v>
      </c>
      <c r="R19" s="129">
        <v>1006</v>
      </c>
      <c r="S19" s="129">
        <v>795</v>
      </c>
      <c r="T19" s="129">
        <v>346</v>
      </c>
      <c r="U19" s="129">
        <v>342</v>
      </c>
      <c r="V19" s="129">
        <v>159</v>
      </c>
      <c r="W19" s="129">
        <v>60</v>
      </c>
      <c r="X19" s="129">
        <v>42</v>
      </c>
      <c r="Y19" s="129">
        <v>37</v>
      </c>
      <c r="Z19" s="130">
        <v>97270</v>
      </c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</row>
    <row r="20" spans="1:47" ht="16.5" customHeight="1">
      <c r="A20" s="1550"/>
      <c r="B20" s="1551" t="s">
        <v>31</v>
      </c>
      <c r="C20" s="1552" t="s">
        <v>55</v>
      </c>
      <c r="D20" s="114" t="s">
        <v>27</v>
      </c>
      <c r="E20" s="122">
        <v>0</v>
      </c>
      <c r="F20" s="122">
        <v>1.3</v>
      </c>
      <c r="G20" s="122">
        <v>0</v>
      </c>
      <c r="H20" s="122">
        <v>13.71</v>
      </c>
      <c r="I20" s="122">
        <v>21.06</v>
      </c>
      <c r="J20" s="122">
        <v>27.68</v>
      </c>
      <c r="K20" s="122">
        <v>3.22</v>
      </c>
      <c r="L20" s="122">
        <v>0</v>
      </c>
      <c r="M20" s="122">
        <v>50.23</v>
      </c>
      <c r="N20" s="122">
        <v>62.34</v>
      </c>
      <c r="O20" s="122">
        <v>57.67</v>
      </c>
      <c r="P20" s="122">
        <v>59.09</v>
      </c>
      <c r="Q20" s="122">
        <v>25.44</v>
      </c>
      <c r="R20" s="122">
        <v>11.42</v>
      </c>
      <c r="S20" s="122">
        <v>6.84</v>
      </c>
      <c r="T20" s="122">
        <v>1.75</v>
      </c>
      <c r="U20" s="122">
        <v>0.23</v>
      </c>
      <c r="V20" s="122">
        <v>0.65</v>
      </c>
      <c r="W20" s="122">
        <v>0.02</v>
      </c>
      <c r="X20" s="122">
        <v>0.15</v>
      </c>
      <c r="Y20" s="122">
        <v>0.13</v>
      </c>
      <c r="Z20" s="123">
        <v>342.93</v>
      </c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</row>
    <row r="21" spans="1:47" ht="16.5" customHeight="1">
      <c r="A21" s="1550"/>
      <c r="B21" s="1551"/>
      <c r="C21" s="1552"/>
      <c r="D21" s="116" t="s">
        <v>28</v>
      </c>
      <c r="E21" s="124">
        <v>0</v>
      </c>
      <c r="F21" s="124">
        <v>11</v>
      </c>
      <c r="G21" s="124">
        <v>0</v>
      </c>
      <c r="H21" s="124">
        <v>491</v>
      </c>
      <c r="I21" s="124">
        <v>1035</v>
      </c>
      <c r="J21" s="124">
        <v>1928</v>
      </c>
      <c r="K21" s="124">
        <v>278</v>
      </c>
      <c r="L21" s="124">
        <v>0</v>
      </c>
      <c r="M21" s="124">
        <v>5471</v>
      </c>
      <c r="N21" s="124">
        <v>7002</v>
      </c>
      <c r="O21" s="124">
        <v>6845</v>
      </c>
      <c r="P21" s="124">
        <v>6823</v>
      </c>
      <c r="Q21" s="124">
        <v>2956</v>
      </c>
      <c r="R21" s="124">
        <v>1379</v>
      </c>
      <c r="S21" s="124">
        <v>912</v>
      </c>
      <c r="T21" s="124">
        <v>234</v>
      </c>
      <c r="U21" s="124">
        <v>28</v>
      </c>
      <c r="V21" s="124">
        <v>88</v>
      </c>
      <c r="W21" s="124">
        <v>3</v>
      </c>
      <c r="X21" s="124">
        <v>14</v>
      </c>
      <c r="Y21" s="124">
        <v>17</v>
      </c>
      <c r="Z21" s="125">
        <v>35515</v>
      </c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</row>
    <row r="22" spans="1:47" ht="16.5" customHeight="1">
      <c r="A22" s="1550"/>
      <c r="B22" s="1551"/>
      <c r="C22" s="1552"/>
      <c r="D22" s="115" t="s">
        <v>26</v>
      </c>
      <c r="E22" s="126">
        <v>0</v>
      </c>
      <c r="F22" s="126">
        <v>3</v>
      </c>
      <c r="G22" s="126">
        <v>0</v>
      </c>
      <c r="H22" s="126">
        <v>39</v>
      </c>
      <c r="I22" s="126">
        <v>80</v>
      </c>
      <c r="J22" s="126">
        <v>99</v>
      </c>
      <c r="K22" s="126">
        <v>10</v>
      </c>
      <c r="L22" s="126">
        <v>0</v>
      </c>
      <c r="M22" s="126">
        <v>86</v>
      </c>
      <c r="N22" s="126">
        <v>80</v>
      </c>
      <c r="O22" s="126">
        <v>78</v>
      </c>
      <c r="P22" s="126">
        <v>72</v>
      </c>
      <c r="Q22" s="126">
        <v>33</v>
      </c>
      <c r="R22" s="126">
        <v>13</v>
      </c>
      <c r="S22" s="126">
        <v>10</v>
      </c>
      <c r="T22" s="126">
        <v>1</v>
      </c>
      <c r="U22" s="126">
        <v>0</v>
      </c>
      <c r="V22" s="126">
        <v>0</v>
      </c>
      <c r="W22" s="126">
        <v>0</v>
      </c>
      <c r="X22" s="126">
        <v>0</v>
      </c>
      <c r="Y22" s="126">
        <v>0</v>
      </c>
      <c r="Z22" s="127">
        <v>604</v>
      </c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</row>
    <row r="23" spans="1:47" ht="16.5" customHeight="1">
      <c r="A23" s="1550"/>
      <c r="B23" s="1551"/>
      <c r="C23" s="1552" t="s">
        <v>56</v>
      </c>
      <c r="D23" s="114" t="s">
        <v>27</v>
      </c>
      <c r="E23" s="122">
        <v>0</v>
      </c>
      <c r="F23" s="122">
        <v>0.46</v>
      </c>
      <c r="G23" s="122">
        <v>12.73</v>
      </c>
      <c r="H23" s="122">
        <v>9.1999999999999993</v>
      </c>
      <c r="I23" s="122">
        <v>6.76</v>
      </c>
      <c r="J23" s="122">
        <v>3.4</v>
      </c>
      <c r="K23" s="122">
        <v>0.34</v>
      </c>
      <c r="L23" s="122">
        <v>3.24</v>
      </c>
      <c r="M23" s="122">
        <v>0.33</v>
      </c>
      <c r="N23" s="122">
        <v>11.7</v>
      </c>
      <c r="O23" s="122">
        <v>1.73</v>
      </c>
      <c r="P23" s="122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3">
        <v>49.89</v>
      </c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</row>
    <row r="24" spans="1:47" ht="16.5" customHeight="1">
      <c r="A24" s="1550"/>
      <c r="B24" s="1551"/>
      <c r="C24" s="1552"/>
      <c r="D24" s="116" t="s">
        <v>28</v>
      </c>
      <c r="E24" s="124">
        <v>0</v>
      </c>
      <c r="F24" s="124">
        <v>5</v>
      </c>
      <c r="G24" s="124">
        <v>239</v>
      </c>
      <c r="H24" s="124">
        <v>461</v>
      </c>
      <c r="I24" s="124">
        <v>336</v>
      </c>
      <c r="J24" s="124">
        <v>374</v>
      </c>
      <c r="K24" s="124">
        <v>30</v>
      </c>
      <c r="L24" s="124">
        <v>492</v>
      </c>
      <c r="M24" s="124">
        <v>42</v>
      </c>
      <c r="N24" s="124">
        <v>1582</v>
      </c>
      <c r="O24" s="124">
        <v>304</v>
      </c>
      <c r="P24" s="124">
        <v>0</v>
      </c>
      <c r="Q24" s="124">
        <v>0</v>
      </c>
      <c r="R24" s="124">
        <v>0</v>
      </c>
      <c r="S24" s="124">
        <v>0</v>
      </c>
      <c r="T24" s="124">
        <v>0</v>
      </c>
      <c r="U24" s="124">
        <v>0</v>
      </c>
      <c r="V24" s="124">
        <v>0</v>
      </c>
      <c r="W24" s="124">
        <v>0</v>
      </c>
      <c r="X24" s="124">
        <v>0</v>
      </c>
      <c r="Y24" s="124">
        <v>0</v>
      </c>
      <c r="Z24" s="125">
        <v>3865</v>
      </c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</row>
    <row r="25" spans="1:47" ht="16.5" customHeight="1">
      <c r="A25" s="1550"/>
      <c r="B25" s="1551"/>
      <c r="C25" s="1552"/>
      <c r="D25" s="115" t="s">
        <v>26</v>
      </c>
      <c r="E25" s="126">
        <v>0</v>
      </c>
      <c r="F25" s="126">
        <v>1</v>
      </c>
      <c r="G25" s="126">
        <v>29</v>
      </c>
      <c r="H25" s="126">
        <v>36</v>
      </c>
      <c r="I25" s="126">
        <v>24</v>
      </c>
      <c r="J25" s="126">
        <v>16</v>
      </c>
      <c r="K25" s="126">
        <v>1</v>
      </c>
      <c r="L25" s="126">
        <v>12</v>
      </c>
      <c r="M25" s="126">
        <v>1</v>
      </c>
      <c r="N25" s="126">
        <v>22</v>
      </c>
      <c r="O25" s="126">
        <v>4</v>
      </c>
      <c r="P25" s="126">
        <v>0</v>
      </c>
      <c r="Q25" s="126">
        <v>0</v>
      </c>
      <c r="R25" s="126">
        <v>0</v>
      </c>
      <c r="S25" s="126">
        <v>0</v>
      </c>
      <c r="T25" s="126">
        <v>0</v>
      </c>
      <c r="U25" s="126">
        <v>0</v>
      </c>
      <c r="V25" s="126">
        <v>0</v>
      </c>
      <c r="W25" s="126">
        <v>0</v>
      </c>
      <c r="X25" s="126">
        <v>0</v>
      </c>
      <c r="Y25" s="126">
        <v>0</v>
      </c>
      <c r="Z25" s="128">
        <v>146</v>
      </c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</row>
    <row r="26" spans="1:47" ht="16.5" customHeight="1">
      <c r="A26" s="1550"/>
      <c r="B26" s="1551" t="s">
        <v>30</v>
      </c>
      <c r="C26" s="1551"/>
      <c r="D26" s="114" t="s">
        <v>27</v>
      </c>
      <c r="E26" s="122">
        <v>0</v>
      </c>
      <c r="F26" s="122">
        <v>1.76</v>
      </c>
      <c r="G26" s="122">
        <v>12.73</v>
      </c>
      <c r="H26" s="122">
        <v>22.91</v>
      </c>
      <c r="I26" s="122">
        <v>27.82</v>
      </c>
      <c r="J26" s="122">
        <v>31.08</v>
      </c>
      <c r="K26" s="122">
        <v>3.56</v>
      </c>
      <c r="L26" s="122">
        <v>3.24</v>
      </c>
      <c r="M26" s="122">
        <v>50.559999999999995</v>
      </c>
      <c r="N26" s="122">
        <v>74.040000000000006</v>
      </c>
      <c r="O26" s="122">
        <v>59.4</v>
      </c>
      <c r="P26" s="122">
        <v>59.09</v>
      </c>
      <c r="Q26" s="122">
        <v>25.44</v>
      </c>
      <c r="R26" s="122">
        <v>11.42</v>
      </c>
      <c r="S26" s="122">
        <v>6.84</v>
      </c>
      <c r="T26" s="122">
        <v>1.75</v>
      </c>
      <c r="U26" s="122">
        <v>0.23</v>
      </c>
      <c r="V26" s="122">
        <v>0.65</v>
      </c>
      <c r="W26" s="122">
        <v>0.02</v>
      </c>
      <c r="X26" s="122">
        <v>0.15</v>
      </c>
      <c r="Y26" s="122">
        <v>0.13</v>
      </c>
      <c r="Z26" s="123">
        <v>392.82</v>
      </c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</row>
    <row r="27" spans="1:47" ht="16.5" customHeight="1">
      <c r="A27" s="1550"/>
      <c r="B27" s="1551"/>
      <c r="C27" s="1551"/>
      <c r="D27" s="116" t="s">
        <v>28</v>
      </c>
      <c r="E27" s="124">
        <v>0</v>
      </c>
      <c r="F27" s="124">
        <v>16</v>
      </c>
      <c r="G27" s="124">
        <v>239</v>
      </c>
      <c r="H27" s="124">
        <v>952</v>
      </c>
      <c r="I27" s="124">
        <v>1371</v>
      </c>
      <c r="J27" s="124">
        <v>2302</v>
      </c>
      <c r="K27" s="124">
        <v>308</v>
      </c>
      <c r="L27" s="124">
        <v>492</v>
      </c>
      <c r="M27" s="124">
        <v>5513</v>
      </c>
      <c r="N27" s="124">
        <v>8584</v>
      </c>
      <c r="O27" s="124">
        <v>7149</v>
      </c>
      <c r="P27" s="124">
        <v>6823</v>
      </c>
      <c r="Q27" s="124">
        <v>2956</v>
      </c>
      <c r="R27" s="124">
        <v>1379</v>
      </c>
      <c r="S27" s="124">
        <v>912</v>
      </c>
      <c r="T27" s="124">
        <v>234</v>
      </c>
      <c r="U27" s="124">
        <v>28</v>
      </c>
      <c r="V27" s="124">
        <v>88</v>
      </c>
      <c r="W27" s="124">
        <v>3</v>
      </c>
      <c r="X27" s="124">
        <v>14</v>
      </c>
      <c r="Y27" s="124">
        <v>17</v>
      </c>
      <c r="Z27" s="125">
        <v>39380</v>
      </c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</row>
    <row r="28" spans="1:47" ht="16.5" customHeight="1">
      <c r="A28" s="1550"/>
      <c r="B28" s="1551"/>
      <c r="C28" s="1551"/>
      <c r="D28" s="115" t="s">
        <v>26</v>
      </c>
      <c r="E28" s="129">
        <v>0</v>
      </c>
      <c r="F28" s="129">
        <v>4</v>
      </c>
      <c r="G28" s="129">
        <v>29</v>
      </c>
      <c r="H28" s="129">
        <v>75</v>
      </c>
      <c r="I28" s="129">
        <v>104</v>
      </c>
      <c r="J28" s="129">
        <v>115</v>
      </c>
      <c r="K28" s="129">
        <v>11</v>
      </c>
      <c r="L28" s="129">
        <v>12</v>
      </c>
      <c r="M28" s="129">
        <v>87</v>
      </c>
      <c r="N28" s="129">
        <v>102</v>
      </c>
      <c r="O28" s="129">
        <v>82</v>
      </c>
      <c r="P28" s="129">
        <v>72</v>
      </c>
      <c r="Q28" s="129">
        <v>33</v>
      </c>
      <c r="R28" s="129">
        <v>13</v>
      </c>
      <c r="S28" s="129">
        <v>10</v>
      </c>
      <c r="T28" s="129">
        <v>1</v>
      </c>
      <c r="U28" s="129">
        <v>0</v>
      </c>
      <c r="V28" s="129">
        <v>0</v>
      </c>
      <c r="W28" s="129">
        <v>0</v>
      </c>
      <c r="X28" s="129">
        <v>0</v>
      </c>
      <c r="Y28" s="129">
        <v>0</v>
      </c>
      <c r="Z28" s="130">
        <v>750</v>
      </c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</row>
    <row r="29" spans="1:47" ht="16.5" customHeight="1">
      <c r="A29" s="1550" t="s">
        <v>24</v>
      </c>
      <c r="B29" s="1551"/>
      <c r="C29" s="1551"/>
      <c r="D29" s="114" t="s">
        <v>27</v>
      </c>
      <c r="E29" s="122">
        <v>7.8000000000000007</v>
      </c>
      <c r="F29" s="122">
        <v>59.04</v>
      </c>
      <c r="G29" s="122">
        <v>203.43</v>
      </c>
      <c r="H29" s="122">
        <v>424.78</v>
      </c>
      <c r="I29" s="122">
        <v>416.16</v>
      </c>
      <c r="J29" s="122">
        <v>910.45999999999992</v>
      </c>
      <c r="K29" s="122">
        <v>1158.9600000000003</v>
      </c>
      <c r="L29" s="122">
        <v>1516.56</v>
      </c>
      <c r="M29" s="122">
        <v>2324.75</v>
      </c>
      <c r="N29" s="122">
        <v>3052.19</v>
      </c>
      <c r="O29" s="122">
        <v>2451.8300000000004</v>
      </c>
      <c r="P29" s="122">
        <v>1510.11</v>
      </c>
      <c r="Q29" s="122">
        <v>588.21</v>
      </c>
      <c r="R29" s="122">
        <v>281.20000000000005</v>
      </c>
      <c r="S29" s="122">
        <v>267.52</v>
      </c>
      <c r="T29" s="122">
        <v>150.63000000000002</v>
      </c>
      <c r="U29" s="122">
        <v>161.49999999999997</v>
      </c>
      <c r="V29" s="122">
        <v>78</v>
      </c>
      <c r="W29" s="122">
        <v>39.449999999999996</v>
      </c>
      <c r="X29" s="122">
        <v>28.22</v>
      </c>
      <c r="Y29" s="122">
        <v>24.990000000000002</v>
      </c>
      <c r="Z29" s="123">
        <v>15655.79</v>
      </c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</row>
    <row r="30" spans="1:47" ht="16.5" customHeight="1">
      <c r="A30" s="1550"/>
      <c r="B30" s="1551"/>
      <c r="C30" s="1551"/>
      <c r="D30" s="116" t="s">
        <v>28</v>
      </c>
      <c r="E30" s="124">
        <v>76</v>
      </c>
      <c r="F30" s="124">
        <v>2484</v>
      </c>
      <c r="G30" s="124">
        <v>11878</v>
      </c>
      <c r="H30" s="124">
        <v>40103</v>
      </c>
      <c r="I30" s="124">
        <v>55280</v>
      </c>
      <c r="J30" s="124">
        <v>186112</v>
      </c>
      <c r="K30" s="124">
        <v>312268</v>
      </c>
      <c r="L30" s="124">
        <v>555339</v>
      </c>
      <c r="M30" s="124">
        <v>917002</v>
      </c>
      <c r="N30" s="124">
        <v>1314346</v>
      </c>
      <c r="O30" s="124">
        <v>1128313</v>
      </c>
      <c r="P30" s="124">
        <v>635619</v>
      </c>
      <c r="Q30" s="124">
        <v>308994</v>
      </c>
      <c r="R30" s="124">
        <v>149231</v>
      </c>
      <c r="S30" s="124">
        <v>142452</v>
      </c>
      <c r="T30" s="124">
        <v>74185</v>
      </c>
      <c r="U30" s="124">
        <v>87392</v>
      </c>
      <c r="V30" s="124">
        <v>43770</v>
      </c>
      <c r="W30" s="124">
        <v>21743</v>
      </c>
      <c r="X30" s="124">
        <v>14744</v>
      </c>
      <c r="Y30" s="124">
        <v>13031</v>
      </c>
      <c r="Z30" s="125">
        <v>6014362</v>
      </c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</row>
    <row r="31" spans="1:47" ht="16.5" customHeight="1">
      <c r="A31" s="1550"/>
      <c r="B31" s="1551"/>
      <c r="C31" s="1551"/>
      <c r="D31" s="115" t="s">
        <v>26</v>
      </c>
      <c r="E31" s="129">
        <v>41</v>
      </c>
      <c r="F31" s="129">
        <v>527</v>
      </c>
      <c r="G31" s="129">
        <v>1475</v>
      </c>
      <c r="H31" s="129">
        <v>3167</v>
      </c>
      <c r="I31" s="129">
        <v>2963</v>
      </c>
      <c r="J31" s="129">
        <v>7355</v>
      </c>
      <c r="K31" s="129">
        <v>9240</v>
      </c>
      <c r="L31" s="129">
        <v>12324</v>
      </c>
      <c r="M31" s="129">
        <v>16733</v>
      </c>
      <c r="N31" s="129">
        <v>19238</v>
      </c>
      <c r="O31" s="129">
        <v>13600</v>
      </c>
      <c r="P31" s="129">
        <v>6130</v>
      </c>
      <c r="Q31" s="129">
        <v>2416</v>
      </c>
      <c r="R31" s="129">
        <v>1019</v>
      </c>
      <c r="S31" s="129">
        <v>805</v>
      </c>
      <c r="T31" s="129">
        <v>347</v>
      </c>
      <c r="U31" s="129">
        <v>342</v>
      </c>
      <c r="V31" s="129">
        <v>159</v>
      </c>
      <c r="W31" s="129">
        <v>60</v>
      </c>
      <c r="X31" s="129">
        <v>42</v>
      </c>
      <c r="Y31" s="129">
        <v>37</v>
      </c>
      <c r="Z31" s="130">
        <v>98020</v>
      </c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</row>
    <row r="32" spans="1:47" ht="16.5" customHeight="1">
      <c r="A32" s="1550" t="s">
        <v>34</v>
      </c>
      <c r="B32" s="1551" t="s">
        <v>29</v>
      </c>
      <c r="C32" s="1552" t="s">
        <v>53</v>
      </c>
      <c r="D32" s="114" t="s">
        <v>27</v>
      </c>
      <c r="E32" s="122">
        <v>0</v>
      </c>
      <c r="F32" s="122">
        <v>8.17</v>
      </c>
      <c r="G32" s="122">
        <v>0.35</v>
      </c>
      <c r="H32" s="122">
        <v>4.8499999999999996</v>
      </c>
      <c r="I32" s="122">
        <v>0</v>
      </c>
      <c r="J32" s="122">
        <v>3.96</v>
      </c>
      <c r="K32" s="122">
        <v>0</v>
      </c>
      <c r="L32" s="122">
        <v>8.59</v>
      </c>
      <c r="M32" s="122">
        <v>6.56</v>
      </c>
      <c r="N32" s="122">
        <v>11.75</v>
      </c>
      <c r="O32" s="122">
        <v>8.32</v>
      </c>
      <c r="P32" s="122">
        <v>20.170000000000002</v>
      </c>
      <c r="Q32" s="122">
        <v>164.81</v>
      </c>
      <c r="R32" s="122">
        <v>156.29</v>
      </c>
      <c r="S32" s="122">
        <v>228.44</v>
      </c>
      <c r="T32" s="122">
        <v>208.8</v>
      </c>
      <c r="U32" s="122">
        <v>246.49</v>
      </c>
      <c r="V32" s="122">
        <v>128.88999999999999</v>
      </c>
      <c r="W32" s="122">
        <v>116.15</v>
      </c>
      <c r="X32" s="122">
        <v>59.44</v>
      </c>
      <c r="Y32" s="122">
        <v>92.25</v>
      </c>
      <c r="Z32" s="123">
        <v>1474.28</v>
      </c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</row>
    <row r="33" spans="1:47" ht="16.5" customHeight="1">
      <c r="A33" s="1550"/>
      <c r="B33" s="1551"/>
      <c r="C33" s="1552"/>
      <c r="D33" s="116" t="s">
        <v>28</v>
      </c>
      <c r="E33" s="124">
        <v>0</v>
      </c>
      <c r="F33" s="124">
        <v>0</v>
      </c>
      <c r="G33" s="124">
        <v>12</v>
      </c>
      <c r="H33" s="124">
        <v>351</v>
      </c>
      <c r="I33" s="124">
        <v>0</v>
      </c>
      <c r="J33" s="124">
        <v>505</v>
      </c>
      <c r="K33" s="124">
        <v>0</v>
      </c>
      <c r="L33" s="124">
        <v>1587</v>
      </c>
      <c r="M33" s="124">
        <v>1309</v>
      </c>
      <c r="N33" s="124">
        <v>2619</v>
      </c>
      <c r="O33" s="124">
        <v>1949</v>
      </c>
      <c r="P33" s="124">
        <v>4628</v>
      </c>
      <c r="Q33" s="124">
        <v>37219</v>
      </c>
      <c r="R33" s="124">
        <v>36060</v>
      </c>
      <c r="S33" s="124">
        <v>51881</v>
      </c>
      <c r="T33" s="124">
        <v>45583</v>
      </c>
      <c r="U33" s="124">
        <v>54898</v>
      </c>
      <c r="V33" s="124">
        <v>27847</v>
      </c>
      <c r="W33" s="124">
        <v>26489</v>
      </c>
      <c r="X33" s="124">
        <v>13819</v>
      </c>
      <c r="Y33" s="124">
        <v>20746</v>
      </c>
      <c r="Z33" s="125">
        <v>327502</v>
      </c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</row>
    <row r="34" spans="1:47" ht="16.5" customHeight="1">
      <c r="A34" s="1550"/>
      <c r="B34" s="1551"/>
      <c r="C34" s="1552"/>
      <c r="D34" s="115" t="s">
        <v>26</v>
      </c>
      <c r="E34" s="126">
        <v>0</v>
      </c>
      <c r="F34" s="126">
        <v>0</v>
      </c>
      <c r="G34" s="126">
        <v>2</v>
      </c>
      <c r="H34" s="126">
        <v>28</v>
      </c>
      <c r="I34" s="126">
        <v>0</v>
      </c>
      <c r="J34" s="126">
        <v>29</v>
      </c>
      <c r="K34" s="126">
        <v>0</v>
      </c>
      <c r="L34" s="126">
        <v>41</v>
      </c>
      <c r="M34" s="126">
        <v>25</v>
      </c>
      <c r="N34" s="126">
        <v>38</v>
      </c>
      <c r="O34" s="126">
        <v>21</v>
      </c>
      <c r="P34" s="126">
        <v>32</v>
      </c>
      <c r="Q34" s="126">
        <v>168</v>
      </c>
      <c r="R34" s="126">
        <v>165</v>
      </c>
      <c r="S34" s="126">
        <v>237</v>
      </c>
      <c r="T34" s="126">
        <v>214</v>
      </c>
      <c r="U34" s="126">
        <v>271</v>
      </c>
      <c r="V34" s="126">
        <v>106</v>
      </c>
      <c r="W34" s="126">
        <v>125</v>
      </c>
      <c r="X34" s="126">
        <v>68</v>
      </c>
      <c r="Y34" s="126">
        <v>84</v>
      </c>
      <c r="Z34" s="127">
        <v>1654</v>
      </c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</row>
    <row r="35" spans="1:47" ht="16.5" customHeight="1">
      <c r="A35" s="1550"/>
      <c r="B35" s="1551"/>
      <c r="C35" s="1552" t="s">
        <v>54</v>
      </c>
      <c r="D35" s="114" t="s">
        <v>27</v>
      </c>
      <c r="E35" s="122">
        <v>0</v>
      </c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0.85</v>
      </c>
      <c r="N35" s="122">
        <v>0.17</v>
      </c>
      <c r="O35" s="122">
        <v>0</v>
      </c>
      <c r="P35" s="122">
        <v>0.17</v>
      </c>
      <c r="Q35" s="122">
        <v>1.48</v>
      </c>
      <c r="R35" s="122">
        <v>0</v>
      </c>
      <c r="S35" s="122">
        <v>0</v>
      </c>
      <c r="T35" s="122">
        <v>0</v>
      </c>
      <c r="U35" s="122">
        <v>0</v>
      </c>
      <c r="V35" s="122">
        <v>0</v>
      </c>
      <c r="W35" s="122">
        <v>0</v>
      </c>
      <c r="X35" s="122">
        <v>0</v>
      </c>
      <c r="Y35" s="122">
        <v>75.41</v>
      </c>
      <c r="Z35" s="123">
        <v>78.08</v>
      </c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</row>
    <row r="36" spans="1:47" ht="16.5" customHeight="1">
      <c r="A36" s="1550"/>
      <c r="B36" s="1551"/>
      <c r="C36" s="1552"/>
      <c r="D36" s="116" t="s">
        <v>28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v>0</v>
      </c>
      <c r="L36" s="124">
        <v>0</v>
      </c>
      <c r="M36" s="124">
        <v>175</v>
      </c>
      <c r="N36" s="124">
        <v>38</v>
      </c>
      <c r="O36" s="124">
        <v>0</v>
      </c>
      <c r="P36" s="124">
        <v>42</v>
      </c>
      <c r="Q36" s="124">
        <v>374</v>
      </c>
      <c r="R36" s="124">
        <v>0</v>
      </c>
      <c r="S36" s="124">
        <v>0</v>
      </c>
      <c r="T36" s="124">
        <v>0</v>
      </c>
      <c r="U36" s="124">
        <v>0</v>
      </c>
      <c r="V36" s="124">
        <v>0</v>
      </c>
      <c r="W36" s="124">
        <v>0</v>
      </c>
      <c r="X36" s="124">
        <v>0</v>
      </c>
      <c r="Y36" s="124">
        <v>19079</v>
      </c>
      <c r="Z36" s="125">
        <v>19708</v>
      </c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</row>
    <row r="37" spans="1:47" ht="16.5" customHeight="1">
      <c r="A37" s="1550"/>
      <c r="B37" s="1551"/>
      <c r="C37" s="1552"/>
      <c r="D37" s="115" t="s">
        <v>26</v>
      </c>
      <c r="E37" s="126">
        <v>0</v>
      </c>
      <c r="F37" s="126">
        <v>0</v>
      </c>
      <c r="G37" s="126">
        <v>0</v>
      </c>
      <c r="H37" s="126">
        <v>0</v>
      </c>
      <c r="I37" s="126">
        <v>0</v>
      </c>
      <c r="J37" s="126">
        <v>0</v>
      </c>
      <c r="K37" s="126">
        <v>0</v>
      </c>
      <c r="L37" s="126">
        <v>0</v>
      </c>
      <c r="M37" s="126">
        <v>4</v>
      </c>
      <c r="N37" s="126">
        <v>1</v>
      </c>
      <c r="O37" s="126">
        <v>0</v>
      </c>
      <c r="P37" s="126">
        <v>0</v>
      </c>
      <c r="Q37" s="126">
        <v>2</v>
      </c>
      <c r="R37" s="126">
        <v>0</v>
      </c>
      <c r="S37" s="126">
        <v>0</v>
      </c>
      <c r="T37" s="126">
        <v>0</v>
      </c>
      <c r="U37" s="126">
        <v>0</v>
      </c>
      <c r="V37" s="126">
        <v>0</v>
      </c>
      <c r="W37" s="126">
        <v>0</v>
      </c>
      <c r="X37" s="126">
        <v>0</v>
      </c>
      <c r="Y37" s="126">
        <v>113</v>
      </c>
      <c r="Z37" s="127">
        <v>120</v>
      </c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</row>
    <row r="38" spans="1:47" ht="16.5" customHeight="1">
      <c r="A38" s="1550"/>
      <c r="B38" s="1551" t="s">
        <v>30</v>
      </c>
      <c r="C38" s="1551"/>
      <c r="D38" s="114" t="s">
        <v>27</v>
      </c>
      <c r="E38" s="122">
        <v>0</v>
      </c>
      <c r="F38" s="122">
        <v>8.17</v>
      </c>
      <c r="G38" s="122">
        <v>0.35</v>
      </c>
      <c r="H38" s="122">
        <v>4.8499999999999996</v>
      </c>
      <c r="I38" s="122">
        <v>0</v>
      </c>
      <c r="J38" s="122">
        <v>3.96</v>
      </c>
      <c r="K38" s="122">
        <v>0</v>
      </c>
      <c r="L38" s="122">
        <v>8.59</v>
      </c>
      <c r="M38" s="122">
        <v>7.4099999999999993</v>
      </c>
      <c r="N38" s="122">
        <v>11.92</v>
      </c>
      <c r="O38" s="122">
        <v>8.32</v>
      </c>
      <c r="P38" s="122">
        <v>20.340000000000003</v>
      </c>
      <c r="Q38" s="122">
        <v>166.29</v>
      </c>
      <c r="R38" s="122">
        <v>156.29</v>
      </c>
      <c r="S38" s="122">
        <v>228.44</v>
      </c>
      <c r="T38" s="122">
        <v>208.8</v>
      </c>
      <c r="U38" s="122">
        <v>246.49</v>
      </c>
      <c r="V38" s="122">
        <v>128.88999999999999</v>
      </c>
      <c r="W38" s="122">
        <v>116.15</v>
      </c>
      <c r="X38" s="122">
        <v>59.44</v>
      </c>
      <c r="Y38" s="122">
        <v>167.66</v>
      </c>
      <c r="Z38" s="123">
        <v>1552.36</v>
      </c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</row>
    <row r="39" spans="1:47" ht="16.5" customHeight="1">
      <c r="A39" s="1550"/>
      <c r="B39" s="1551"/>
      <c r="C39" s="1551"/>
      <c r="D39" s="116" t="s">
        <v>28</v>
      </c>
      <c r="E39" s="124">
        <v>0</v>
      </c>
      <c r="F39" s="124">
        <v>0</v>
      </c>
      <c r="G39" s="124">
        <v>12</v>
      </c>
      <c r="H39" s="124">
        <v>351</v>
      </c>
      <c r="I39" s="124">
        <v>0</v>
      </c>
      <c r="J39" s="124">
        <v>505</v>
      </c>
      <c r="K39" s="124">
        <v>0</v>
      </c>
      <c r="L39" s="124">
        <v>1587</v>
      </c>
      <c r="M39" s="124">
        <v>1484</v>
      </c>
      <c r="N39" s="124">
        <v>2657</v>
      </c>
      <c r="O39" s="124">
        <v>1949</v>
      </c>
      <c r="P39" s="124">
        <v>4670</v>
      </c>
      <c r="Q39" s="124">
        <v>37593</v>
      </c>
      <c r="R39" s="124">
        <v>36060</v>
      </c>
      <c r="S39" s="124">
        <v>51881</v>
      </c>
      <c r="T39" s="124">
        <v>45583</v>
      </c>
      <c r="U39" s="124">
        <v>54898</v>
      </c>
      <c r="V39" s="124">
        <v>27847</v>
      </c>
      <c r="W39" s="124">
        <v>26489</v>
      </c>
      <c r="X39" s="124">
        <v>13819</v>
      </c>
      <c r="Y39" s="124">
        <v>39825</v>
      </c>
      <c r="Z39" s="125">
        <v>347210</v>
      </c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</row>
    <row r="40" spans="1:47" ht="16.5" customHeight="1">
      <c r="A40" s="1550"/>
      <c r="B40" s="1551"/>
      <c r="C40" s="1551"/>
      <c r="D40" s="115" t="s">
        <v>26</v>
      </c>
      <c r="E40" s="129">
        <v>0</v>
      </c>
      <c r="F40" s="129">
        <v>0</v>
      </c>
      <c r="G40" s="129">
        <v>2</v>
      </c>
      <c r="H40" s="129">
        <v>28</v>
      </c>
      <c r="I40" s="129">
        <v>0</v>
      </c>
      <c r="J40" s="129">
        <v>29</v>
      </c>
      <c r="K40" s="129">
        <v>0</v>
      </c>
      <c r="L40" s="129">
        <v>41</v>
      </c>
      <c r="M40" s="129">
        <v>29</v>
      </c>
      <c r="N40" s="129">
        <v>39</v>
      </c>
      <c r="O40" s="129">
        <v>21</v>
      </c>
      <c r="P40" s="129">
        <v>32</v>
      </c>
      <c r="Q40" s="129">
        <v>170</v>
      </c>
      <c r="R40" s="129">
        <v>165</v>
      </c>
      <c r="S40" s="129">
        <v>237</v>
      </c>
      <c r="T40" s="129">
        <v>214</v>
      </c>
      <c r="U40" s="129">
        <v>271</v>
      </c>
      <c r="V40" s="129">
        <v>106</v>
      </c>
      <c r="W40" s="129">
        <v>125</v>
      </c>
      <c r="X40" s="129">
        <v>68</v>
      </c>
      <c r="Y40" s="129">
        <v>197</v>
      </c>
      <c r="Z40" s="130">
        <v>1774</v>
      </c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</row>
    <row r="41" spans="1:47" ht="16.5" customHeight="1">
      <c r="A41" s="1550"/>
      <c r="B41" s="1551" t="s">
        <v>31</v>
      </c>
      <c r="C41" s="1552" t="s">
        <v>55</v>
      </c>
      <c r="D41" s="114" t="s">
        <v>27</v>
      </c>
      <c r="E41" s="122">
        <v>0</v>
      </c>
      <c r="F41" s="122">
        <v>0</v>
      </c>
      <c r="G41" s="122">
        <v>0</v>
      </c>
      <c r="H41" s="122">
        <v>0</v>
      </c>
      <c r="I41" s="122">
        <v>0.25</v>
      </c>
      <c r="J41" s="122">
        <v>0.14000000000000001</v>
      </c>
      <c r="K41" s="122">
        <v>0</v>
      </c>
      <c r="L41" s="122">
        <v>0</v>
      </c>
      <c r="M41" s="122">
        <v>0</v>
      </c>
      <c r="N41" s="122">
        <v>0</v>
      </c>
      <c r="O41" s="122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122">
        <v>0</v>
      </c>
      <c r="V41" s="122">
        <v>0</v>
      </c>
      <c r="W41" s="122">
        <v>0</v>
      </c>
      <c r="X41" s="122">
        <v>0</v>
      </c>
      <c r="Y41" s="122">
        <v>0</v>
      </c>
      <c r="Z41" s="123">
        <v>0.39</v>
      </c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</row>
    <row r="42" spans="1:47" ht="16.5" customHeight="1">
      <c r="A42" s="1550"/>
      <c r="B42" s="1551"/>
      <c r="C42" s="1552"/>
      <c r="D42" s="116" t="s">
        <v>28</v>
      </c>
      <c r="E42" s="124">
        <v>0</v>
      </c>
      <c r="F42" s="124">
        <v>0</v>
      </c>
      <c r="G42" s="124">
        <v>0</v>
      </c>
      <c r="H42" s="124">
        <v>0</v>
      </c>
      <c r="I42" s="124">
        <v>17</v>
      </c>
      <c r="J42" s="124">
        <v>10</v>
      </c>
      <c r="K42" s="124">
        <v>0</v>
      </c>
      <c r="L42" s="124">
        <v>0</v>
      </c>
      <c r="M42" s="124">
        <v>0</v>
      </c>
      <c r="N42" s="124">
        <v>0</v>
      </c>
      <c r="O42" s="124">
        <v>0</v>
      </c>
      <c r="P42" s="124">
        <v>0</v>
      </c>
      <c r="Q42" s="124">
        <v>0</v>
      </c>
      <c r="R42" s="124">
        <v>0</v>
      </c>
      <c r="S42" s="124">
        <v>0</v>
      </c>
      <c r="T42" s="124">
        <v>0</v>
      </c>
      <c r="U42" s="124">
        <v>0</v>
      </c>
      <c r="V42" s="124">
        <v>0</v>
      </c>
      <c r="W42" s="124">
        <v>0</v>
      </c>
      <c r="X42" s="124">
        <v>0</v>
      </c>
      <c r="Y42" s="124">
        <v>0</v>
      </c>
      <c r="Z42" s="125">
        <v>27</v>
      </c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</row>
    <row r="43" spans="1:47" ht="16.5" customHeight="1">
      <c r="A43" s="1550"/>
      <c r="B43" s="1551"/>
      <c r="C43" s="1552"/>
      <c r="D43" s="115" t="s">
        <v>26</v>
      </c>
      <c r="E43" s="126">
        <v>0</v>
      </c>
      <c r="F43" s="126">
        <v>0</v>
      </c>
      <c r="G43" s="126">
        <v>0</v>
      </c>
      <c r="H43" s="126">
        <v>0</v>
      </c>
      <c r="I43" s="126">
        <v>1</v>
      </c>
      <c r="J43" s="126">
        <v>0</v>
      </c>
      <c r="K43" s="126">
        <v>0</v>
      </c>
      <c r="L43" s="126">
        <v>0</v>
      </c>
      <c r="M43" s="126">
        <v>0</v>
      </c>
      <c r="N43" s="126">
        <v>0</v>
      </c>
      <c r="O43" s="126">
        <v>0</v>
      </c>
      <c r="P43" s="126">
        <v>0</v>
      </c>
      <c r="Q43" s="126">
        <v>0</v>
      </c>
      <c r="R43" s="126">
        <v>0</v>
      </c>
      <c r="S43" s="126">
        <v>0</v>
      </c>
      <c r="T43" s="126">
        <v>0</v>
      </c>
      <c r="U43" s="126">
        <v>0</v>
      </c>
      <c r="V43" s="126">
        <v>0</v>
      </c>
      <c r="W43" s="126">
        <v>0</v>
      </c>
      <c r="X43" s="126">
        <v>0</v>
      </c>
      <c r="Y43" s="126">
        <v>0</v>
      </c>
      <c r="Z43" s="127">
        <v>1</v>
      </c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</row>
    <row r="44" spans="1:47" ht="16.5" customHeight="1">
      <c r="A44" s="1550"/>
      <c r="B44" s="1551"/>
      <c r="C44" s="1552" t="s">
        <v>56</v>
      </c>
      <c r="D44" s="114" t="s">
        <v>27</v>
      </c>
      <c r="E44" s="122">
        <v>46.46</v>
      </c>
      <c r="F44" s="122">
        <v>221.28</v>
      </c>
      <c r="G44" s="122">
        <v>59.53</v>
      </c>
      <c r="H44" s="122">
        <v>233.68</v>
      </c>
      <c r="I44" s="122">
        <v>101.54</v>
      </c>
      <c r="J44" s="122">
        <v>151.38</v>
      </c>
      <c r="K44" s="122">
        <v>91.68</v>
      </c>
      <c r="L44" s="122">
        <v>370.54</v>
      </c>
      <c r="M44" s="122">
        <v>1051.01</v>
      </c>
      <c r="N44" s="122">
        <v>1875.67</v>
      </c>
      <c r="O44" s="122">
        <v>2460.83</v>
      </c>
      <c r="P44" s="122">
        <v>1742.06</v>
      </c>
      <c r="Q44" s="122">
        <v>872.28</v>
      </c>
      <c r="R44" s="122">
        <v>232.71</v>
      </c>
      <c r="S44" s="122">
        <v>130.24</v>
      </c>
      <c r="T44" s="122">
        <v>76.150000000000006</v>
      </c>
      <c r="U44" s="122">
        <v>81.290000000000006</v>
      </c>
      <c r="V44" s="122">
        <v>54.97</v>
      </c>
      <c r="W44" s="122">
        <v>41.12</v>
      </c>
      <c r="X44" s="122">
        <v>3.61</v>
      </c>
      <c r="Y44" s="122">
        <v>534.05999999999995</v>
      </c>
      <c r="Z44" s="123">
        <v>10432.09</v>
      </c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</row>
    <row r="45" spans="1:47" ht="16.5" customHeight="1">
      <c r="A45" s="1550"/>
      <c r="B45" s="1551"/>
      <c r="C45" s="1552"/>
      <c r="D45" s="116" t="s">
        <v>28</v>
      </c>
      <c r="E45" s="124">
        <v>0</v>
      </c>
      <c r="F45" s="124">
        <v>2636</v>
      </c>
      <c r="G45" s="124">
        <v>1201</v>
      </c>
      <c r="H45" s="124">
        <v>8868</v>
      </c>
      <c r="I45" s="124">
        <v>5086</v>
      </c>
      <c r="J45" s="124">
        <v>10532</v>
      </c>
      <c r="K45" s="124">
        <v>8862</v>
      </c>
      <c r="L45" s="124">
        <v>41704</v>
      </c>
      <c r="M45" s="124">
        <v>126922</v>
      </c>
      <c r="N45" s="124">
        <v>240451</v>
      </c>
      <c r="O45" s="124">
        <v>299891</v>
      </c>
      <c r="P45" s="124">
        <v>211023</v>
      </c>
      <c r="Q45" s="124">
        <v>114509</v>
      </c>
      <c r="R45" s="124">
        <v>30179</v>
      </c>
      <c r="S45" s="124">
        <v>17031</v>
      </c>
      <c r="T45" s="124">
        <v>10326</v>
      </c>
      <c r="U45" s="124">
        <v>12773</v>
      </c>
      <c r="V45" s="124">
        <v>7240</v>
      </c>
      <c r="W45" s="124">
        <v>6249</v>
      </c>
      <c r="X45" s="124">
        <v>442</v>
      </c>
      <c r="Y45" s="124">
        <v>79950</v>
      </c>
      <c r="Z45" s="125">
        <v>1235875</v>
      </c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</row>
    <row r="46" spans="1:47" ht="16.5" customHeight="1">
      <c r="A46" s="1550"/>
      <c r="B46" s="1551"/>
      <c r="C46" s="1552"/>
      <c r="D46" s="115" t="s">
        <v>26</v>
      </c>
      <c r="E46" s="126">
        <v>0</v>
      </c>
      <c r="F46" s="126">
        <v>446</v>
      </c>
      <c r="G46" s="126">
        <v>140</v>
      </c>
      <c r="H46" s="126">
        <v>754</v>
      </c>
      <c r="I46" s="126">
        <v>375</v>
      </c>
      <c r="J46" s="126">
        <v>584</v>
      </c>
      <c r="K46" s="126">
        <v>298</v>
      </c>
      <c r="L46" s="126">
        <v>1123</v>
      </c>
      <c r="M46" s="126">
        <v>2186</v>
      </c>
      <c r="N46" s="126">
        <v>3139</v>
      </c>
      <c r="O46" s="126">
        <v>4026</v>
      </c>
      <c r="P46" s="126">
        <v>2773</v>
      </c>
      <c r="Q46" s="126">
        <v>1498</v>
      </c>
      <c r="R46" s="126">
        <v>382</v>
      </c>
      <c r="S46" s="126">
        <v>219</v>
      </c>
      <c r="T46" s="126">
        <v>131</v>
      </c>
      <c r="U46" s="126">
        <v>166</v>
      </c>
      <c r="V46" s="126">
        <v>94</v>
      </c>
      <c r="W46" s="126">
        <v>85</v>
      </c>
      <c r="X46" s="126">
        <v>6</v>
      </c>
      <c r="Y46" s="126">
        <v>1085</v>
      </c>
      <c r="Z46" s="127">
        <v>19510</v>
      </c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</row>
    <row r="47" spans="1:47" ht="16.5" customHeight="1">
      <c r="A47" s="1550"/>
      <c r="B47" s="1551" t="s">
        <v>30</v>
      </c>
      <c r="C47" s="1551"/>
      <c r="D47" s="114" t="s">
        <v>27</v>
      </c>
      <c r="E47" s="122">
        <v>46.46</v>
      </c>
      <c r="F47" s="122">
        <v>221.28</v>
      </c>
      <c r="G47" s="122">
        <v>59.53</v>
      </c>
      <c r="H47" s="122">
        <v>233.68</v>
      </c>
      <c r="I47" s="122">
        <v>101.79</v>
      </c>
      <c r="J47" s="122">
        <v>151.51999999999998</v>
      </c>
      <c r="K47" s="122">
        <v>91.68</v>
      </c>
      <c r="L47" s="122">
        <v>370.54</v>
      </c>
      <c r="M47" s="122">
        <v>1051.01</v>
      </c>
      <c r="N47" s="122">
        <v>1875.67</v>
      </c>
      <c r="O47" s="122">
        <v>2460.83</v>
      </c>
      <c r="P47" s="122">
        <v>1742.06</v>
      </c>
      <c r="Q47" s="122">
        <v>872.28</v>
      </c>
      <c r="R47" s="122">
        <v>232.71</v>
      </c>
      <c r="S47" s="122">
        <v>130.24</v>
      </c>
      <c r="T47" s="122">
        <v>76.150000000000006</v>
      </c>
      <c r="U47" s="122">
        <v>81.290000000000006</v>
      </c>
      <c r="V47" s="122">
        <v>54.97</v>
      </c>
      <c r="W47" s="122">
        <v>41.12</v>
      </c>
      <c r="X47" s="122">
        <v>3.61</v>
      </c>
      <c r="Y47" s="122">
        <v>534.05999999999995</v>
      </c>
      <c r="Z47" s="123">
        <v>10432.48</v>
      </c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</row>
    <row r="48" spans="1:47" ht="16.5" customHeight="1">
      <c r="A48" s="1550"/>
      <c r="B48" s="1551"/>
      <c r="C48" s="1551"/>
      <c r="D48" s="116" t="s">
        <v>28</v>
      </c>
      <c r="E48" s="124">
        <v>0</v>
      </c>
      <c r="F48" s="124">
        <v>2636</v>
      </c>
      <c r="G48" s="124">
        <v>1201</v>
      </c>
      <c r="H48" s="124">
        <v>8868</v>
      </c>
      <c r="I48" s="124">
        <v>5103</v>
      </c>
      <c r="J48" s="124">
        <v>10542</v>
      </c>
      <c r="K48" s="124">
        <v>8862</v>
      </c>
      <c r="L48" s="124">
        <v>41704</v>
      </c>
      <c r="M48" s="124">
        <v>126922</v>
      </c>
      <c r="N48" s="124">
        <v>240451</v>
      </c>
      <c r="O48" s="124">
        <v>299891</v>
      </c>
      <c r="P48" s="124">
        <v>211023</v>
      </c>
      <c r="Q48" s="124">
        <v>114509</v>
      </c>
      <c r="R48" s="124">
        <v>30179</v>
      </c>
      <c r="S48" s="124">
        <v>17031</v>
      </c>
      <c r="T48" s="124">
        <v>10326</v>
      </c>
      <c r="U48" s="124">
        <v>12773</v>
      </c>
      <c r="V48" s="124">
        <v>7240</v>
      </c>
      <c r="W48" s="124">
        <v>6249</v>
      </c>
      <c r="X48" s="124">
        <v>442</v>
      </c>
      <c r="Y48" s="124">
        <v>79950</v>
      </c>
      <c r="Z48" s="125">
        <v>1235902</v>
      </c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</row>
    <row r="49" spans="1:47" ht="16.5" customHeight="1">
      <c r="A49" s="1550"/>
      <c r="B49" s="1551"/>
      <c r="C49" s="1551"/>
      <c r="D49" s="115" t="s">
        <v>26</v>
      </c>
      <c r="E49" s="129">
        <v>0</v>
      </c>
      <c r="F49" s="129">
        <v>446</v>
      </c>
      <c r="G49" s="129">
        <v>140</v>
      </c>
      <c r="H49" s="129">
        <v>754</v>
      </c>
      <c r="I49" s="129">
        <v>376</v>
      </c>
      <c r="J49" s="129">
        <v>584</v>
      </c>
      <c r="K49" s="129">
        <v>298</v>
      </c>
      <c r="L49" s="129">
        <v>1123</v>
      </c>
      <c r="M49" s="129">
        <v>2186</v>
      </c>
      <c r="N49" s="129">
        <v>3139</v>
      </c>
      <c r="O49" s="129">
        <v>4026</v>
      </c>
      <c r="P49" s="129">
        <v>2773</v>
      </c>
      <c r="Q49" s="129">
        <v>1498</v>
      </c>
      <c r="R49" s="129">
        <v>382</v>
      </c>
      <c r="S49" s="129">
        <v>219</v>
      </c>
      <c r="T49" s="129">
        <v>131</v>
      </c>
      <c r="U49" s="129">
        <v>166</v>
      </c>
      <c r="V49" s="129">
        <v>94</v>
      </c>
      <c r="W49" s="129">
        <v>85</v>
      </c>
      <c r="X49" s="129">
        <v>6</v>
      </c>
      <c r="Y49" s="129">
        <v>1085</v>
      </c>
      <c r="Z49" s="130">
        <v>19511</v>
      </c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</row>
    <row r="50" spans="1:47" ht="16.5" customHeight="1">
      <c r="A50" s="1550" t="s">
        <v>24</v>
      </c>
      <c r="B50" s="1551"/>
      <c r="C50" s="1551"/>
      <c r="D50" s="114" t="s">
        <v>27</v>
      </c>
      <c r="E50" s="122">
        <v>46.46</v>
      </c>
      <c r="F50" s="122">
        <v>229.45</v>
      </c>
      <c r="G50" s="122">
        <v>59.88</v>
      </c>
      <c r="H50" s="122">
        <v>238.53</v>
      </c>
      <c r="I50" s="122">
        <v>101.79</v>
      </c>
      <c r="J50" s="122">
        <v>155.47999999999999</v>
      </c>
      <c r="K50" s="122">
        <v>91.68</v>
      </c>
      <c r="L50" s="122">
        <v>379.13</v>
      </c>
      <c r="M50" s="122">
        <v>1058.42</v>
      </c>
      <c r="N50" s="122">
        <v>1887.5900000000001</v>
      </c>
      <c r="O50" s="122">
        <v>2469.15</v>
      </c>
      <c r="P50" s="122">
        <v>1762.3999999999999</v>
      </c>
      <c r="Q50" s="122">
        <v>1038.57</v>
      </c>
      <c r="R50" s="122">
        <v>389</v>
      </c>
      <c r="S50" s="122">
        <v>358.68</v>
      </c>
      <c r="T50" s="122">
        <v>284.95000000000005</v>
      </c>
      <c r="U50" s="122">
        <v>327.78000000000003</v>
      </c>
      <c r="V50" s="122">
        <v>183.85999999999999</v>
      </c>
      <c r="W50" s="122">
        <v>157.27000000000001</v>
      </c>
      <c r="X50" s="122">
        <v>63.05</v>
      </c>
      <c r="Y50" s="122">
        <v>701.71999999999991</v>
      </c>
      <c r="Z50" s="123">
        <v>11984.84</v>
      </c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</row>
    <row r="51" spans="1:47" ht="16.5" customHeight="1">
      <c r="A51" s="1550"/>
      <c r="B51" s="1551"/>
      <c r="C51" s="1551"/>
      <c r="D51" s="116" t="s">
        <v>28</v>
      </c>
      <c r="E51" s="124">
        <v>0</v>
      </c>
      <c r="F51" s="124">
        <v>2636</v>
      </c>
      <c r="G51" s="124">
        <v>1213</v>
      </c>
      <c r="H51" s="124">
        <v>9219</v>
      </c>
      <c r="I51" s="124">
        <v>5103</v>
      </c>
      <c r="J51" s="124">
        <v>11047</v>
      </c>
      <c r="K51" s="124">
        <v>8862</v>
      </c>
      <c r="L51" s="124">
        <v>43291</v>
      </c>
      <c r="M51" s="124">
        <v>128406</v>
      </c>
      <c r="N51" s="124">
        <v>243108</v>
      </c>
      <c r="O51" s="124">
        <v>301840</v>
      </c>
      <c r="P51" s="124">
        <v>215693</v>
      </c>
      <c r="Q51" s="124">
        <v>152102</v>
      </c>
      <c r="R51" s="124">
        <v>66239</v>
      </c>
      <c r="S51" s="124">
        <v>68912</v>
      </c>
      <c r="T51" s="124">
        <v>55909</v>
      </c>
      <c r="U51" s="124">
        <v>67671</v>
      </c>
      <c r="V51" s="124">
        <v>35087</v>
      </c>
      <c r="W51" s="124">
        <v>32738</v>
      </c>
      <c r="X51" s="124">
        <v>14261</v>
      </c>
      <c r="Y51" s="124">
        <v>119775</v>
      </c>
      <c r="Z51" s="125">
        <v>1583112</v>
      </c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</row>
    <row r="52" spans="1:47" ht="16.5" customHeight="1">
      <c r="A52" s="1550"/>
      <c r="B52" s="1551"/>
      <c r="C52" s="1551"/>
      <c r="D52" s="115" t="s">
        <v>26</v>
      </c>
      <c r="E52" s="129">
        <v>0</v>
      </c>
      <c r="F52" s="129">
        <v>446</v>
      </c>
      <c r="G52" s="129">
        <v>142</v>
      </c>
      <c r="H52" s="129">
        <v>782</v>
      </c>
      <c r="I52" s="129">
        <v>376</v>
      </c>
      <c r="J52" s="129">
        <v>613</v>
      </c>
      <c r="K52" s="129">
        <v>298</v>
      </c>
      <c r="L52" s="129">
        <v>1164</v>
      </c>
      <c r="M52" s="129">
        <v>2215</v>
      </c>
      <c r="N52" s="129">
        <v>3178</v>
      </c>
      <c r="O52" s="129">
        <v>4047</v>
      </c>
      <c r="P52" s="129">
        <v>2805</v>
      </c>
      <c r="Q52" s="129">
        <v>1668</v>
      </c>
      <c r="R52" s="129">
        <v>547</v>
      </c>
      <c r="S52" s="129">
        <v>456</v>
      </c>
      <c r="T52" s="129">
        <v>345</v>
      </c>
      <c r="U52" s="129">
        <v>437</v>
      </c>
      <c r="V52" s="129">
        <v>200</v>
      </c>
      <c r="W52" s="129">
        <v>210</v>
      </c>
      <c r="X52" s="129">
        <v>74</v>
      </c>
      <c r="Y52" s="129">
        <v>1282</v>
      </c>
      <c r="Z52" s="130">
        <v>21285</v>
      </c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</row>
    <row r="53" spans="1:47" ht="16.5" customHeight="1">
      <c r="A53" s="1550" t="s">
        <v>33</v>
      </c>
      <c r="B53" s="1551"/>
      <c r="C53" s="1551"/>
      <c r="D53" s="114" t="s">
        <v>27</v>
      </c>
      <c r="E53" s="122">
        <v>54.260000000000005</v>
      </c>
      <c r="F53" s="122">
        <v>288.49</v>
      </c>
      <c r="G53" s="122">
        <v>263.31</v>
      </c>
      <c r="H53" s="122">
        <v>663.31</v>
      </c>
      <c r="I53" s="122">
        <v>517.95000000000005</v>
      </c>
      <c r="J53" s="122">
        <v>1065.94</v>
      </c>
      <c r="K53" s="122">
        <v>1250.6400000000003</v>
      </c>
      <c r="L53" s="122">
        <v>1895.6899999999998</v>
      </c>
      <c r="M53" s="122">
        <v>3383.17</v>
      </c>
      <c r="N53" s="122">
        <v>4939.7800000000007</v>
      </c>
      <c r="O53" s="122">
        <v>4920.9800000000005</v>
      </c>
      <c r="P53" s="122">
        <v>3272.51</v>
      </c>
      <c r="Q53" s="122">
        <v>1626.78</v>
      </c>
      <c r="R53" s="122">
        <v>670.2</v>
      </c>
      <c r="S53" s="122">
        <v>626.20000000000005</v>
      </c>
      <c r="T53" s="122">
        <v>435.58000000000004</v>
      </c>
      <c r="U53" s="122">
        <v>489.28000000000003</v>
      </c>
      <c r="V53" s="122">
        <v>261.86</v>
      </c>
      <c r="W53" s="122">
        <v>196.72</v>
      </c>
      <c r="X53" s="122">
        <v>91.27</v>
      </c>
      <c r="Y53" s="122">
        <v>726.70999999999992</v>
      </c>
      <c r="Z53" s="123">
        <v>27640.63</v>
      </c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</row>
    <row r="54" spans="1:47" ht="16.5" customHeight="1">
      <c r="A54" s="1550"/>
      <c r="B54" s="1551"/>
      <c r="C54" s="1551"/>
      <c r="D54" s="116" t="s">
        <v>28</v>
      </c>
      <c r="E54" s="124">
        <v>76</v>
      </c>
      <c r="F54" s="124">
        <v>5120</v>
      </c>
      <c r="G54" s="124">
        <v>13091</v>
      </c>
      <c r="H54" s="124">
        <v>49322</v>
      </c>
      <c r="I54" s="124">
        <v>60383</v>
      </c>
      <c r="J54" s="124">
        <v>197159</v>
      </c>
      <c r="K54" s="124">
        <v>321130</v>
      </c>
      <c r="L54" s="124">
        <v>598630</v>
      </c>
      <c r="M54" s="124">
        <v>1045408</v>
      </c>
      <c r="N54" s="124">
        <v>1557454</v>
      </c>
      <c r="O54" s="124">
        <v>1430153</v>
      </c>
      <c r="P54" s="124">
        <v>851312</v>
      </c>
      <c r="Q54" s="124">
        <v>461096</v>
      </c>
      <c r="R54" s="124">
        <v>215470</v>
      </c>
      <c r="S54" s="124">
        <v>211364</v>
      </c>
      <c r="T54" s="124">
        <v>130094</v>
      </c>
      <c r="U54" s="124">
        <v>155063</v>
      </c>
      <c r="V54" s="124">
        <v>78857</v>
      </c>
      <c r="W54" s="124">
        <v>54481</v>
      </c>
      <c r="X54" s="124">
        <v>29005</v>
      </c>
      <c r="Y54" s="124">
        <v>132806</v>
      </c>
      <c r="Z54" s="125">
        <v>7597474</v>
      </c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</row>
    <row r="55" spans="1:47" ht="16.5" customHeight="1" thickBot="1">
      <c r="A55" s="1558"/>
      <c r="B55" s="1559"/>
      <c r="C55" s="1559"/>
      <c r="D55" s="120" t="s">
        <v>26</v>
      </c>
      <c r="E55" s="131">
        <v>41</v>
      </c>
      <c r="F55" s="131">
        <v>973</v>
      </c>
      <c r="G55" s="131">
        <v>1617</v>
      </c>
      <c r="H55" s="131">
        <v>3949</v>
      </c>
      <c r="I55" s="131">
        <v>3339</v>
      </c>
      <c r="J55" s="131">
        <v>7968</v>
      </c>
      <c r="K55" s="131">
        <v>9538</v>
      </c>
      <c r="L55" s="131">
        <v>13488</v>
      </c>
      <c r="M55" s="131">
        <v>18948</v>
      </c>
      <c r="N55" s="131">
        <v>22416</v>
      </c>
      <c r="O55" s="131">
        <v>17647</v>
      </c>
      <c r="P55" s="131">
        <v>8935</v>
      </c>
      <c r="Q55" s="131">
        <v>4084</v>
      </c>
      <c r="R55" s="131">
        <v>1566</v>
      </c>
      <c r="S55" s="131">
        <v>1261</v>
      </c>
      <c r="T55" s="131">
        <v>692</v>
      </c>
      <c r="U55" s="131">
        <v>779</v>
      </c>
      <c r="V55" s="131">
        <v>359</v>
      </c>
      <c r="W55" s="131">
        <v>270</v>
      </c>
      <c r="X55" s="131">
        <v>116</v>
      </c>
      <c r="Y55" s="131">
        <v>1319</v>
      </c>
      <c r="Z55" s="131">
        <v>119305</v>
      </c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</row>
    <row r="56" spans="1:47" ht="16.5" customHeight="1" thickBot="1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</row>
    <row r="57" spans="1:47" ht="16.5" customHeight="1">
      <c r="A57" s="111"/>
      <c r="B57" s="111"/>
      <c r="C57" s="111"/>
      <c r="D57" s="111"/>
      <c r="E57" s="111"/>
      <c r="F57" s="111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</row>
    <row r="58" spans="1:47" ht="16.5" customHeight="1">
      <c r="A58" s="111"/>
      <c r="B58" s="111"/>
      <c r="C58" s="111"/>
      <c r="D58" s="111"/>
      <c r="E58" s="111"/>
      <c r="F58" s="111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</row>
    <row r="59" spans="1:47" ht="16.5" customHeight="1" thickBot="1">
      <c r="A59" s="111"/>
      <c r="B59" s="111"/>
      <c r="C59" s="111"/>
      <c r="D59" s="111"/>
      <c r="E59" s="111"/>
      <c r="F59" s="111"/>
      <c r="G59" s="1553">
        <v>458.72</v>
      </c>
      <c r="H59" s="1554"/>
      <c r="I59" s="1554">
        <v>45872</v>
      </c>
      <c r="J59" s="1554"/>
      <c r="K59" s="1554">
        <v>55.23</v>
      </c>
      <c r="L59" s="1554"/>
      <c r="M59" s="1554">
        <v>38.17</v>
      </c>
      <c r="N59" s="1554"/>
      <c r="O59" s="1554">
        <v>18.7</v>
      </c>
      <c r="P59" s="1554"/>
      <c r="Q59" s="1554">
        <v>139.28</v>
      </c>
      <c r="R59" s="1554"/>
      <c r="S59" s="1572">
        <v>196.15</v>
      </c>
      <c r="T59" s="1573"/>
      <c r="U59" s="1554">
        <v>28350.730000000003</v>
      </c>
      <c r="V59" s="1554"/>
      <c r="W59" s="1554">
        <v>7597474</v>
      </c>
      <c r="X59" s="1554"/>
      <c r="Y59" s="1554">
        <v>119305</v>
      </c>
      <c r="Z59" s="1577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workbookViewId="0">
      <selection sqref="A1:G1"/>
    </sheetView>
  </sheetViews>
  <sheetFormatPr defaultRowHeight="13.5"/>
  <sheetData>
    <row r="1" spans="1:47" ht="18.75">
      <c r="A1" s="1555" t="s">
        <v>76</v>
      </c>
      <c r="B1" s="1556"/>
      <c r="C1" s="1556"/>
      <c r="D1" s="1556"/>
      <c r="E1" s="1556"/>
      <c r="F1" s="1556"/>
      <c r="G1" s="1556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  <c r="AO1" s="462"/>
      <c r="AP1" s="462"/>
      <c r="AQ1" s="462"/>
      <c r="AR1" s="462"/>
      <c r="AS1" s="462"/>
      <c r="AT1" s="462"/>
      <c r="AU1" s="462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</row>
    <row r="3" spans="1:47" ht="14.25" thickBot="1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</row>
    <row r="4" spans="1:47" ht="16.5" customHeight="1">
      <c r="A4" s="447" t="s">
        <v>36</v>
      </c>
      <c r="B4" s="448" t="s">
        <v>35</v>
      </c>
      <c r="C4" s="448" t="s">
        <v>1</v>
      </c>
      <c r="D4" s="448" t="s">
        <v>2</v>
      </c>
      <c r="E4" s="448" t="s">
        <v>3</v>
      </c>
      <c r="F4" s="448" t="s">
        <v>4</v>
      </c>
      <c r="G4" s="448" t="s">
        <v>5</v>
      </c>
      <c r="H4" s="448" t="s">
        <v>6</v>
      </c>
      <c r="I4" s="448" t="s">
        <v>7</v>
      </c>
      <c r="J4" s="448" t="s">
        <v>8</v>
      </c>
      <c r="K4" s="448" t="s">
        <v>9</v>
      </c>
      <c r="L4" s="448" t="s">
        <v>10</v>
      </c>
      <c r="M4" s="448" t="s">
        <v>11</v>
      </c>
      <c r="N4" s="448" t="s">
        <v>12</v>
      </c>
      <c r="O4" s="448" t="s">
        <v>13</v>
      </c>
      <c r="P4" s="448" t="s">
        <v>14</v>
      </c>
      <c r="Q4" s="448" t="s">
        <v>15</v>
      </c>
      <c r="R4" s="448" t="s">
        <v>16</v>
      </c>
      <c r="S4" s="448" t="s">
        <v>17</v>
      </c>
      <c r="T4" s="448" t="s">
        <v>18</v>
      </c>
      <c r="U4" s="448" t="s">
        <v>19</v>
      </c>
      <c r="V4" s="448" t="s">
        <v>20</v>
      </c>
      <c r="W4" s="448" t="s">
        <v>21</v>
      </c>
      <c r="X4" s="448" t="s">
        <v>22</v>
      </c>
      <c r="Y4" s="448" t="s">
        <v>23</v>
      </c>
      <c r="Z4" s="449" t="s">
        <v>25</v>
      </c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</row>
    <row r="5" spans="1:47" ht="16.5" customHeight="1">
      <c r="A5" s="1550" t="s">
        <v>32</v>
      </c>
      <c r="B5" s="1551" t="s">
        <v>29</v>
      </c>
      <c r="C5" s="1551" t="s">
        <v>51</v>
      </c>
      <c r="D5" s="444" t="s">
        <v>27</v>
      </c>
      <c r="E5" s="451">
        <v>13.68</v>
      </c>
      <c r="F5" s="452">
        <v>21.09</v>
      </c>
      <c r="G5" s="452">
        <v>6.3</v>
      </c>
      <c r="H5" s="452">
        <v>31.47</v>
      </c>
      <c r="I5" s="452">
        <v>50.63</v>
      </c>
      <c r="J5" s="452">
        <v>198.49</v>
      </c>
      <c r="K5" s="452">
        <v>450.56</v>
      </c>
      <c r="L5" s="452">
        <v>458.51</v>
      </c>
      <c r="M5" s="452">
        <v>1023.01</v>
      </c>
      <c r="N5" s="452">
        <v>1291.6199999999999</v>
      </c>
      <c r="O5" s="452">
        <v>1461.31</v>
      </c>
      <c r="P5" s="452">
        <v>1148.1099999999999</v>
      </c>
      <c r="Q5" s="452">
        <v>588.38</v>
      </c>
      <c r="R5" s="452">
        <v>312.42</v>
      </c>
      <c r="S5" s="452">
        <v>117.42</v>
      </c>
      <c r="T5" s="452">
        <v>111.7</v>
      </c>
      <c r="U5" s="452">
        <v>42.11</v>
      </c>
      <c r="V5" s="452">
        <v>34.159999999999997</v>
      </c>
      <c r="W5" s="452">
        <v>21.26</v>
      </c>
      <c r="X5" s="452">
        <v>11.09</v>
      </c>
      <c r="Y5" s="452">
        <v>7.38</v>
      </c>
      <c r="Z5" s="453">
        <v>7400.7</v>
      </c>
      <c r="AA5" s="442"/>
      <c r="AB5" s="442"/>
      <c r="AC5" s="442"/>
      <c r="AD5" s="442"/>
      <c r="AE5" s="442"/>
      <c r="AF5" s="442"/>
      <c r="AG5" s="442"/>
      <c r="AH5" s="442"/>
      <c r="AI5" s="442"/>
      <c r="AJ5" s="442"/>
      <c r="AK5" s="442"/>
      <c r="AL5" s="442"/>
      <c r="AM5" s="442"/>
      <c r="AN5" s="442"/>
      <c r="AO5" s="442"/>
      <c r="AP5" s="442"/>
      <c r="AQ5" s="442"/>
      <c r="AR5" s="442"/>
      <c r="AS5" s="442"/>
      <c r="AT5" s="442"/>
      <c r="AU5" s="442"/>
    </row>
    <row r="6" spans="1:47" ht="16.5" customHeight="1">
      <c r="A6" s="1550"/>
      <c r="B6" s="1551"/>
      <c r="C6" s="1551"/>
      <c r="D6" s="446" t="s">
        <v>28</v>
      </c>
      <c r="E6" s="454">
        <v>208</v>
      </c>
      <c r="F6" s="454">
        <v>1509</v>
      </c>
      <c r="G6" s="454">
        <v>767</v>
      </c>
      <c r="H6" s="454">
        <v>4967</v>
      </c>
      <c r="I6" s="454">
        <v>11507</v>
      </c>
      <c r="J6" s="454">
        <v>61113</v>
      </c>
      <c r="K6" s="454">
        <v>160036</v>
      </c>
      <c r="L6" s="454">
        <v>200384</v>
      </c>
      <c r="M6" s="454">
        <v>472739</v>
      </c>
      <c r="N6" s="454">
        <v>645245</v>
      </c>
      <c r="O6" s="454">
        <v>781030</v>
      </c>
      <c r="P6" s="454">
        <v>649574</v>
      </c>
      <c r="Q6" s="454">
        <v>345783</v>
      </c>
      <c r="R6" s="454">
        <v>189596</v>
      </c>
      <c r="S6" s="454">
        <v>71902</v>
      </c>
      <c r="T6" s="454">
        <v>71667</v>
      </c>
      <c r="U6" s="454">
        <v>25874</v>
      </c>
      <c r="V6" s="454">
        <v>23016</v>
      </c>
      <c r="W6" s="454">
        <v>14193</v>
      </c>
      <c r="X6" s="454">
        <v>6701</v>
      </c>
      <c r="Y6" s="454">
        <v>4906</v>
      </c>
      <c r="Z6" s="455">
        <v>3742717</v>
      </c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442"/>
      <c r="AQ6" s="442"/>
      <c r="AR6" s="442"/>
      <c r="AS6" s="442"/>
      <c r="AT6" s="442"/>
      <c r="AU6" s="442"/>
    </row>
    <row r="7" spans="1:47" ht="16.5" customHeight="1">
      <c r="A7" s="1550"/>
      <c r="B7" s="1551"/>
      <c r="C7" s="1551"/>
      <c r="D7" s="445" t="s">
        <v>26</v>
      </c>
      <c r="E7" s="456">
        <v>204</v>
      </c>
      <c r="F7" s="456">
        <v>353</v>
      </c>
      <c r="G7" s="456">
        <v>91</v>
      </c>
      <c r="H7" s="456">
        <v>380</v>
      </c>
      <c r="I7" s="456">
        <v>593</v>
      </c>
      <c r="J7" s="456">
        <v>2314</v>
      </c>
      <c r="K7" s="456">
        <v>4756</v>
      </c>
      <c r="L7" s="456">
        <v>4377</v>
      </c>
      <c r="M7" s="456">
        <v>8470</v>
      </c>
      <c r="N7" s="456">
        <v>9183</v>
      </c>
      <c r="O7" s="456">
        <v>9319</v>
      </c>
      <c r="P7" s="456">
        <v>6372</v>
      </c>
      <c r="Q7" s="456">
        <v>2705</v>
      </c>
      <c r="R7" s="456">
        <v>1278</v>
      </c>
      <c r="S7" s="456">
        <v>413</v>
      </c>
      <c r="T7" s="456">
        <v>336</v>
      </c>
      <c r="U7" s="456">
        <v>106</v>
      </c>
      <c r="V7" s="456">
        <v>78</v>
      </c>
      <c r="W7" s="456">
        <v>45</v>
      </c>
      <c r="X7" s="456">
        <v>20</v>
      </c>
      <c r="Y7" s="456">
        <v>13</v>
      </c>
      <c r="Z7" s="457">
        <v>51406</v>
      </c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</row>
    <row r="8" spans="1:47" ht="16.5" customHeight="1">
      <c r="A8" s="1550"/>
      <c r="B8" s="1551"/>
      <c r="C8" s="1551" t="s">
        <v>52</v>
      </c>
      <c r="D8" s="444" t="s">
        <v>27</v>
      </c>
      <c r="E8" s="452">
        <v>0</v>
      </c>
      <c r="F8" s="452">
        <v>12.11</v>
      </c>
      <c r="G8" s="452">
        <v>22.46</v>
      </c>
      <c r="H8" s="452">
        <v>88.58</v>
      </c>
      <c r="I8" s="452">
        <v>145.97</v>
      </c>
      <c r="J8" s="452">
        <v>288.98</v>
      </c>
      <c r="K8" s="452">
        <v>262.43</v>
      </c>
      <c r="L8" s="452">
        <v>79.09</v>
      </c>
      <c r="M8" s="452">
        <v>90.83</v>
      </c>
      <c r="N8" s="452">
        <v>86.94</v>
      </c>
      <c r="O8" s="452">
        <v>94.27</v>
      </c>
      <c r="P8" s="452">
        <v>89.73</v>
      </c>
      <c r="Q8" s="452">
        <v>39.18</v>
      </c>
      <c r="R8" s="452">
        <v>35.26</v>
      </c>
      <c r="S8" s="452">
        <v>9.16</v>
      </c>
      <c r="T8" s="452">
        <v>14.97</v>
      </c>
      <c r="U8" s="452">
        <v>11.12</v>
      </c>
      <c r="V8" s="452">
        <v>7.39</v>
      </c>
      <c r="W8" s="452">
        <v>5.6</v>
      </c>
      <c r="X8" s="452">
        <v>4.01</v>
      </c>
      <c r="Y8" s="452">
        <v>0</v>
      </c>
      <c r="Z8" s="453">
        <v>1388.08</v>
      </c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</row>
    <row r="9" spans="1:47" ht="16.5" customHeight="1">
      <c r="A9" s="1550"/>
      <c r="B9" s="1551"/>
      <c r="C9" s="1551"/>
      <c r="D9" s="446" t="s">
        <v>28</v>
      </c>
      <c r="E9" s="454">
        <v>0</v>
      </c>
      <c r="F9" s="454">
        <v>346</v>
      </c>
      <c r="G9" s="454">
        <v>1644</v>
      </c>
      <c r="H9" s="454">
        <v>9415</v>
      </c>
      <c r="I9" s="454">
        <v>19809</v>
      </c>
      <c r="J9" s="454">
        <v>47255</v>
      </c>
      <c r="K9" s="454">
        <v>52619</v>
      </c>
      <c r="L9" s="454">
        <v>18892</v>
      </c>
      <c r="M9" s="454">
        <v>25477</v>
      </c>
      <c r="N9" s="454">
        <v>24736</v>
      </c>
      <c r="O9" s="454">
        <v>29290</v>
      </c>
      <c r="P9" s="454">
        <v>30058</v>
      </c>
      <c r="Q9" s="454">
        <v>14060</v>
      </c>
      <c r="R9" s="454">
        <v>12448</v>
      </c>
      <c r="S9" s="454">
        <v>3234</v>
      </c>
      <c r="T9" s="454">
        <v>6272</v>
      </c>
      <c r="U9" s="454">
        <v>5231</v>
      </c>
      <c r="V9" s="454">
        <v>2562</v>
      </c>
      <c r="W9" s="454">
        <v>1899</v>
      </c>
      <c r="X9" s="454">
        <v>1725</v>
      </c>
      <c r="Y9" s="454">
        <v>0</v>
      </c>
      <c r="Z9" s="455">
        <v>306972</v>
      </c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2"/>
      <c r="AO9" s="442"/>
      <c r="AP9" s="442"/>
      <c r="AQ9" s="442"/>
      <c r="AR9" s="442"/>
      <c r="AS9" s="442"/>
      <c r="AT9" s="442"/>
      <c r="AU9" s="442"/>
    </row>
    <row r="10" spans="1:47" ht="16.5" customHeight="1">
      <c r="A10" s="1550"/>
      <c r="B10" s="1551"/>
      <c r="C10" s="1551"/>
      <c r="D10" s="445" t="s">
        <v>26</v>
      </c>
      <c r="E10" s="456">
        <v>0</v>
      </c>
      <c r="F10" s="456">
        <v>98</v>
      </c>
      <c r="G10" s="456">
        <v>202</v>
      </c>
      <c r="H10" s="456">
        <v>715</v>
      </c>
      <c r="I10" s="456">
        <v>1030</v>
      </c>
      <c r="J10" s="456">
        <v>1904</v>
      </c>
      <c r="K10" s="456">
        <v>1585</v>
      </c>
      <c r="L10" s="456">
        <v>417</v>
      </c>
      <c r="M10" s="456">
        <v>464</v>
      </c>
      <c r="N10" s="456">
        <v>363</v>
      </c>
      <c r="O10" s="456">
        <v>350</v>
      </c>
      <c r="P10" s="456">
        <v>287</v>
      </c>
      <c r="Q10" s="456">
        <v>114</v>
      </c>
      <c r="R10" s="456">
        <v>86</v>
      </c>
      <c r="S10" s="456">
        <v>12</v>
      </c>
      <c r="T10" s="456">
        <v>29</v>
      </c>
      <c r="U10" s="456">
        <v>20</v>
      </c>
      <c r="V10" s="456">
        <v>9</v>
      </c>
      <c r="W10" s="456">
        <v>6</v>
      </c>
      <c r="X10" s="456">
        <v>5</v>
      </c>
      <c r="Y10" s="456">
        <v>0</v>
      </c>
      <c r="Z10" s="457">
        <v>7696</v>
      </c>
      <c r="AA10" s="442"/>
      <c r="AB10" s="442"/>
      <c r="AC10" s="442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2"/>
      <c r="AO10" s="442"/>
      <c r="AP10" s="442"/>
      <c r="AQ10" s="442"/>
      <c r="AR10" s="442"/>
      <c r="AS10" s="442"/>
      <c r="AT10" s="442"/>
      <c r="AU10" s="442"/>
    </row>
    <row r="11" spans="1:47" ht="16.5" customHeight="1">
      <c r="A11" s="1550"/>
      <c r="B11" s="1551"/>
      <c r="C11" s="1551" t="s">
        <v>53</v>
      </c>
      <c r="D11" s="444" t="s">
        <v>27</v>
      </c>
      <c r="E11" s="452">
        <v>0</v>
      </c>
      <c r="F11" s="452">
        <v>0</v>
      </c>
      <c r="G11" s="452">
        <v>0</v>
      </c>
      <c r="H11" s="452">
        <v>0</v>
      </c>
      <c r="I11" s="452">
        <v>0.9</v>
      </c>
      <c r="J11" s="452">
        <v>0</v>
      </c>
      <c r="K11" s="452">
        <v>4.71</v>
      </c>
      <c r="L11" s="452">
        <v>11.57</v>
      </c>
      <c r="M11" s="452">
        <v>55.86</v>
      </c>
      <c r="N11" s="452">
        <v>84.46</v>
      </c>
      <c r="O11" s="452">
        <v>129.15</v>
      </c>
      <c r="P11" s="452">
        <v>231.16</v>
      </c>
      <c r="Q11" s="452">
        <v>69.42</v>
      </c>
      <c r="R11" s="452">
        <v>9</v>
      </c>
      <c r="S11" s="452">
        <v>6.11</v>
      </c>
      <c r="T11" s="452">
        <v>3.45</v>
      </c>
      <c r="U11" s="452">
        <v>1.56</v>
      </c>
      <c r="V11" s="452">
        <v>2.2000000000000002</v>
      </c>
      <c r="W11" s="452">
        <v>1.03</v>
      </c>
      <c r="X11" s="452">
        <v>0.26</v>
      </c>
      <c r="Y11" s="452">
        <v>3.51</v>
      </c>
      <c r="Z11" s="453">
        <v>614.35</v>
      </c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442"/>
    </row>
    <row r="12" spans="1:47" ht="16.5" customHeight="1">
      <c r="A12" s="1550"/>
      <c r="B12" s="1551"/>
      <c r="C12" s="1551"/>
      <c r="D12" s="446" t="s">
        <v>28</v>
      </c>
      <c r="E12" s="454">
        <v>0</v>
      </c>
      <c r="F12" s="454">
        <v>0</v>
      </c>
      <c r="G12" s="454">
        <v>0</v>
      </c>
      <c r="H12" s="454">
        <v>0</v>
      </c>
      <c r="I12" s="454">
        <v>84</v>
      </c>
      <c r="J12" s="454">
        <v>0</v>
      </c>
      <c r="K12" s="454">
        <v>724</v>
      </c>
      <c r="L12" s="454">
        <v>2013</v>
      </c>
      <c r="M12" s="454">
        <v>10932</v>
      </c>
      <c r="N12" s="454">
        <v>18149</v>
      </c>
      <c r="O12" s="454">
        <v>29237</v>
      </c>
      <c r="P12" s="454">
        <v>54159</v>
      </c>
      <c r="Q12" s="454">
        <v>15810</v>
      </c>
      <c r="R12" s="454">
        <v>2153</v>
      </c>
      <c r="S12" s="454">
        <v>1428</v>
      </c>
      <c r="T12" s="454">
        <v>823</v>
      </c>
      <c r="U12" s="454">
        <v>404</v>
      </c>
      <c r="V12" s="454">
        <v>498</v>
      </c>
      <c r="W12" s="454">
        <v>216</v>
      </c>
      <c r="X12" s="454">
        <v>50</v>
      </c>
      <c r="Y12" s="454">
        <v>860</v>
      </c>
      <c r="Z12" s="455">
        <v>137540</v>
      </c>
      <c r="AA12" s="442"/>
      <c r="AB12" s="442"/>
      <c r="AC12" s="442"/>
      <c r="AD12" s="442"/>
      <c r="AE12" s="442"/>
      <c r="AF12" s="442"/>
      <c r="AG12" s="442"/>
      <c r="AH12" s="442"/>
      <c r="AI12" s="442"/>
      <c r="AJ12" s="442"/>
      <c r="AK12" s="442"/>
      <c r="AL12" s="442"/>
      <c r="AM12" s="442"/>
      <c r="AN12" s="442"/>
      <c r="AO12" s="442"/>
      <c r="AP12" s="442"/>
      <c r="AQ12" s="442"/>
      <c r="AR12" s="442"/>
      <c r="AS12" s="442"/>
      <c r="AT12" s="442"/>
      <c r="AU12" s="442"/>
    </row>
    <row r="13" spans="1:47" ht="16.5" customHeight="1">
      <c r="A13" s="1550"/>
      <c r="B13" s="1551"/>
      <c r="C13" s="1551"/>
      <c r="D13" s="445" t="s">
        <v>26</v>
      </c>
      <c r="E13" s="456">
        <v>0</v>
      </c>
      <c r="F13" s="456">
        <v>0</v>
      </c>
      <c r="G13" s="456">
        <v>0</v>
      </c>
      <c r="H13" s="456">
        <v>0</v>
      </c>
      <c r="I13" s="456">
        <v>5</v>
      </c>
      <c r="J13" s="456">
        <v>0</v>
      </c>
      <c r="K13" s="456">
        <v>25</v>
      </c>
      <c r="L13" s="456">
        <v>55</v>
      </c>
      <c r="M13" s="456">
        <v>221</v>
      </c>
      <c r="N13" s="456">
        <v>260</v>
      </c>
      <c r="O13" s="456">
        <v>270</v>
      </c>
      <c r="P13" s="456">
        <v>323</v>
      </c>
      <c r="Q13" s="456">
        <v>73</v>
      </c>
      <c r="R13" s="456">
        <v>10</v>
      </c>
      <c r="S13" s="456">
        <v>5</v>
      </c>
      <c r="T13" s="456">
        <v>5</v>
      </c>
      <c r="U13" s="456">
        <v>2</v>
      </c>
      <c r="V13" s="456">
        <v>2</v>
      </c>
      <c r="W13" s="456">
        <v>0</v>
      </c>
      <c r="X13" s="456">
        <v>0</v>
      </c>
      <c r="Y13" s="456">
        <v>4</v>
      </c>
      <c r="Z13" s="457">
        <v>1260</v>
      </c>
      <c r="AA13" s="442"/>
      <c r="AB13" s="442"/>
      <c r="AC13" s="442"/>
      <c r="AD13" s="442"/>
      <c r="AE13" s="442"/>
      <c r="AF13" s="442"/>
      <c r="AG13" s="442"/>
      <c r="AH13" s="442"/>
      <c r="AI13" s="442"/>
      <c r="AJ13" s="442"/>
      <c r="AK13" s="442"/>
      <c r="AL13" s="442"/>
      <c r="AM13" s="442"/>
      <c r="AN13" s="442"/>
      <c r="AO13" s="442"/>
      <c r="AP13" s="442"/>
      <c r="AQ13" s="442"/>
      <c r="AR13" s="442"/>
      <c r="AS13" s="442"/>
      <c r="AT13" s="442"/>
      <c r="AU13" s="442"/>
    </row>
    <row r="14" spans="1:47" ht="16.5" customHeight="1">
      <c r="A14" s="1550"/>
      <c r="B14" s="1551"/>
      <c r="C14" s="1552" t="s">
        <v>54</v>
      </c>
      <c r="D14" s="444" t="s">
        <v>27</v>
      </c>
      <c r="E14" s="452">
        <v>0</v>
      </c>
      <c r="F14" s="452">
        <v>0</v>
      </c>
      <c r="G14" s="452">
        <v>0</v>
      </c>
      <c r="H14" s="452">
        <v>0</v>
      </c>
      <c r="I14" s="452">
        <v>0</v>
      </c>
      <c r="J14" s="452">
        <v>0</v>
      </c>
      <c r="K14" s="452">
        <v>0</v>
      </c>
      <c r="L14" s="452">
        <v>0</v>
      </c>
      <c r="M14" s="452">
        <v>0.72</v>
      </c>
      <c r="N14" s="452">
        <v>5.33</v>
      </c>
      <c r="O14" s="452">
        <v>0</v>
      </c>
      <c r="P14" s="452">
        <v>0.31</v>
      </c>
      <c r="Q14" s="452">
        <v>0</v>
      </c>
      <c r="R14" s="452">
        <v>0</v>
      </c>
      <c r="S14" s="452">
        <v>0</v>
      </c>
      <c r="T14" s="452">
        <v>0</v>
      </c>
      <c r="U14" s="452">
        <v>0</v>
      </c>
      <c r="V14" s="452">
        <v>0</v>
      </c>
      <c r="W14" s="452">
        <v>0</v>
      </c>
      <c r="X14" s="452">
        <v>0</v>
      </c>
      <c r="Y14" s="452">
        <v>0</v>
      </c>
      <c r="Z14" s="453">
        <v>6.36</v>
      </c>
      <c r="AA14" s="442"/>
      <c r="AB14" s="442"/>
      <c r="AC14" s="442"/>
      <c r="AD14" s="442"/>
      <c r="AE14" s="442"/>
      <c r="AF14" s="442"/>
      <c r="AG14" s="442"/>
      <c r="AH14" s="442"/>
      <c r="AI14" s="442"/>
      <c r="AJ14" s="442"/>
      <c r="AK14" s="442"/>
      <c r="AL14" s="442"/>
      <c r="AM14" s="442"/>
      <c r="AN14" s="442"/>
      <c r="AO14" s="442"/>
      <c r="AP14" s="442"/>
      <c r="AQ14" s="442"/>
      <c r="AR14" s="442"/>
      <c r="AS14" s="442"/>
      <c r="AT14" s="442"/>
      <c r="AU14" s="442"/>
    </row>
    <row r="15" spans="1:47" ht="16.5" customHeight="1">
      <c r="A15" s="1550"/>
      <c r="B15" s="1551"/>
      <c r="C15" s="1552"/>
      <c r="D15" s="446" t="s">
        <v>28</v>
      </c>
      <c r="E15" s="454">
        <v>0</v>
      </c>
      <c r="F15" s="454">
        <v>0</v>
      </c>
      <c r="G15" s="454">
        <v>0</v>
      </c>
      <c r="H15" s="454">
        <v>0</v>
      </c>
      <c r="I15" s="454">
        <v>0</v>
      </c>
      <c r="J15" s="454">
        <v>0</v>
      </c>
      <c r="K15" s="454">
        <v>0</v>
      </c>
      <c r="L15" s="454">
        <v>0</v>
      </c>
      <c r="M15" s="454">
        <v>143</v>
      </c>
      <c r="N15" s="454">
        <v>1435</v>
      </c>
      <c r="O15" s="454">
        <v>0</v>
      </c>
      <c r="P15" s="454">
        <v>76</v>
      </c>
      <c r="Q15" s="454">
        <v>0</v>
      </c>
      <c r="R15" s="454">
        <v>0</v>
      </c>
      <c r="S15" s="454">
        <v>0</v>
      </c>
      <c r="T15" s="454">
        <v>0</v>
      </c>
      <c r="U15" s="454">
        <v>0</v>
      </c>
      <c r="V15" s="454">
        <v>0</v>
      </c>
      <c r="W15" s="454">
        <v>0</v>
      </c>
      <c r="X15" s="454">
        <v>0</v>
      </c>
      <c r="Y15" s="454">
        <v>0</v>
      </c>
      <c r="Z15" s="455">
        <v>1654</v>
      </c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</row>
    <row r="16" spans="1:47" ht="16.5" customHeight="1">
      <c r="A16" s="1550"/>
      <c r="B16" s="1551"/>
      <c r="C16" s="1552"/>
      <c r="D16" s="445" t="s">
        <v>26</v>
      </c>
      <c r="E16" s="456">
        <v>0</v>
      </c>
      <c r="F16" s="456">
        <v>0</v>
      </c>
      <c r="G16" s="456">
        <v>0</v>
      </c>
      <c r="H16" s="456">
        <v>0</v>
      </c>
      <c r="I16" s="456">
        <v>0</v>
      </c>
      <c r="J16" s="456">
        <v>0</v>
      </c>
      <c r="K16" s="456">
        <v>0</v>
      </c>
      <c r="L16" s="456">
        <v>0</v>
      </c>
      <c r="M16" s="456">
        <v>3</v>
      </c>
      <c r="N16" s="456">
        <v>20</v>
      </c>
      <c r="O16" s="456">
        <v>0</v>
      </c>
      <c r="P16" s="456">
        <v>1</v>
      </c>
      <c r="Q16" s="456">
        <v>0</v>
      </c>
      <c r="R16" s="456">
        <v>0</v>
      </c>
      <c r="S16" s="456">
        <v>0</v>
      </c>
      <c r="T16" s="456">
        <v>0</v>
      </c>
      <c r="U16" s="456">
        <v>0</v>
      </c>
      <c r="V16" s="456">
        <v>0</v>
      </c>
      <c r="W16" s="456">
        <v>0</v>
      </c>
      <c r="X16" s="456">
        <v>0</v>
      </c>
      <c r="Y16" s="456">
        <v>0</v>
      </c>
      <c r="Z16" s="458">
        <v>24</v>
      </c>
      <c r="AA16" s="442"/>
      <c r="AB16" s="442"/>
      <c r="AC16" s="442"/>
      <c r="AD16" s="442"/>
      <c r="AE16" s="442"/>
      <c r="AF16" s="442"/>
      <c r="AG16" s="442"/>
      <c r="AH16" s="442"/>
      <c r="AI16" s="442"/>
      <c r="AJ16" s="442"/>
      <c r="AK16" s="442"/>
      <c r="AL16" s="442"/>
      <c r="AM16" s="442"/>
      <c r="AN16" s="442"/>
      <c r="AO16" s="442"/>
      <c r="AP16" s="442"/>
      <c r="AQ16" s="442"/>
      <c r="AR16" s="442"/>
      <c r="AS16" s="442"/>
      <c r="AT16" s="442"/>
      <c r="AU16" s="442"/>
    </row>
    <row r="17" spans="1:47" ht="16.5" customHeight="1">
      <c r="A17" s="1550"/>
      <c r="B17" s="1551" t="s">
        <v>30</v>
      </c>
      <c r="C17" s="1551"/>
      <c r="D17" s="444" t="s">
        <v>27</v>
      </c>
      <c r="E17" s="452">
        <v>13.68</v>
      </c>
      <c r="F17" s="452">
        <v>33.200000000000003</v>
      </c>
      <c r="G17" s="452">
        <v>28.76</v>
      </c>
      <c r="H17" s="452">
        <v>120.05</v>
      </c>
      <c r="I17" s="452">
        <v>197.5</v>
      </c>
      <c r="J17" s="452">
        <v>487.47</v>
      </c>
      <c r="K17" s="452">
        <v>717.7</v>
      </c>
      <c r="L17" s="452">
        <v>549.17000000000007</v>
      </c>
      <c r="M17" s="452">
        <v>1170.4199999999998</v>
      </c>
      <c r="N17" s="452">
        <v>1468.35</v>
      </c>
      <c r="O17" s="452">
        <v>1684.73</v>
      </c>
      <c r="P17" s="452">
        <v>1469.31</v>
      </c>
      <c r="Q17" s="452">
        <v>696.9799999999999</v>
      </c>
      <c r="R17" s="452">
        <v>356.68</v>
      </c>
      <c r="S17" s="452">
        <v>132.69</v>
      </c>
      <c r="T17" s="452">
        <v>130.12</v>
      </c>
      <c r="U17" s="452">
        <v>54.79</v>
      </c>
      <c r="V17" s="452">
        <v>43.75</v>
      </c>
      <c r="W17" s="452">
        <v>27.89</v>
      </c>
      <c r="X17" s="452">
        <v>15.36</v>
      </c>
      <c r="Y17" s="452">
        <v>10.89</v>
      </c>
      <c r="Z17" s="453">
        <v>9409.49</v>
      </c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42"/>
      <c r="AM17" s="442"/>
      <c r="AN17" s="442"/>
      <c r="AO17" s="442"/>
      <c r="AP17" s="442"/>
      <c r="AQ17" s="442"/>
      <c r="AR17" s="442"/>
      <c r="AS17" s="442"/>
      <c r="AT17" s="442"/>
      <c r="AU17" s="442"/>
    </row>
    <row r="18" spans="1:47" ht="16.5" customHeight="1">
      <c r="A18" s="1550"/>
      <c r="B18" s="1551"/>
      <c r="C18" s="1551"/>
      <c r="D18" s="446" t="s">
        <v>28</v>
      </c>
      <c r="E18" s="454">
        <v>208</v>
      </c>
      <c r="F18" s="454">
        <v>1855</v>
      </c>
      <c r="G18" s="454">
        <v>2411</v>
      </c>
      <c r="H18" s="454">
        <v>14382</v>
      </c>
      <c r="I18" s="454">
        <v>31400</v>
      </c>
      <c r="J18" s="454">
        <v>108368</v>
      </c>
      <c r="K18" s="454">
        <v>213379</v>
      </c>
      <c r="L18" s="454">
        <v>221289</v>
      </c>
      <c r="M18" s="454">
        <v>509291</v>
      </c>
      <c r="N18" s="454">
        <v>689565</v>
      </c>
      <c r="O18" s="454">
        <v>839557</v>
      </c>
      <c r="P18" s="454">
        <v>733867</v>
      </c>
      <c r="Q18" s="454">
        <v>375653</v>
      </c>
      <c r="R18" s="454">
        <v>204197</v>
      </c>
      <c r="S18" s="454">
        <v>76564</v>
      </c>
      <c r="T18" s="454">
        <v>78762</v>
      </c>
      <c r="U18" s="454">
        <v>31509</v>
      </c>
      <c r="V18" s="454">
        <v>26076</v>
      </c>
      <c r="W18" s="454">
        <v>16308</v>
      </c>
      <c r="X18" s="454">
        <v>8476</v>
      </c>
      <c r="Y18" s="454">
        <v>5766</v>
      </c>
      <c r="Z18" s="455">
        <v>4188883</v>
      </c>
      <c r="AA18" s="442"/>
      <c r="AB18" s="442"/>
      <c r="AC18" s="442"/>
      <c r="AD18" s="442"/>
      <c r="AE18" s="442"/>
      <c r="AF18" s="442"/>
      <c r="AG18" s="442"/>
      <c r="AH18" s="442"/>
      <c r="AI18" s="442"/>
      <c r="AJ18" s="442"/>
      <c r="AK18" s="442"/>
      <c r="AL18" s="442"/>
      <c r="AM18" s="442"/>
      <c r="AN18" s="442"/>
      <c r="AO18" s="442"/>
      <c r="AP18" s="442"/>
      <c r="AQ18" s="442"/>
      <c r="AR18" s="442"/>
      <c r="AS18" s="442"/>
      <c r="AT18" s="442"/>
      <c r="AU18" s="442"/>
    </row>
    <row r="19" spans="1:47" ht="16.5" customHeight="1">
      <c r="A19" s="1550"/>
      <c r="B19" s="1551"/>
      <c r="C19" s="1551"/>
      <c r="D19" s="445" t="s">
        <v>26</v>
      </c>
      <c r="E19" s="459">
        <v>204</v>
      </c>
      <c r="F19" s="459">
        <v>451</v>
      </c>
      <c r="G19" s="459">
        <v>293</v>
      </c>
      <c r="H19" s="459">
        <v>1095</v>
      </c>
      <c r="I19" s="459">
        <v>1628</v>
      </c>
      <c r="J19" s="459">
        <v>4218</v>
      </c>
      <c r="K19" s="459">
        <v>6366</v>
      </c>
      <c r="L19" s="459">
        <v>4849</v>
      </c>
      <c r="M19" s="459">
        <v>9158</v>
      </c>
      <c r="N19" s="459">
        <v>9826</v>
      </c>
      <c r="O19" s="459">
        <v>9939</v>
      </c>
      <c r="P19" s="459">
        <v>6983</v>
      </c>
      <c r="Q19" s="459">
        <v>2892</v>
      </c>
      <c r="R19" s="459">
        <v>1374</v>
      </c>
      <c r="S19" s="459">
        <v>430</v>
      </c>
      <c r="T19" s="459">
        <v>370</v>
      </c>
      <c r="U19" s="459">
        <v>128</v>
      </c>
      <c r="V19" s="459">
        <v>89</v>
      </c>
      <c r="W19" s="459">
        <v>51</v>
      </c>
      <c r="X19" s="459">
        <v>25</v>
      </c>
      <c r="Y19" s="459">
        <v>17</v>
      </c>
      <c r="Z19" s="460">
        <v>60386</v>
      </c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</row>
    <row r="20" spans="1:47" ht="16.5" customHeight="1">
      <c r="A20" s="1550"/>
      <c r="B20" s="1551" t="s">
        <v>31</v>
      </c>
      <c r="C20" s="1552" t="s">
        <v>55</v>
      </c>
      <c r="D20" s="444" t="s">
        <v>27</v>
      </c>
      <c r="E20" s="452">
        <v>0</v>
      </c>
      <c r="F20" s="452">
        <v>0.37</v>
      </c>
      <c r="G20" s="452">
        <v>0.25</v>
      </c>
      <c r="H20" s="452">
        <v>2.7</v>
      </c>
      <c r="I20" s="452">
        <v>25.39</v>
      </c>
      <c r="J20" s="452">
        <v>12.53</v>
      </c>
      <c r="K20" s="452">
        <v>3.22</v>
      </c>
      <c r="L20" s="452">
        <v>2.2599999999999998</v>
      </c>
      <c r="M20" s="452">
        <v>19.82</v>
      </c>
      <c r="N20" s="452">
        <v>12.02</v>
      </c>
      <c r="O20" s="452">
        <v>13.36</v>
      </c>
      <c r="P20" s="452">
        <v>3.59</v>
      </c>
      <c r="Q20" s="452">
        <v>0.99</v>
      </c>
      <c r="R20" s="452">
        <v>0</v>
      </c>
      <c r="S20" s="452">
        <v>0</v>
      </c>
      <c r="T20" s="452">
        <v>0</v>
      </c>
      <c r="U20" s="452">
        <v>0</v>
      </c>
      <c r="V20" s="452">
        <v>0</v>
      </c>
      <c r="W20" s="452">
        <v>0</v>
      </c>
      <c r="X20" s="452">
        <v>0</v>
      </c>
      <c r="Y20" s="452">
        <v>0</v>
      </c>
      <c r="Z20" s="453">
        <v>96.5</v>
      </c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442"/>
      <c r="AR20" s="442"/>
      <c r="AS20" s="442"/>
      <c r="AT20" s="442"/>
      <c r="AU20" s="442"/>
    </row>
    <row r="21" spans="1:47" ht="16.5" customHeight="1">
      <c r="A21" s="1550"/>
      <c r="B21" s="1551"/>
      <c r="C21" s="1552"/>
      <c r="D21" s="446" t="s">
        <v>28</v>
      </c>
      <c r="E21" s="454">
        <v>0</v>
      </c>
      <c r="F21" s="454">
        <v>3</v>
      </c>
      <c r="G21" s="454">
        <v>6</v>
      </c>
      <c r="H21" s="454">
        <v>59</v>
      </c>
      <c r="I21" s="454">
        <v>1709</v>
      </c>
      <c r="J21" s="454">
        <v>828</v>
      </c>
      <c r="K21" s="454">
        <v>280</v>
      </c>
      <c r="L21" s="454">
        <v>234</v>
      </c>
      <c r="M21" s="454">
        <v>2240</v>
      </c>
      <c r="N21" s="454">
        <v>1452</v>
      </c>
      <c r="O21" s="454">
        <v>1653</v>
      </c>
      <c r="P21" s="454">
        <v>467</v>
      </c>
      <c r="Q21" s="454">
        <v>132</v>
      </c>
      <c r="R21" s="454">
        <v>0</v>
      </c>
      <c r="S21" s="454">
        <v>0</v>
      </c>
      <c r="T21" s="454">
        <v>0</v>
      </c>
      <c r="U21" s="454">
        <v>0</v>
      </c>
      <c r="V21" s="454">
        <v>0</v>
      </c>
      <c r="W21" s="454">
        <v>0</v>
      </c>
      <c r="X21" s="454">
        <v>0</v>
      </c>
      <c r="Y21" s="454">
        <v>0</v>
      </c>
      <c r="Z21" s="455">
        <v>9063</v>
      </c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</row>
    <row r="22" spans="1:47" ht="16.5" customHeight="1">
      <c r="A22" s="1550"/>
      <c r="B22" s="1551"/>
      <c r="C22" s="1552"/>
      <c r="D22" s="445" t="s">
        <v>26</v>
      </c>
      <c r="E22" s="456">
        <v>0</v>
      </c>
      <c r="F22" s="456">
        <v>0</v>
      </c>
      <c r="G22" s="456">
        <v>0</v>
      </c>
      <c r="H22" s="456">
        <v>5</v>
      </c>
      <c r="I22" s="456">
        <v>111</v>
      </c>
      <c r="J22" s="456">
        <v>44</v>
      </c>
      <c r="K22" s="456">
        <v>8</v>
      </c>
      <c r="L22" s="456">
        <v>7</v>
      </c>
      <c r="M22" s="456">
        <v>39</v>
      </c>
      <c r="N22" s="456">
        <v>13</v>
      </c>
      <c r="O22" s="456">
        <v>21</v>
      </c>
      <c r="P22" s="456">
        <v>7</v>
      </c>
      <c r="Q22" s="456">
        <v>2</v>
      </c>
      <c r="R22" s="456">
        <v>0</v>
      </c>
      <c r="S22" s="456">
        <v>0</v>
      </c>
      <c r="T22" s="456">
        <v>0</v>
      </c>
      <c r="U22" s="456">
        <v>0</v>
      </c>
      <c r="V22" s="456">
        <v>0</v>
      </c>
      <c r="W22" s="456">
        <v>0</v>
      </c>
      <c r="X22" s="456">
        <v>0</v>
      </c>
      <c r="Y22" s="456">
        <v>0</v>
      </c>
      <c r="Z22" s="457">
        <v>257</v>
      </c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2"/>
      <c r="AS22" s="442"/>
      <c r="AT22" s="442"/>
      <c r="AU22" s="442"/>
    </row>
    <row r="23" spans="1:47" ht="16.5" customHeight="1">
      <c r="A23" s="1550"/>
      <c r="B23" s="1551"/>
      <c r="C23" s="1552" t="s">
        <v>56</v>
      </c>
      <c r="D23" s="444" t="s">
        <v>27</v>
      </c>
      <c r="E23" s="452">
        <v>0</v>
      </c>
      <c r="F23" s="452">
        <v>0.19</v>
      </c>
      <c r="G23" s="452">
        <v>1.3</v>
      </c>
      <c r="H23" s="452">
        <v>5.37</v>
      </c>
      <c r="I23" s="452">
        <v>0.72</v>
      </c>
      <c r="J23" s="452">
        <v>0</v>
      </c>
      <c r="K23" s="452">
        <v>5.4</v>
      </c>
      <c r="L23" s="452">
        <v>0</v>
      </c>
      <c r="M23" s="452">
        <v>1.25</v>
      </c>
      <c r="N23" s="452">
        <v>0</v>
      </c>
      <c r="O23" s="452">
        <v>0</v>
      </c>
      <c r="P23" s="452">
        <v>0</v>
      </c>
      <c r="Q23" s="452">
        <v>0</v>
      </c>
      <c r="R23" s="452">
        <v>0</v>
      </c>
      <c r="S23" s="452">
        <v>0</v>
      </c>
      <c r="T23" s="452">
        <v>0</v>
      </c>
      <c r="U23" s="452">
        <v>0</v>
      </c>
      <c r="V23" s="452">
        <v>0</v>
      </c>
      <c r="W23" s="452">
        <v>0</v>
      </c>
      <c r="X23" s="452">
        <v>0</v>
      </c>
      <c r="Y23" s="452">
        <v>0</v>
      </c>
      <c r="Z23" s="453">
        <v>14.23</v>
      </c>
      <c r="AA23" s="442"/>
      <c r="AB23" s="442"/>
      <c r="AC23" s="442"/>
      <c r="AD23" s="442"/>
      <c r="AE23" s="442"/>
      <c r="AF23" s="442"/>
      <c r="AG23" s="442"/>
      <c r="AH23" s="442"/>
      <c r="AI23" s="442"/>
      <c r="AJ23" s="442"/>
      <c r="AK23" s="442"/>
      <c r="AL23" s="442"/>
      <c r="AM23" s="442"/>
      <c r="AN23" s="442"/>
      <c r="AO23" s="442"/>
      <c r="AP23" s="442"/>
      <c r="AQ23" s="442"/>
      <c r="AR23" s="442"/>
      <c r="AS23" s="442"/>
      <c r="AT23" s="442"/>
      <c r="AU23" s="442"/>
    </row>
    <row r="24" spans="1:47" ht="16.5" customHeight="1">
      <c r="A24" s="1550"/>
      <c r="B24" s="1551"/>
      <c r="C24" s="1552"/>
      <c r="D24" s="446" t="s">
        <v>28</v>
      </c>
      <c r="E24" s="454">
        <v>0</v>
      </c>
      <c r="F24" s="454">
        <v>2</v>
      </c>
      <c r="G24" s="454">
        <v>37</v>
      </c>
      <c r="H24" s="454">
        <v>261</v>
      </c>
      <c r="I24" s="454">
        <v>57</v>
      </c>
      <c r="J24" s="454">
        <v>0</v>
      </c>
      <c r="K24" s="454">
        <v>436</v>
      </c>
      <c r="L24" s="454">
        <v>0</v>
      </c>
      <c r="M24" s="454">
        <v>159</v>
      </c>
      <c r="N24" s="454">
        <v>0</v>
      </c>
      <c r="O24" s="454">
        <v>0</v>
      </c>
      <c r="P24" s="454">
        <v>0</v>
      </c>
      <c r="Q24" s="454">
        <v>0</v>
      </c>
      <c r="R24" s="454">
        <v>0</v>
      </c>
      <c r="S24" s="454">
        <v>0</v>
      </c>
      <c r="T24" s="454">
        <v>0</v>
      </c>
      <c r="U24" s="454">
        <v>0</v>
      </c>
      <c r="V24" s="454">
        <v>0</v>
      </c>
      <c r="W24" s="454">
        <v>0</v>
      </c>
      <c r="X24" s="454">
        <v>0</v>
      </c>
      <c r="Y24" s="454">
        <v>0</v>
      </c>
      <c r="Z24" s="455">
        <v>952</v>
      </c>
      <c r="AA24" s="442"/>
      <c r="AB24" s="442"/>
      <c r="AC24" s="442"/>
      <c r="AD24" s="442"/>
      <c r="AE24" s="442"/>
      <c r="AF24" s="442"/>
      <c r="AG24" s="442"/>
      <c r="AH24" s="442"/>
      <c r="AI24" s="442"/>
      <c r="AJ24" s="442"/>
      <c r="AK24" s="442"/>
      <c r="AL24" s="442"/>
      <c r="AM24" s="442"/>
      <c r="AN24" s="442"/>
      <c r="AO24" s="442"/>
      <c r="AP24" s="442"/>
      <c r="AQ24" s="442"/>
      <c r="AR24" s="442"/>
      <c r="AS24" s="442"/>
      <c r="AT24" s="442"/>
      <c r="AU24" s="442"/>
    </row>
    <row r="25" spans="1:47" ht="16.5" customHeight="1">
      <c r="A25" s="1550"/>
      <c r="B25" s="1551"/>
      <c r="C25" s="1552"/>
      <c r="D25" s="445" t="s">
        <v>26</v>
      </c>
      <c r="E25" s="456">
        <v>0</v>
      </c>
      <c r="F25" s="456">
        <v>0</v>
      </c>
      <c r="G25" s="456">
        <v>4</v>
      </c>
      <c r="H25" s="456">
        <v>21</v>
      </c>
      <c r="I25" s="456">
        <v>4</v>
      </c>
      <c r="J25" s="456">
        <v>0</v>
      </c>
      <c r="K25" s="456">
        <v>15</v>
      </c>
      <c r="L25" s="456">
        <v>0</v>
      </c>
      <c r="M25" s="456">
        <v>3</v>
      </c>
      <c r="N25" s="456">
        <v>0</v>
      </c>
      <c r="O25" s="456">
        <v>0</v>
      </c>
      <c r="P25" s="456">
        <v>0</v>
      </c>
      <c r="Q25" s="456">
        <v>0</v>
      </c>
      <c r="R25" s="456">
        <v>0</v>
      </c>
      <c r="S25" s="456">
        <v>0</v>
      </c>
      <c r="T25" s="456">
        <v>0</v>
      </c>
      <c r="U25" s="456">
        <v>0</v>
      </c>
      <c r="V25" s="456">
        <v>0</v>
      </c>
      <c r="W25" s="456">
        <v>0</v>
      </c>
      <c r="X25" s="456">
        <v>0</v>
      </c>
      <c r="Y25" s="456">
        <v>0</v>
      </c>
      <c r="Z25" s="458">
        <v>47</v>
      </c>
      <c r="AA25" s="442"/>
      <c r="AB25" s="442"/>
      <c r="AC25" s="442"/>
      <c r="AD25" s="442"/>
      <c r="AE25" s="442"/>
      <c r="AF25" s="442"/>
      <c r="AG25" s="442"/>
      <c r="AH25" s="442"/>
      <c r="AI25" s="442"/>
      <c r="AJ25" s="442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</row>
    <row r="26" spans="1:47" ht="16.5" customHeight="1">
      <c r="A26" s="1550"/>
      <c r="B26" s="1551" t="s">
        <v>30</v>
      </c>
      <c r="C26" s="1551"/>
      <c r="D26" s="444" t="s">
        <v>27</v>
      </c>
      <c r="E26" s="452">
        <v>0</v>
      </c>
      <c r="F26" s="452">
        <v>0.56000000000000005</v>
      </c>
      <c r="G26" s="452">
        <v>1.55</v>
      </c>
      <c r="H26" s="452">
        <v>8.07</v>
      </c>
      <c r="I26" s="452">
        <v>26.11</v>
      </c>
      <c r="J26" s="452">
        <v>12.53</v>
      </c>
      <c r="K26" s="452">
        <v>8.620000000000001</v>
      </c>
      <c r="L26" s="452">
        <v>2.2599999999999998</v>
      </c>
      <c r="M26" s="452">
        <v>21.07</v>
      </c>
      <c r="N26" s="452">
        <v>12.02</v>
      </c>
      <c r="O26" s="452">
        <v>13.36</v>
      </c>
      <c r="P26" s="452">
        <v>3.59</v>
      </c>
      <c r="Q26" s="452">
        <v>0.99</v>
      </c>
      <c r="R26" s="452">
        <v>0</v>
      </c>
      <c r="S26" s="452">
        <v>0</v>
      </c>
      <c r="T26" s="452">
        <v>0</v>
      </c>
      <c r="U26" s="452">
        <v>0</v>
      </c>
      <c r="V26" s="452">
        <v>0</v>
      </c>
      <c r="W26" s="452">
        <v>0</v>
      </c>
      <c r="X26" s="452">
        <v>0</v>
      </c>
      <c r="Y26" s="452">
        <v>0</v>
      </c>
      <c r="Z26" s="453">
        <v>110.73</v>
      </c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</row>
    <row r="27" spans="1:47" ht="16.5" customHeight="1">
      <c r="A27" s="1550"/>
      <c r="B27" s="1551"/>
      <c r="C27" s="1551"/>
      <c r="D27" s="446" t="s">
        <v>28</v>
      </c>
      <c r="E27" s="454">
        <v>0</v>
      </c>
      <c r="F27" s="454">
        <v>5</v>
      </c>
      <c r="G27" s="454">
        <v>43</v>
      </c>
      <c r="H27" s="454">
        <v>320</v>
      </c>
      <c r="I27" s="454">
        <v>1766</v>
      </c>
      <c r="J27" s="454">
        <v>828</v>
      </c>
      <c r="K27" s="454">
        <v>716</v>
      </c>
      <c r="L27" s="454">
        <v>234</v>
      </c>
      <c r="M27" s="454">
        <v>2399</v>
      </c>
      <c r="N27" s="454">
        <v>1452</v>
      </c>
      <c r="O27" s="454">
        <v>1653</v>
      </c>
      <c r="P27" s="454">
        <v>467</v>
      </c>
      <c r="Q27" s="454">
        <v>132</v>
      </c>
      <c r="R27" s="454">
        <v>0</v>
      </c>
      <c r="S27" s="454">
        <v>0</v>
      </c>
      <c r="T27" s="454">
        <v>0</v>
      </c>
      <c r="U27" s="454">
        <v>0</v>
      </c>
      <c r="V27" s="454">
        <v>0</v>
      </c>
      <c r="W27" s="454">
        <v>0</v>
      </c>
      <c r="X27" s="454">
        <v>0</v>
      </c>
      <c r="Y27" s="454">
        <v>0</v>
      </c>
      <c r="Z27" s="455">
        <v>10015</v>
      </c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O27" s="442"/>
      <c r="AP27" s="442"/>
      <c r="AQ27" s="442"/>
      <c r="AR27" s="442"/>
      <c r="AS27" s="442"/>
      <c r="AT27" s="442"/>
      <c r="AU27" s="442"/>
    </row>
    <row r="28" spans="1:47" ht="16.5" customHeight="1">
      <c r="A28" s="1550"/>
      <c r="B28" s="1551"/>
      <c r="C28" s="1551"/>
      <c r="D28" s="445" t="s">
        <v>26</v>
      </c>
      <c r="E28" s="459">
        <v>0</v>
      </c>
      <c r="F28" s="459">
        <v>0</v>
      </c>
      <c r="G28" s="459">
        <v>4</v>
      </c>
      <c r="H28" s="459">
        <v>26</v>
      </c>
      <c r="I28" s="459">
        <v>115</v>
      </c>
      <c r="J28" s="459">
        <v>44</v>
      </c>
      <c r="K28" s="459">
        <v>23</v>
      </c>
      <c r="L28" s="459">
        <v>7</v>
      </c>
      <c r="M28" s="459">
        <v>42</v>
      </c>
      <c r="N28" s="459">
        <v>13</v>
      </c>
      <c r="O28" s="459">
        <v>21</v>
      </c>
      <c r="P28" s="459">
        <v>7</v>
      </c>
      <c r="Q28" s="459">
        <v>2</v>
      </c>
      <c r="R28" s="459">
        <v>0</v>
      </c>
      <c r="S28" s="459">
        <v>0</v>
      </c>
      <c r="T28" s="459">
        <v>0</v>
      </c>
      <c r="U28" s="459">
        <v>0</v>
      </c>
      <c r="V28" s="459">
        <v>0</v>
      </c>
      <c r="W28" s="459">
        <v>0</v>
      </c>
      <c r="X28" s="459">
        <v>0</v>
      </c>
      <c r="Y28" s="459">
        <v>0</v>
      </c>
      <c r="Z28" s="460">
        <v>304</v>
      </c>
      <c r="AA28" s="442"/>
      <c r="AB28" s="442"/>
      <c r="AC28" s="442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2"/>
      <c r="AO28" s="442"/>
      <c r="AP28" s="442"/>
      <c r="AQ28" s="442"/>
      <c r="AR28" s="442"/>
      <c r="AS28" s="442"/>
      <c r="AT28" s="442"/>
      <c r="AU28" s="442"/>
    </row>
    <row r="29" spans="1:47" ht="16.5" customHeight="1">
      <c r="A29" s="1550" t="s">
        <v>24</v>
      </c>
      <c r="B29" s="1551"/>
      <c r="C29" s="1551"/>
      <c r="D29" s="444" t="s">
        <v>27</v>
      </c>
      <c r="E29" s="452">
        <v>13.68</v>
      </c>
      <c r="F29" s="452">
        <v>33.76</v>
      </c>
      <c r="G29" s="452">
        <v>30.310000000000002</v>
      </c>
      <c r="H29" s="452">
        <v>128.12</v>
      </c>
      <c r="I29" s="452">
        <v>223.60999999999999</v>
      </c>
      <c r="J29" s="452">
        <v>500</v>
      </c>
      <c r="K29" s="452">
        <v>726.32</v>
      </c>
      <c r="L29" s="452">
        <v>551.43000000000006</v>
      </c>
      <c r="M29" s="452">
        <v>1191.4899999999998</v>
      </c>
      <c r="N29" s="452">
        <v>1480.37</v>
      </c>
      <c r="O29" s="452">
        <v>1698.09</v>
      </c>
      <c r="P29" s="452">
        <v>1472.8999999999999</v>
      </c>
      <c r="Q29" s="452">
        <v>697.96999999999991</v>
      </c>
      <c r="R29" s="452">
        <v>356.68</v>
      </c>
      <c r="S29" s="452">
        <v>132.69</v>
      </c>
      <c r="T29" s="452">
        <v>130.12</v>
      </c>
      <c r="U29" s="452">
        <v>54.79</v>
      </c>
      <c r="V29" s="452">
        <v>43.75</v>
      </c>
      <c r="W29" s="452">
        <v>27.89</v>
      </c>
      <c r="X29" s="452">
        <v>15.36</v>
      </c>
      <c r="Y29" s="452">
        <v>10.89</v>
      </c>
      <c r="Z29" s="453">
        <v>9520.2199999999993</v>
      </c>
      <c r="AA29" s="442"/>
      <c r="AB29" s="442"/>
      <c r="AC29" s="442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2"/>
      <c r="AO29" s="442"/>
      <c r="AP29" s="442"/>
      <c r="AQ29" s="442"/>
      <c r="AR29" s="442"/>
      <c r="AS29" s="442"/>
      <c r="AT29" s="442"/>
      <c r="AU29" s="442"/>
    </row>
    <row r="30" spans="1:47" ht="16.5" customHeight="1">
      <c r="A30" s="1550"/>
      <c r="B30" s="1551"/>
      <c r="C30" s="1551"/>
      <c r="D30" s="446" t="s">
        <v>28</v>
      </c>
      <c r="E30" s="454">
        <v>208</v>
      </c>
      <c r="F30" s="454">
        <v>1860</v>
      </c>
      <c r="G30" s="454">
        <v>2454</v>
      </c>
      <c r="H30" s="454">
        <v>14702</v>
      </c>
      <c r="I30" s="454">
        <v>33166</v>
      </c>
      <c r="J30" s="454">
        <v>109196</v>
      </c>
      <c r="K30" s="454">
        <v>214095</v>
      </c>
      <c r="L30" s="454">
        <v>221523</v>
      </c>
      <c r="M30" s="454">
        <v>511690</v>
      </c>
      <c r="N30" s="454">
        <v>691017</v>
      </c>
      <c r="O30" s="454">
        <v>841210</v>
      </c>
      <c r="P30" s="454">
        <v>734334</v>
      </c>
      <c r="Q30" s="454">
        <v>375785</v>
      </c>
      <c r="R30" s="454">
        <v>204197</v>
      </c>
      <c r="S30" s="454">
        <v>76564</v>
      </c>
      <c r="T30" s="454">
        <v>78762</v>
      </c>
      <c r="U30" s="454">
        <v>31509</v>
      </c>
      <c r="V30" s="454">
        <v>26076</v>
      </c>
      <c r="W30" s="454">
        <v>16308</v>
      </c>
      <c r="X30" s="454">
        <v>8476</v>
      </c>
      <c r="Y30" s="454">
        <v>5766</v>
      </c>
      <c r="Z30" s="455">
        <v>4198898</v>
      </c>
      <c r="AA30" s="442"/>
      <c r="AB30" s="442"/>
      <c r="AC30" s="442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42"/>
      <c r="AU30" s="442"/>
    </row>
    <row r="31" spans="1:47" ht="16.5" customHeight="1">
      <c r="A31" s="1550"/>
      <c r="B31" s="1551"/>
      <c r="C31" s="1551"/>
      <c r="D31" s="445" t="s">
        <v>26</v>
      </c>
      <c r="E31" s="459">
        <v>204</v>
      </c>
      <c r="F31" s="459">
        <v>451</v>
      </c>
      <c r="G31" s="459">
        <v>297</v>
      </c>
      <c r="H31" s="459">
        <v>1121</v>
      </c>
      <c r="I31" s="459">
        <v>1743</v>
      </c>
      <c r="J31" s="459">
        <v>4262</v>
      </c>
      <c r="K31" s="459">
        <v>6389</v>
      </c>
      <c r="L31" s="459">
        <v>4856</v>
      </c>
      <c r="M31" s="459">
        <v>9200</v>
      </c>
      <c r="N31" s="459">
        <v>9839</v>
      </c>
      <c r="O31" s="459">
        <v>9960</v>
      </c>
      <c r="P31" s="459">
        <v>6990</v>
      </c>
      <c r="Q31" s="459">
        <v>2894</v>
      </c>
      <c r="R31" s="459">
        <v>1374</v>
      </c>
      <c r="S31" s="459">
        <v>430</v>
      </c>
      <c r="T31" s="459">
        <v>370</v>
      </c>
      <c r="U31" s="459">
        <v>128</v>
      </c>
      <c r="V31" s="459">
        <v>89</v>
      </c>
      <c r="W31" s="459">
        <v>51</v>
      </c>
      <c r="X31" s="459">
        <v>25</v>
      </c>
      <c r="Y31" s="459">
        <v>17</v>
      </c>
      <c r="Z31" s="460">
        <v>60690</v>
      </c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2"/>
      <c r="AO31" s="442"/>
      <c r="AP31" s="442"/>
      <c r="AQ31" s="442"/>
      <c r="AR31" s="442"/>
      <c r="AS31" s="442"/>
      <c r="AT31" s="442"/>
      <c r="AU31" s="442"/>
    </row>
    <row r="32" spans="1:47" ht="16.5" customHeight="1">
      <c r="A32" s="1550" t="s">
        <v>34</v>
      </c>
      <c r="B32" s="1551" t="s">
        <v>29</v>
      </c>
      <c r="C32" s="1552" t="s">
        <v>53</v>
      </c>
      <c r="D32" s="444" t="s">
        <v>27</v>
      </c>
      <c r="E32" s="452">
        <v>0</v>
      </c>
      <c r="F32" s="452">
        <v>0</v>
      </c>
      <c r="G32" s="452">
        <v>0</v>
      </c>
      <c r="H32" s="452">
        <v>0</v>
      </c>
      <c r="I32" s="452">
        <v>0.35</v>
      </c>
      <c r="J32" s="452">
        <v>0</v>
      </c>
      <c r="K32" s="452">
        <v>0</v>
      </c>
      <c r="L32" s="452">
        <v>0.95</v>
      </c>
      <c r="M32" s="452">
        <v>1.41</v>
      </c>
      <c r="N32" s="452">
        <v>1.1499999999999999</v>
      </c>
      <c r="O32" s="452">
        <v>4.5599999999999996</v>
      </c>
      <c r="P32" s="452">
        <v>1.0900000000000001</v>
      </c>
      <c r="Q32" s="452">
        <v>97.57</v>
      </c>
      <c r="R32" s="452">
        <v>51.96</v>
      </c>
      <c r="S32" s="452">
        <v>53.83</v>
      </c>
      <c r="T32" s="452">
        <v>32.08</v>
      </c>
      <c r="U32" s="452">
        <v>25.14</v>
      </c>
      <c r="V32" s="452">
        <v>3.94</v>
      </c>
      <c r="W32" s="452">
        <v>10.29</v>
      </c>
      <c r="X32" s="452">
        <v>2.5299999999999998</v>
      </c>
      <c r="Y32" s="452">
        <v>10.19</v>
      </c>
      <c r="Z32" s="453">
        <v>297.04000000000002</v>
      </c>
      <c r="AA32" s="442"/>
      <c r="AB32" s="442"/>
      <c r="AC32" s="442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2"/>
      <c r="AO32" s="442"/>
      <c r="AP32" s="442"/>
      <c r="AQ32" s="442"/>
      <c r="AR32" s="442"/>
      <c r="AS32" s="442"/>
      <c r="AT32" s="442"/>
      <c r="AU32" s="442"/>
    </row>
    <row r="33" spans="1:47" ht="16.5" customHeight="1">
      <c r="A33" s="1550"/>
      <c r="B33" s="1551"/>
      <c r="C33" s="1552"/>
      <c r="D33" s="446" t="s">
        <v>28</v>
      </c>
      <c r="E33" s="454">
        <v>0</v>
      </c>
      <c r="F33" s="454">
        <v>0</v>
      </c>
      <c r="G33" s="454">
        <v>0</v>
      </c>
      <c r="H33" s="454">
        <v>0</v>
      </c>
      <c r="I33" s="454">
        <v>37</v>
      </c>
      <c r="J33" s="454">
        <v>0</v>
      </c>
      <c r="K33" s="454">
        <v>0</v>
      </c>
      <c r="L33" s="454">
        <v>181</v>
      </c>
      <c r="M33" s="454">
        <v>295</v>
      </c>
      <c r="N33" s="454">
        <v>251</v>
      </c>
      <c r="O33" s="454">
        <v>977</v>
      </c>
      <c r="P33" s="454">
        <v>269</v>
      </c>
      <c r="Q33" s="454">
        <v>24233</v>
      </c>
      <c r="R33" s="454">
        <v>12448</v>
      </c>
      <c r="S33" s="454">
        <v>13102</v>
      </c>
      <c r="T33" s="454">
        <v>7486</v>
      </c>
      <c r="U33" s="454">
        <v>6165</v>
      </c>
      <c r="V33" s="454">
        <v>878</v>
      </c>
      <c r="W33" s="454">
        <v>2218</v>
      </c>
      <c r="X33" s="454">
        <v>503</v>
      </c>
      <c r="Y33" s="454">
        <v>2423</v>
      </c>
      <c r="Z33" s="455">
        <v>71466</v>
      </c>
      <c r="AA33" s="442"/>
      <c r="AB33" s="442"/>
      <c r="AC33" s="442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2"/>
      <c r="AO33" s="442"/>
      <c r="AP33" s="442"/>
      <c r="AQ33" s="442"/>
      <c r="AR33" s="442"/>
      <c r="AS33" s="442"/>
      <c r="AT33" s="442"/>
      <c r="AU33" s="442"/>
    </row>
    <row r="34" spans="1:47" ht="16.5" customHeight="1">
      <c r="A34" s="1550"/>
      <c r="B34" s="1551"/>
      <c r="C34" s="1552"/>
      <c r="D34" s="445" t="s">
        <v>26</v>
      </c>
      <c r="E34" s="456">
        <v>0</v>
      </c>
      <c r="F34" s="456">
        <v>0</v>
      </c>
      <c r="G34" s="456">
        <v>0</v>
      </c>
      <c r="H34" s="456">
        <v>0</v>
      </c>
      <c r="I34" s="456">
        <v>2</v>
      </c>
      <c r="J34" s="456">
        <v>0</v>
      </c>
      <c r="K34" s="456">
        <v>0</v>
      </c>
      <c r="L34" s="456">
        <v>5</v>
      </c>
      <c r="M34" s="456">
        <v>7</v>
      </c>
      <c r="N34" s="456">
        <v>2</v>
      </c>
      <c r="O34" s="456">
        <v>9</v>
      </c>
      <c r="P34" s="456">
        <v>1</v>
      </c>
      <c r="Q34" s="456">
        <v>131</v>
      </c>
      <c r="R34" s="456">
        <v>64</v>
      </c>
      <c r="S34" s="456">
        <v>69</v>
      </c>
      <c r="T34" s="456">
        <v>38</v>
      </c>
      <c r="U34" s="456">
        <v>31</v>
      </c>
      <c r="V34" s="456">
        <v>5</v>
      </c>
      <c r="W34" s="456">
        <v>8</v>
      </c>
      <c r="X34" s="456">
        <v>2</v>
      </c>
      <c r="Y34" s="456">
        <v>11</v>
      </c>
      <c r="Z34" s="457">
        <v>385</v>
      </c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R34" s="442"/>
      <c r="AS34" s="442"/>
      <c r="AT34" s="442"/>
      <c r="AU34" s="442"/>
    </row>
    <row r="35" spans="1:47" ht="16.5" customHeight="1">
      <c r="A35" s="1550"/>
      <c r="B35" s="1551"/>
      <c r="C35" s="1552" t="s">
        <v>54</v>
      </c>
      <c r="D35" s="444" t="s">
        <v>27</v>
      </c>
      <c r="E35" s="452">
        <v>0</v>
      </c>
      <c r="F35" s="452">
        <v>0</v>
      </c>
      <c r="G35" s="452">
        <v>0</v>
      </c>
      <c r="H35" s="452">
        <v>0</v>
      </c>
      <c r="I35" s="452">
        <v>0</v>
      </c>
      <c r="J35" s="452">
        <v>0</v>
      </c>
      <c r="K35" s="452">
        <v>0</v>
      </c>
      <c r="L35" s="452">
        <v>0</v>
      </c>
      <c r="M35" s="452">
        <v>0</v>
      </c>
      <c r="N35" s="452">
        <v>0.33</v>
      </c>
      <c r="O35" s="452">
        <v>0</v>
      </c>
      <c r="P35" s="452">
        <v>0</v>
      </c>
      <c r="Q35" s="452">
        <v>0</v>
      </c>
      <c r="R35" s="452">
        <v>0</v>
      </c>
      <c r="S35" s="452">
        <v>0</v>
      </c>
      <c r="T35" s="452">
        <v>0</v>
      </c>
      <c r="U35" s="452">
        <v>6.61</v>
      </c>
      <c r="V35" s="452">
        <v>0</v>
      </c>
      <c r="W35" s="452">
        <v>7.8</v>
      </c>
      <c r="X35" s="452">
        <v>0</v>
      </c>
      <c r="Y35" s="452">
        <v>0</v>
      </c>
      <c r="Z35" s="453">
        <v>14.74</v>
      </c>
      <c r="AA35" s="442"/>
      <c r="AB35" s="442"/>
      <c r="AC35" s="442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2"/>
      <c r="AO35" s="442"/>
      <c r="AP35" s="442"/>
      <c r="AQ35" s="442"/>
      <c r="AR35" s="442"/>
      <c r="AS35" s="442"/>
      <c r="AT35" s="442"/>
      <c r="AU35" s="442"/>
    </row>
    <row r="36" spans="1:47" ht="16.5" customHeight="1">
      <c r="A36" s="1550"/>
      <c r="B36" s="1551"/>
      <c r="C36" s="1552"/>
      <c r="D36" s="446" t="s">
        <v>28</v>
      </c>
      <c r="E36" s="454">
        <v>0</v>
      </c>
      <c r="F36" s="454">
        <v>0</v>
      </c>
      <c r="G36" s="454">
        <v>0</v>
      </c>
      <c r="H36" s="454">
        <v>0</v>
      </c>
      <c r="I36" s="454">
        <v>0</v>
      </c>
      <c r="J36" s="454">
        <v>0</v>
      </c>
      <c r="K36" s="454">
        <v>0</v>
      </c>
      <c r="L36" s="454">
        <v>0</v>
      </c>
      <c r="M36" s="454">
        <v>0</v>
      </c>
      <c r="N36" s="454">
        <v>73</v>
      </c>
      <c r="O36" s="454">
        <v>0</v>
      </c>
      <c r="P36" s="454">
        <v>0</v>
      </c>
      <c r="Q36" s="454">
        <v>0</v>
      </c>
      <c r="R36" s="454">
        <v>0</v>
      </c>
      <c r="S36" s="454">
        <v>0</v>
      </c>
      <c r="T36" s="454">
        <v>0</v>
      </c>
      <c r="U36" s="454">
        <v>1672</v>
      </c>
      <c r="V36" s="454">
        <v>0</v>
      </c>
      <c r="W36" s="454">
        <v>1973</v>
      </c>
      <c r="X36" s="454">
        <v>0</v>
      </c>
      <c r="Y36" s="454">
        <v>0</v>
      </c>
      <c r="Z36" s="455">
        <v>3718</v>
      </c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</row>
    <row r="37" spans="1:47" ht="16.5" customHeight="1">
      <c r="A37" s="1550"/>
      <c r="B37" s="1551"/>
      <c r="C37" s="1552"/>
      <c r="D37" s="445" t="s">
        <v>26</v>
      </c>
      <c r="E37" s="456">
        <v>0</v>
      </c>
      <c r="F37" s="456">
        <v>0</v>
      </c>
      <c r="G37" s="456">
        <v>0</v>
      </c>
      <c r="H37" s="456">
        <v>0</v>
      </c>
      <c r="I37" s="456">
        <v>0</v>
      </c>
      <c r="J37" s="456">
        <v>0</v>
      </c>
      <c r="K37" s="456">
        <v>0</v>
      </c>
      <c r="L37" s="456">
        <v>0</v>
      </c>
      <c r="M37" s="456">
        <v>0</v>
      </c>
      <c r="N37" s="456">
        <v>1</v>
      </c>
      <c r="O37" s="456">
        <v>0</v>
      </c>
      <c r="P37" s="456">
        <v>0</v>
      </c>
      <c r="Q37" s="456">
        <v>0</v>
      </c>
      <c r="R37" s="456">
        <v>0</v>
      </c>
      <c r="S37" s="456">
        <v>0</v>
      </c>
      <c r="T37" s="456">
        <v>0</v>
      </c>
      <c r="U37" s="456">
        <v>10</v>
      </c>
      <c r="V37" s="456">
        <v>0</v>
      </c>
      <c r="W37" s="456">
        <v>12</v>
      </c>
      <c r="X37" s="456">
        <v>0</v>
      </c>
      <c r="Y37" s="456">
        <v>0</v>
      </c>
      <c r="Z37" s="457">
        <v>23</v>
      </c>
      <c r="AA37" s="442"/>
      <c r="AB37" s="442"/>
      <c r="AC37" s="442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N37" s="442"/>
      <c r="AO37" s="442"/>
      <c r="AP37" s="442"/>
      <c r="AQ37" s="442"/>
      <c r="AR37" s="442"/>
      <c r="AS37" s="442"/>
      <c r="AT37" s="442"/>
      <c r="AU37" s="442"/>
    </row>
    <row r="38" spans="1:47" ht="16.5" customHeight="1">
      <c r="A38" s="1550"/>
      <c r="B38" s="1551" t="s">
        <v>30</v>
      </c>
      <c r="C38" s="1551"/>
      <c r="D38" s="444" t="s">
        <v>27</v>
      </c>
      <c r="E38" s="452">
        <v>0</v>
      </c>
      <c r="F38" s="452">
        <v>0</v>
      </c>
      <c r="G38" s="452">
        <v>0</v>
      </c>
      <c r="H38" s="452">
        <v>0</v>
      </c>
      <c r="I38" s="452">
        <v>0.35</v>
      </c>
      <c r="J38" s="452">
        <v>0</v>
      </c>
      <c r="K38" s="452">
        <v>0</v>
      </c>
      <c r="L38" s="452">
        <v>0.95</v>
      </c>
      <c r="M38" s="452">
        <v>1.41</v>
      </c>
      <c r="N38" s="452">
        <v>1.48</v>
      </c>
      <c r="O38" s="452">
        <v>4.5599999999999996</v>
      </c>
      <c r="P38" s="452">
        <v>1.0900000000000001</v>
      </c>
      <c r="Q38" s="452">
        <v>97.57</v>
      </c>
      <c r="R38" s="452">
        <v>51.96</v>
      </c>
      <c r="S38" s="452">
        <v>53.83</v>
      </c>
      <c r="T38" s="452">
        <v>32.08</v>
      </c>
      <c r="U38" s="452">
        <v>31.75</v>
      </c>
      <c r="V38" s="452">
        <v>3.94</v>
      </c>
      <c r="W38" s="452">
        <v>18.09</v>
      </c>
      <c r="X38" s="452">
        <v>2.5299999999999998</v>
      </c>
      <c r="Y38" s="452">
        <v>10.19</v>
      </c>
      <c r="Z38" s="453">
        <v>311.78000000000003</v>
      </c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N38" s="442"/>
      <c r="AO38" s="442"/>
      <c r="AP38" s="442"/>
      <c r="AQ38" s="442"/>
      <c r="AR38" s="442"/>
      <c r="AS38" s="442"/>
      <c r="AT38" s="442"/>
      <c r="AU38" s="442"/>
    </row>
    <row r="39" spans="1:47" ht="16.5" customHeight="1">
      <c r="A39" s="1550"/>
      <c r="B39" s="1551"/>
      <c r="C39" s="1551"/>
      <c r="D39" s="446" t="s">
        <v>28</v>
      </c>
      <c r="E39" s="454">
        <v>0</v>
      </c>
      <c r="F39" s="454">
        <v>0</v>
      </c>
      <c r="G39" s="454">
        <v>0</v>
      </c>
      <c r="H39" s="454">
        <v>0</v>
      </c>
      <c r="I39" s="454">
        <v>37</v>
      </c>
      <c r="J39" s="454">
        <v>0</v>
      </c>
      <c r="K39" s="454">
        <v>0</v>
      </c>
      <c r="L39" s="454">
        <v>181</v>
      </c>
      <c r="M39" s="454">
        <v>295</v>
      </c>
      <c r="N39" s="454">
        <v>324</v>
      </c>
      <c r="O39" s="454">
        <v>977</v>
      </c>
      <c r="P39" s="454">
        <v>269</v>
      </c>
      <c r="Q39" s="454">
        <v>24233</v>
      </c>
      <c r="R39" s="454">
        <v>12448</v>
      </c>
      <c r="S39" s="454">
        <v>13102</v>
      </c>
      <c r="T39" s="454">
        <v>7486</v>
      </c>
      <c r="U39" s="454">
        <v>7837</v>
      </c>
      <c r="V39" s="454">
        <v>878</v>
      </c>
      <c r="W39" s="454">
        <v>4191</v>
      </c>
      <c r="X39" s="454">
        <v>503</v>
      </c>
      <c r="Y39" s="454">
        <v>2423</v>
      </c>
      <c r="Z39" s="455">
        <v>75184</v>
      </c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</row>
    <row r="40" spans="1:47" ht="16.5" customHeight="1">
      <c r="A40" s="1550"/>
      <c r="B40" s="1551"/>
      <c r="C40" s="1551"/>
      <c r="D40" s="445" t="s">
        <v>26</v>
      </c>
      <c r="E40" s="459">
        <v>0</v>
      </c>
      <c r="F40" s="459">
        <v>0</v>
      </c>
      <c r="G40" s="459">
        <v>0</v>
      </c>
      <c r="H40" s="459">
        <v>0</v>
      </c>
      <c r="I40" s="459">
        <v>2</v>
      </c>
      <c r="J40" s="459">
        <v>0</v>
      </c>
      <c r="K40" s="459">
        <v>0</v>
      </c>
      <c r="L40" s="459">
        <v>5</v>
      </c>
      <c r="M40" s="459">
        <v>7</v>
      </c>
      <c r="N40" s="459">
        <v>3</v>
      </c>
      <c r="O40" s="459">
        <v>9</v>
      </c>
      <c r="P40" s="459">
        <v>1</v>
      </c>
      <c r="Q40" s="459">
        <v>131</v>
      </c>
      <c r="R40" s="459">
        <v>64</v>
      </c>
      <c r="S40" s="459">
        <v>69</v>
      </c>
      <c r="T40" s="459">
        <v>38</v>
      </c>
      <c r="U40" s="459">
        <v>41</v>
      </c>
      <c r="V40" s="459">
        <v>5</v>
      </c>
      <c r="W40" s="459">
        <v>20</v>
      </c>
      <c r="X40" s="459">
        <v>2</v>
      </c>
      <c r="Y40" s="459">
        <v>11</v>
      </c>
      <c r="Z40" s="460">
        <v>408</v>
      </c>
      <c r="AA40" s="442"/>
      <c r="AB40" s="442"/>
      <c r="AC40" s="442"/>
      <c r="AD40" s="442"/>
      <c r="AE40" s="442"/>
      <c r="AF40" s="442"/>
      <c r="AG40" s="442"/>
      <c r="AH40" s="442"/>
      <c r="AI40" s="442"/>
      <c r="AJ40" s="442"/>
      <c r="AK40" s="442"/>
      <c r="AL40" s="442"/>
      <c r="AM40" s="442"/>
      <c r="AN40" s="442"/>
      <c r="AO40" s="442"/>
      <c r="AP40" s="442"/>
      <c r="AQ40" s="442"/>
      <c r="AR40" s="442"/>
      <c r="AS40" s="442"/>
      <c r="AT40" s="442"/>
      <c r="AU40" s="442"/>
    </row>
    <row r="41" spans="1:47" ht="16.5" customHeight="1">
      <c r="A41" s="1550"/>
      <c r="B41" s="1551" t="s">
        <v>31</v>
      </c>
      <c r="C41" s="1552" t="s">
        <v>55</v>
      </c>
      <c r="D41" s="444" t="s">
        <v>27</v>
      </c>
      <c r="E41" s="452">
        <v>0</v>
      </c>
      <c r="F41" s="452">
        <v>0</v>
      </c>
      <c r="G41" s="452">
        <v>0</v>
      </c>
      <c r="H41" s="452">
        <v>0</v>
      </c>
      <c r="I41" s="452">
        <v>0</v>
      </c>
      <c r="J41" s="452">
        <v>0</v>
      </c>
      <c r="K41" s="452">
        <v>0</v>
      </c>
      <c r="L41" s="452">
        <v>0</v>
      </c>
      <c r="M41" s="452">
        <v>0</v>
      </c>
      <c r="N41" s="452">
        <v>0</v>
      </c>
      <c r="O41" s="452">
        <v>0</v>
      </c>
      <c r="P41" s="452">
        <v>0</v>
      </c>
      <c r="Q41" s="452">
        <v>0</v>
      </c>
      <c r="R41" s="452">
        <v>0</v>
      </c>
      <c r="S41" s="452">
        <v>0</v>
      </c>
      <c r="T41" s="452">
        <v>0</v>
      </c>
      <c r="U41" s="452">
        <v>0</v>
      </c>
      <c r="V41" s="452">
        <v>0</v>
      </c>
      <c r="W41" s="452">
        <v>0</v>
      </c>
      <c r="X41" s="452">
        <v>0</v>
      </c>
      <c r="Y41" s="452">
        <v>0</v>
      </c>
      <c r="Z41" s="453">
        <v>0</v>
      </c>
      <c r="AA41" s="442"/>
      <c r="AB41" s="442"/>
      <c r="AC41" s="442"/>
      <c r="AD41" s="442"/>
      <c r="AE41" s="442"/>
      <c r="AF41" s="442"/>
      <c r="AG41" s="442"/>
      <c r="AH41" s="442"/>
      <c r="AI41" s="442"/>
      <c r="AJ41" s="442"/>
      <c r="AK41" s="442"/>
      <c r="AL41" s="442"/>
      <c r="AM41" s="442"/>
      <c r="AN41" s="442"/>
      <c r="AO41" s="442"/>
      <c r="AP41" s="442"/>
      <c r="AQ41" s="442"/>
      <c r="AR41" s="442"/>
      <c r="AS41" s="442"/>
      <c r="AT41" s="442"/>
      <c r="AU41" s="442"/>
    </row>
    <row r="42" spans="1:47" ht="16.5" customHeight="1">
      <c r="A42" s="1550"/>
      <c r="B42" s="1551"/>
      <c r="C42" s="1552"/>
      <c r="D42" s="446" t="s">
        <v>28</v>
      </c>
      <c r="E42" s="454">
        <v>0</v>
      </c>
      <c r="F42" s="454">
        <v>0</v>
      </c>
      <c r="G42" s="454">
        <v>0</v>
      </c>
      <c r="H42" s="454">
        <v>0</v>
      </c>
      <c r="I42" s="454">
        <v>0</v>
      </c>
      <c r="J42" s="454">
        <v>0</v>
      </c>
      <c r="K42" s="454">
        <v>0</v>
      </c>
      <c r="L42" s="454">
        <v>0</v>
      </c>
      <c r="M42" s="454">
        <v>0</v>
      </c>
      <c r="N42" s="454">
        <v>0</v>
      </c>
      <c r="O42" s="454">
        <v>0</v>
      </c>
      <c r="P42" s="454">
        <v>0</v>
      </c>
      <c r="Q42" s="454">
        <v>0</v>
      </c>
      <c r="R42" s="454">
        <v>0</v>
      </c>
      <c r="S42" s="454">
        <v>0</v>
      </c>
      <c r="T42" s="454">
        <v>0</v>
      </c>
      <c r="U42" s="454">
        <v>0</v>
      </c>
      <c r="V42" s="454">
        <v>0</v>
      </c>
      <c r="W42" s="454">
        <v>0</v>
      </c>
      <c r="X42" s="454">
        <v>0</v>
      </c>
      <c r="Y42" s="454">
        <v>0</v>
      </c>
      <c r="Z42" s="455">
        <v>0</v>
      </c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</row>
    <row r="43" spans="1:47" ht="16.5" customHeight="1">
      <c r="A43" s="1550"/>
      <c r="B43" s="1551"/>
      <c r="C43" s="1552"/>
      <c r="D43" s="445" t="s">
        <v>26</v>
      </c>
      <c r="E43" s="456">
        <v>0</v>
      </c>
      <c r="F43" s="456">
        <v>0</v>
      </c>
      <c r="G43" s="456">
        <v>0</v>
      </c>
      <c r="H43" s="456">
        <v>0</v>
      </c>
      <c r="I43" s="456">
        <v>0</v>
      </c>
      <c r="J43" s="456">
        <v>0</v>
      </c>
      <c r="K43" s="456">
        <v>0</v>
      </c>
      <c r="L43" s="456">
        <v>0</v>
      </c>
      <c r="M43" s="456">
        <v>0</v>
      </c>
      <c r="N43" s="456">
        <v>0</v>
      </c>
      <c r="O43" s="456">
        <v>0</v>
      </c>
      <c r="P43" s="456">
        <v>0</v>
      </c>
      <c r="Q43" s="456">
        <v>0</v>
      </c>
      <c r="R43" s="456">
        <v>0</v>
      </c>
      <c r="S43" s="456">
        <v>0</v>
      </c>
      <c r="T43" s="456">
        <v>0</v>
      </c>
      <c r="U43" s="456">
        <v>0</v>
      </c>
      <c r="V43" s="456">
        <v>0</v>
      </c>
      <c r="W43" s="456">
        <v>0</v>
      </c>
      <c r="X43" s="456">
        <v>0</v>
      </c>
      <c r="Y43" s="456">
        <v>0</v>
      </c>
      <c r="Z43" s="457">
        <v>0</v>
      </c>
      <c r="AA43" s="442"/>
      <c r="AB43" s="442"/>
      <c r="AC43" s="442"/>
      <c r="AD43" s="442"/>
      <c r="AE43" s="442"/>
      <c r="AF43" s="442"/>
      <c r="AG43" s="442"/>
      <c r="AH43" s="442"/>
      <c r="AI43" s="442"/>
      <c r="AJ43" s="442"/>
      <c r="AK43" s="442"/>
      <c r="AL43" s="442"/>
      <c r="AM43" s="442"/>
      <c r="AN43" s="442"/>
      <c r="AO43" s="442"/>
      <c r="AP43" s="442"/>
      <c r="AQ43" s="442"/>
      <c r="AR43" s="442"/>
      <c r="AS43" s="442"/>
      <c r="AT43" s="442"/>
      <c r="AU43" s="442"/>
    </row>
    <row r="44" spans="1:47" ht="16.5" customHeight="1">
      <c r="A44" s="1550"/>
      <c r="B44" s="1551"/>
      <c r="C44" s="1552" t="s">
        <v>56</v>
      </c>
      <c r="D44" s="444" t="s">
        <v>27</v>
      </c>
      <c r="E44" s="452">
        <v>0</v>
      </c>
      <c r="F44" s="452">
        <v>0.27</v>
      </c>
      <c r="G44" s="452">
        <v>16.2</v>
      </c>
      <c r="H44" s="452">
        <v>104.12</v>
      </c>
      <c r="I44" s="452">
        <v>49.12</v>
      </c>
      <c r="J44" s="452">
        <v>53.2</v>
      </c>
      <c r="K44" s="452">
        <v>7.96</v>
      </c>
      <c r="L44" s="452">
        <v>53.2</v>
      </c>
      <c r="M44" s="452">
        <v>1410.4</v>
      </c>
      <c r="N44" s="452">
        <v>1012.98</v>
      </c>
      <c r="O44" s="452">
        <v>941.66</v>
      </c>
      <c r="P44" s="452">
        <v>565.53</v>
      </c>
      <c r="Q44" s="452">
        <v>354.69</v>
      </c>
      <c r="R44" s="452">
        <v>142.82</v>
      </c>
      <c r="S44" s="452">
        <v>108.46</v>
      </c>
      <c r="T44" s="452">
        <v>36.700000000000003</v>
      </c>
      <c r="U44" s="452">
        <v>51.57</v>
      </c>
      <c r="V44" s="452">
        <v>5.32</v>
      </c>
      <c r="W44" s="452">
        <v>4.3899999999999997</v>
      </c>
      <c r="X44" s="452">
        <v>0.64</v>
      </c>
      <c r="Y44" s="452">
        <v>6.97</v>
      </c>
      <c r="Z44" s="453">
        <v>4926.2</v>
      </c>
      <c r="AA44" s="442"/>
      <c r="AB44" s="442"/>
      <c r="AC44" s="44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42"/>
      <c r="AS44" s="442"/>
      <c r="AT44" s="442"/>
      <c r="AU44" s="442"/>
    </row>
    <row r="45" spans="1:47" ht="16.5" customHeight="1">
      <c r="A45" s="1550"/>
      <c r="B45" s="1551"/>
      <c r="C45" s="1552"/>
      <c r="D45" s="446" t="s">
        <v>28</v>
      </c>
      <c r="E45" s="454">
        <v>0</v>
      </c>
      <c r="F45" s="454">
        <v>2</v>
      </c>
      <c r="G45" s="454">
        <v>350</v>
      </c>
      <c r="H45" s="454">
        <v>3741</v>
      </c>
      <c r="I45" s="454">
        <v>2760</v>
      </c>
      <c r="J45" s="454">
        <v>4414</v>
      </c>
      <c r="K45" s="454">
        <v>792</v>
      </c>
      <c r="L45" s="454">
        <v>6375</v>
      </c>
      <c r="M45" s="454">
        <v>172626</v>
      </c>
      <c r="N45" s="454">
        <v>134187</v>
      </c>
      <c r="O45" s="454">
        <v>126634</v>
      </c>
      <c r="P45" s="454">
        <v>77140</v>
      </c>
      <c r="Q45" s="454">
        <v>49517</v>
      </c>
      <c r="R45" s="454">
        <v>19914</v>
      </c>
      <c r="S45" s="454">
        <v>15951</v>
      </c>
      <c r="T45" s="454">
        <v>5255</v>
      </c>
      <c r="U45" s="454">
        <v>7393</v>
      </c>
      <c r="V45" s="454">
        <v>706</v>
      </c>
      <c r="W45" s="454">
        <v>597</v>
      </c>
      <c r="X45" s="454">
        <v>87</v>
      </c>
      <c r="Y45" s="454">
        <v>934</v>
      </c>
      <c r="Z45" s="455">
        <v>629375</v>
      </c>
      <c r="AA45" s="442"/>
      <c r="AB45" s="442"/>
      <c r="AC45" s="442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42"/>
      <c r="AS45" s="442"/>
      <c r="AT45" s="442"/>
      <c r="AU45" s="442"/>
    </row>
    <row r="46" spans="1:47" ht="16.5" customHeight="1">
      <c r="A46" s="1550"/>
      <c r="B46" s="1551"/>
      <c r="C46" s="1552"/>
      <c r="D46" s="445" t="s">
        <v>26</v>
      </c>
      <c r="E46" s="456">
        <v>0</v>
      </c>
      <c r="F46" s="456">
        <v>0</v>
      </c>
      <c r="G46" s="456">
        <v>41</v>
      </c>
      <c r="H46" s="456">
        <v>305</v>
      </c>
      <c r="I46" s="456">
        <v>189</v>
      </c>
      <c r="J46" s="456">
        <v>215</v>
      </c>
      <c r="K46" s="456">
        <v>16</v>
      </c>
      <c r="L46" s="456">
        <v>149</v>
      </c>
      <c r="M46" s="456">
        <v>2917</v>
      </c>
      <c r="N46" s="456">
        <v>1727</v>
      </c>
      <c r="O46" s="456">
        <v>1589</v>
      </c>
      <c r="P46" s="456">
        <v>1024</v>
      </c>
      <c r="Q46" s="456">
        <v>668</v>
      </c>
      <c r="R46" s="456">
        <v>269</v>
      </c>
      <c r="S46" s="456">
        <v>210</v>
      </c>
      <c r="T46" s="456">
        <v>70</v>
      </c>
      <c r="U46" s="456">
        <v>102</v>
      </c>
      <c r="V46" s="456">
        <v>8</v>
      </c>
      <c r="W46" s="456">
        <v>8</v>
      </c>
      <c r="X46" s="456">
        <v>1</v>
      </c>
      <c r="Y46" s="456">
        <v>12</v>
      </c>
      <c r="Z46" s="457">
        <v>9520</v>
      </c>
      <c r="AA46" s="442"/>
      <c r="AB46" s="442"/>
      <c r="AC46" s="442"/>
      <c r="AD46" s="442"/>
      <c r="AE46" s="442"/>
      <c r="AF46" s="442"/>
      <c r="AG46" s="442"/>
      <c r="AH46" s="442"/>
      <c r="AI46" s="442"/>
      <c r="AJ46" s="442"/>
      <c r="AK46" s="442"/>
      <c r="AL46" s="442"/>
      <c r="AM46" s="442"/>
      <c r="AN46" s="442"/>
      <c r="AO46" s="442"/>
      <c r="AP46" s="442"/>
      <c r="AQ46" s="442"/>
      <c r="AR46" s="442"/>
      <c r="AS46" s="442"/>
      <c r="AT46" s="442"/>
      <c r="AU46" s="442"/>
    </row>
    <row r="47" spans="1:47" ht="16.5" customHeight="1">
      <c r="A47" s="1550"/>
      <c r="B47" s="1551" t="s">
        <v>30</v>
      </c>
      <c r="C47" s="1551"/>
      <c r="D47" s="444" t="s">
        <v>27</v>
      </c>
      <c r="E47" s="452">
        <v>0</v>
      </c>
      <c r="F47" s="452">
        <v>0.27</v>
      </c>
      <c r="G47" s="452">
        <v>16.2</v>
      </c>
      <c r="H47" s="452">
        <v>104.12</v>
      </c>
      <c r="I47" s="452">
        <v>49.12</v>
      </c>
      <c r="J47" s="452">
        <v>53.2</v>
      </c>
      <c r="K47" s="452">
        <v>7.96</v>
      </c>
      <c r="L47" s="452">
        <v>53.2</v>
      </c>
      <c r="M47" s="452">
        <v>1410.4</v>
      </c>
      <c r="N47" s="452">
        <v>1012.98</v>
      </c>
      <c r="O47" s="452">
        <v>941.66</v>
      </c>
      <c r="P47" s="452">
        <v>565.53</v>
      </c>
      <c r="Q47" s="452">
        <v>354.69</v>
      </c>
      <c r="R47" s="452">
        <v>142.82</v>
      </c>
      <c r="S47" s="452">
        <v>108.46</v>
      </c>
      <c r="T47" s="452">
        <v>36.700000000000003</v>
      </c>
      <c r="U47" s="452">
        <v>51.57</v>
      </c>
      <c r="V47" s="452">
        <v>5.32</v>
      </c>
      <c r="W47" s="452">
        <v>4.3899999999999997</v>
      </c>
      <c r="X47" s="452">
        <v>0.64</v>
      </c>
      <c r="Y47" s="452">
        <v>6.97</v>
      </c>
      <c r="Z47" s="453">
        <v>4926.2</v>
      </c>
      <c r="AA47" s="442"/>
      <c r="AB47" s="442"/>
      <c r="AC47" s="442"/>
      <c r="AD47" s="442"/>
      <c r="AE47" s="442"/>
      <c r="AF47" s="442"/>
      <c r="AG47" s="442"/>
      <c r="AH47" s="442"/>
      <c r="AI47" s="442"/>
      <c r="AJ47" s="442"/>
      <c r="AK47" s="442"/>
      <c r="AL47" s="442"/>
      <c r="AM47" s="442"/>
      <c r="AN47" s="442"/>
      <c r="AO47" s="442"/>
      <c r="AP47" s="442"/>
      <c r="AQ47" s="442"/>
      <c r="AR47" s="442"/>
      <c r="AS47" s="442"/>
      <c r="AT47" s="442"/>
      <c r="AU47" s="442"/>
    </row>
    <row r="48" spans="1:47" ht="16.5" customHeight="1">
      <c r="A48" s="1550"/>
      <c r="B48" s="1551"/>
      <c r="C48" s="1551"/>
      <c r="D48" s="446" t="s">
        <v>28</v>
      </c>
      <c r="E48" s="454">
        <v>0</v>
      </c>
      <c r="F48" s="454">
        <v>2</v>
      </c>
      <c r="G48" s="454">
        <v>350</v>
      </c>
      <c r="H48" s="454">
        <v>3741</v>
      </c>
      <c r="I48" s="454">
        <v>2760</v>
      </c>
      <c r="J48" s="454">
        <v>4414</v>
      </c>
      <c r="K48" s="454">
        <v>792</v>
      </c>
      <c r="L48" s="454">
        <v>6375</v>
      </c>
      <c r="M48" s="454">
        <v>172626</v>
      </c>
      <c r="N48" s="454">
        <v>134187</v>
      </c>
      <c r="O48" s="454">
        <v>126634</v>
      </c>
      <c r="P48" s="454">
        <v>77140</v>
      </c>
      <c r="Q48" s="454">
        <v>49517</v>
      </c>
      <c r="R48" s="454">
        <v>19914</v>
      </c>
      <c r="S48" s="454">
        <v>15951</v>
      </c>
      <c r="T48" s="454">
        <v>5255</v>
      </c>
      <c r="U48" s="454">
        <v>7393</v>
      </c>
      <c r="V48" s="454">
        <v>706</v>
      </c>
      <c r="W48" s="454">
        <v>597</v>
      </c>
      <c r="X48" s="454">
        <v>87</v>
      </c>
      <c r="Y48" s="454">
        <v>934</v>
      </c>
      <c r="Z48" s="455">
        <v>629375</v>
      </c>
      <c r="AA48" s="442"/>
      <c r="AB48" s="442"/>
      <c r="AC48" s="442"/>
      <c r="AD48" s="442"/>
      <c r="AE48" s="442"/>
      <c r="AF48" s="442"/>
      <c r="AG48" s="442"/>
      <c r="AH48" s="442"/>
      <c r="AI48" s="442"/>
      <c r="AJ48" s="442"/>
      <c r="AK48" s="442"/>
      <c r="AL48" s="442"/>
      <c r="AM48" s="442"/>
      <c r="AN48" s="442"/>
      <c r="AO48" s="442"/>
      <c r="AP48" s="442"/>
      <c r="AQ48" s="442"/>
      <c r="AR48" s="442"/>
      <c r="AS48" s="442"/>
      <c r="AT48" s="442"/>
      <c r="AU48" s="442"/>
    </row>
    <row r="49" spans="1:47" ht="16.5" customHeight="1">
      <c r="A49" s="1550"/>
      <c r="B49" s="1551"/>
      <c r="C49" s="1551"/>
      <c r="D49" s="445" t="s">
        <v>26</v>
      </c>
      <c r="E49" s="459">
        <v>0</v>
      </c>
      <c r="F49" s="459">
        <v>0</v>
      </c>
      <c r="G49" s="459">
        <v>41</v>
      </c>
      <c r="H49" s="459">
        <v>305</v>
      </c>
      <c r="I49" s="459">
        <v>189</v>
      </c>
      <c r="J49" s="459">
        <v>215</v>
      </c>
      <c r="K49" s="459">
        <v>16</v>
      </c>
      <c r="L49" s="459">
        <v>149</v>
      </c>
      <c r="M49" s="459">
        <v>2917</v>
      </c>
      <c r="N49" s="459">
        <v>1727</v>
      </c>
      <c r="O49" s="459">
        <v>1589</v>
      </c>
      <c r="P49" s="459">
        <v>1024</v>
      </c>
      <c r="Q49" s="459">
        <v>668</v>
      </c>
      <c r="R49" s="459">
        <v>269</v>
      </c>
      <c r="S49" s="459">
        <v>210</v>
      </c>
      <c r="T49" s="459">
        <v>70</v>
      </c>
      <c r="U49" s="459">
        <v>102</v>
      </c>
      <c r="V49" s="459">
        <v>8</v>
      </c>
      <c r="W49" s="459">
        <v>8</v>
      </c>
      <c r="X49" s="459">
        <v>1</v>
      </c>
      <c r="Y49" s="459">
        <v>12</v>
      </c>
      <c r="Z49" s="460">
        <v>9520</v>
      </c>
      <c r="AA49" s="442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442"/>
      <c r="AN49" s="442"/>
      <c r="AO49" s="442"/>
      <c r="AP49" s="442"/>
      <c r="AQ49" s="442"/>
      <c r="AR49" s="442"/>
      <c r="AS49" s="442"/>
      <c r="AT49" s="442"/>
      <c r="AU49" s="442"/>
    </row>
    <row r="50" spans="1:47" ht="16.5" customHeight="1">
      <c r="A50" s="1550" t="s">
        <v>24</v>
      </c>
      <c r="B50" s="1551"/>
      <c r="C50" s="1551"/>
      <c r="D50" s="444" t="s">
        <v>27</v>
      </c>
      <c r="E50" s="452">
        <v>0</v>
      </c>
      <c r="F50" s="452">
        <v>0.27</v>
      </c>
      <c r="G50" s="452">
        <v>16.2</v>
      </c>
      <c r="H50" s="452">
        <v>104.12</v>
      </c>
      <c r="I50" s="452">
        <v>49.47</v>
      </c>
      <c r="J50" s="452">
        <v>53.2</v>
      </c>
      <c r="K50" s="452">
        <v>7.96</v>
      </c>
      <c r="L50" s="452">
        <v>54.150000000000006</v>
      </c>
      <c r="M50" s="452">
        <v>1411.8100000000002</v>
      </c>
      <c r="N50" s="452">
        <v>1014.46</v>
      </c>
      <c r="O50" s="452">
        <v>946.21999999999991</v>
      </c>
      <c r="P50" s="452">
        <v>566.62</v>
      </c>
      <c r="Q50" s="452">
        <v>452.26</v>
      </c>
      <c r="R50" s="452">
        <v>194.78</v>
      </c>
      <c r="S50" s="452">
        <v>162.29</v>
      </c>
      <c r="T50" s="452">
        <v>68.78</v>
      </c>
      <c r="U50" s="452">
        <v>83.32</v>
      </c>
      <c r="V50" s="452">
        <v>9.26</v>
      </c>
      <c r="W50" s="452">
        <v>22.48</v>
      </c>
      <c r="X50" s="452">
        <v>3.17</v>
      </c>
      <c r="Y50" s="452">
        <v>17.16</v>
      </c>
      <c r="Z50" s="453">
        <v>5237.9799999999996</v>
      </c>
      <c r="AA50" s="442"/>
      <c r="AB50" s="442"/>
      <c r="AC50" s="442"/>
      <c r="AD50" s="442"/>
      <c r="AE50" s="442"/>
      <c r="AF50" s="442"/>
      <c r="AG50" s="442"/>
      <c r="AH50" s="442"/>
      <c r="AI50" s="442"/>
      <c r="AJ50" s="442"/>
      <c r="AK50" s="442"/>
      <c r="AL50" s="442"/>
      <c r="AM50" s="442"/>
      <c r="AN50" s="442"/>
      <c r="AO50" s="442"/>
      <c r="AP50" s="442"/>
      <c r="AQ50" s="442"/>
      <c r="AR50" s="442"/>
      <c r="AS50" s="442"/>
      <c r="AT50" s="442"/>
      <c r="AU50" s="442"/>
    </row>
    <row r="51" spans="1:47" ht="16.5" customHeight="1">
      <c r="A51" s="1550"/>
      <c r="B51" s="1551"/>
      <c r="C51" s="1551"/>
      <c r="D51" s="446" t="s">
        <v>28</v>
      </c>
      <c r="E51" s="454">
        <v>0</v>
      </c>
      <c r="F51" s="454">
        <v>2</v>
      </c>
      <c r="G51" s="454">
        <v>350</v>
      </c>
      <c r="H51" s="454">
        <v>3741</v>
      </c>
      <c r="I51" s="454">
        <v>2797</v>
      </c>
      <c r="J51" s="454">
        <v>4414</v>
      </c>
      <c r="K51" s="454">
        <v>792</v>
      </c>
      <c r="L51" s="454">
        <v>6556</v>
      </c>
      <c r="M51" s="454">
        <v>172921</v>
      </c>
      <c r="N51" s="454">
        <v>134511</v>
      </c>
      <c r="O51" s="454">
        <v>127611</v>
      </c>
      <c r="P51" s="454">
        <v>77409</v>
      </c>
      <c r="Q51" s="454">
        <v>73750</v>
      </c>
      <c r="R51" s="454">
        <v>32362</v>
      </c>
      <c r="S51" s="454">
        <v>29053</v>
      </c>
      <c r="T51" s="454">
        <v>12741</v>
      </c>
      <c r="U51" s="454">
        <v>15230</v>
      </c>
      <c r="V51" s="454">
        <v>1584</v>
      </c>
      <c r="W51" s="454">
        <v>4788</v>
      </c>
      <c r="X51" s="454">
        <v>590</v>
      </c>
      <c r="Y51" s="454">
        <v>3357</v>
      </c>
      <c r="Z51" s="455">
        <v>704559</v>
      </c>
      <c r="AA51" s="442"/>
      <c r="AB51" s="442"/>
      <c r="AC51" s="442"/>
      <c r="AD51" s="442"/>
      <c r="AE51" s="442"/>
      <c r="AF51" s="442"/>
      <c r="AG51" s="442"/>
      <c r="AH51" s="442"/>
      <c r="AI51" s="442"/>
      <c r="AJ51" s="442"/>
      <c r="AK51" s="442"/>
      <c r="AL51" s="442"/>
      <c r="AM51" s="442"/>
      <c r="AN51" s="442"/>
      <c r="AO51" s="442"/>
      <c r="AP51" s="442"/>
      <c r="AQ51" s="442"/>
      <c r="AR51" s="442"/>
      <c r="AS51" s="442"/>
      <c r="AT51" s="442"/>
      <c r="AU51" s="442"/>
    </row>
    <row r="52" spans="1:47" ht="16.5" customHeight="1">
      <c r="A52" s="1550"/>
      <c r="B52" s="1551"/>
      <c r="C52" s="1551"/>
      <c r="D52" s="445" t="s">
        <v>26</v>
      </c>
      <c r="E52" s="459">
        <v>0</v>
      </c>
      <c r="F52" s="459">
        <v>0</v>
      </c>
      <c r="G52" s="459">
        <v>41</v>
      </c>
      <c r="H52" s="459">
        <v>305</v>
      </c>
      <c r="I52" s="459">
        <v>191</v>
      </c>
      <c r="J52" s="459">
        <v>215</v>
      </c>
      <c r="K52" s="459">
        <v>16</v>
      </c>
      <c r="L52" s="459">
        <v>154</v>
      </c>
      <c r="M52" s="459">
        <v>2924</v>
      </c>
      <c r="N52" s="459">
        <v>1730</v>
      </c>
      <c r="O52" s="459">
        <v>1598</v>
      </c>
      <c r="P52" s="459">
        <v>1025</v>
      </c>
      <c r="Q52" s="459">
        <v>799</v>
      </c>
      <c r="R52" s="459">
        <v>333</v>
      </c>
      <c r="S52" s="459">
        <v>279</v>
      </c>
      <c r="T52" s="459">
        <v>108</v>
      </c>
      <c r="U52" s="459">
        <v>143</v>
      </c>
      <c r="V52" s="459">
        <v>13</v>
      </c>
      <c r="W52" s="459">
        <v>28</v>
      </c>
      <c r="X52" s="459">
        <v>3</v>
      </c>
      <c r="Y52" s="459">
        <v>23</v>
      </c>
      <c r="Z52" s="460">
        <v>9928</v>
      </c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2"/>
      <c r="AR52" s="442"/>
      <c r="AS52" s="442"/>
      <c r="AT52" s="442"/>
      <c r="AU52" s="442"/>
    </row>
    <row r="53" spans="1:47" ht="16.5" customHeight="1">
      <c r="A53" s="1550" t="s">
        <v>33</v>
      </c>
      <c r="B53" s="1551"/>
      <c r="C53" s="1551"/>
      <c r="D53" s="444" t="s">
        <v>27</v>
      </c>
      <c r="E53" s="452">
        <v>13.68</v>
      </c>
      <c r="F53" s="452">
        <v>34.03</v>
      </c>
      <c r="G53" s="452">
        <v>46.510000000000005</v>
      </c>
      <c r="H53" s="452">
        <v>232.24</v>
      </c>
      <c r="I53" s="452">
        <v>273.08</v>
      </c>
      <c r="J53" s="452">
        <v>553.20000000000005</v>
      </c>
      <c r="K53" s="452">
        <v>734.28000000000009</v>
      </c>
      <c r="L53" s="452">
        <v>605.58000000000015</v>
      </c>
      <c r="M53" s="452">
        <v>2603.3000000000002</v>
      </c>
      <c r="N53" s="452">
        <v>2494.83</v>
      </c>
      <c r="O53" s="452">
        <v>2644.31</v>
      </c>
      <c r="P53" s="452">
        <v>2039.5199999999998</v>
      </c>
      <c r="Q53" s="452">
        <v>1150.23</v>
      </c>
      <c r="R53" s="452">
        <v>551.46</v>
      </c>
      <c r="S53" s="452">
        <v>294.97999999999996</v>
      </c>
      <c r="T53" s="452">
        <v>198.89999999999998</v>
      </c>
      <c r="U53" s="452">
        <v>138.11000000000001</v>
      </c>
      <c r="V53" s="452">
        <v>53.01</v>
      </c>
      <c r="W53" s="452">
        <v>50.37</v>
      </c>
      <c r="X53" s="452">
        <v>18.53</v>
      </c>
      <c r="Y53" s="452">
        <v>28.049999999999997</v>
      </c>
      <c r="Z53" s="453">
        <v>14758.2</v>
      </c>
      <c r="AA53" s="442"/>
      <c r="AB53" s="442"/>
      <c r="AC53" s="442"/>
      <c r="AD53" s="442"/>
      <c r="AE53" s="442"/>
      <c r="AF53" s="442"/>
      <c r="AG53" s="442"/>
      <c r="AH53" s="442"/>
      <c r="AI53" s="442"/>
      <c r="AJ53" s="442"/>
      <c r="AK53" s="442"/>
      <c r="AL53" s="442"/>
      <c r="AM53" s="442"/>
      <c r="AN53" s="442"/>
      <c r="AO53" s="442"/>
      <c r="AP53" s="442"/>
      <c r="AQ53" s="442"/>
      <c r="AR53" s="442"/>
      <c r="AS53" s="442"/>
      <c r="AT53" s="442"/>
      <c r="AU53" s="442"/>
    </row>
    <row r="54" spans="1:47" ht="16.5" customHeight="1">
      <c r="A54" s="1550"/>
      <c r="B54" s="1551"/>
      <c r="C54" s="1551"/>
      <c r="D54" s="446" t="s">
        <v>28</v>
      </c>
      <c r="E54" s="454">
        <v>208</v>
      </c>
      <c r="F54" s="454">
        <v>1862</v>
      </c>
      <c r="G54" s="454">
        <v>2804</v>
      </c>
      <c r="H54" s="454">
        <v>18443</v>
      </c>
      <c r="I54" s="454">
        <v>35963</v>
      </c>
      <c r="J54" s="454">
        <v>113610</v>
      </c>
      <c r="K54" s="454">
        <v>214887</v>
      </c>
      <c r="L54" s="454">
        <v>228079</v>
      </c>
      <c r="M54" s="454">
        <v>684611</v>
      </c>
      <c r="N54" s="454">
        <v>825528</v>
      </c>
      <c r="O54" s="454">
        <v>968821</v>
      </c>
      <c r="P54" s="454">
        <v>811743</v>
      </c>
      <c r="Q54" s="454">
        <v>449535</v>
      </c>
      <c r="R54" s="454">
        <v>236559</v>
      </c>
      <c r="S54" s="454">
        <v>105617</v>
      </c>
      <c r="T54" s="454">
        <v>91503</v>
      </c>
      <c r="U54" s="454">
        <v>46739</v>
      </c>
      <c r="V54" s="454">
        <v>27660</v>
      </c>
      <c r="W54" s="454">
        <v>21096</v>
      </c>
      <c r="X54" s="454">
        <v>9066</v>
      </c>
      <c r="Y54" s="454">
        <v>9123</v>
      </c>
      <c r="Z54" s="455">
        <v>4903457</v>
      </c>
      <c r="AA54" s="442"/>
      <c r="AB54" s="442"/>
      <c r="AC54" s="442"/>
      <c r="AD54" s="442"/>
      <c r="AE54" s="442"/>
      <c r="AF54" s="442"/>
      <c r="AG54" s="442"/>
      <c r="AH54" s="442"/>
      <c r="AI54" s="442"/>
      <c r="AJ54" s="442"/>
      <c r="AK54" s="442"/>
      <c r="AL54" s="442"/>
      <c r="AM54" s="442"/>
      <c r="AN54" s="442"/>
      <c r="AO54" s="442"/>
      <c r="AP54" s="442"/>
      <c r="AQ54" s="442"/>
      <c r="AR54" s="442"/>
      <c r="AS54" s="442"/>
      <c r="AT54" s="442"/>
      <c r="AU54" s="442"/>
    </row>
    <row r="55" spans="1:47" ht="16.5" customHeight="1" thickBot="1">
      <c r="A55" s="1558"/>
      <c r="B55" s="1559"/>
      <c r="C55" s="1559"/>
      <c r="D55" s="450" t="s">
        <v>26</v>
      </c>
      <c r="E55" s="461">
        <v>204</v>
      </c>
      <c r="F55" s="461">
        <v>451</v>
      </c>
      <c r="G55" s="461">
        <v>338</v>
      </c>
      <c r="H55" s="461">
        <v>1426</v>
      </c>
      <c r="I55" s="461">
        <v>1934</v>
      </c>
      <c r="J55" s="461">
        <v>4477</v>
      </c>
      <c r="K55" s="461">
        <v>6405</v>
      </c>
      <c r="L55" s="461">
        <v>5010</v>
      </c>
      <c r="M55" s="461">
        <v>12124</v>
      </c>
      <c r="N55" s="461">
        <v>11569</v>
      </c>
      <c r="O55" s="461">
        <v>11558</v>
      </c>
      <c r="P55" s="461">
        <v>8015</v>
      </c>
      <c r="Q55" s="461">
        <v>3693</v>
      </c>
      <c r="R55" s="461">
        <v>1707</v>
      </c>
      <c r="S55" s="461">
        <v>709</v>
      </c>
      <c r="T55" s="461">
        <v>478</v>
      </c>
      <c r="U55" s="461">
        <v>271</v>
      </c>
      <c r="V55" s="461">
        <v>102</v>
      </c>
      <c r="W55" s="461">
        <v>79</v>
      </c>
      <c r="X55" s="461">
        <v>28</v>
      </c>
      <c r="Y55" s="461">
        <v>40</v>
      </c>
      <c r="Z55" s="461">
        <v>70618</v>
      </c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442"/>
      <c r="AQ55" s="442"/>
      <c r="AR55" s="442"/>
      <c r="AS55" s="442"/>
      <c r="AT55" s="442"/>
      <c r="AU55" s="442"/>
    </row>
    <row r="56" spans="1:47" ht="16.5" customHeight="1" thickBot="1">
      <c r="A56" s="441"/>
      <c r="B56" s="441"/>
      <c r="C56" s="441"/>
      <c r="D56" s="441"/>
      <c r="E56" s="441"/>
      <c r="F56" s="441"/>
      <c r="G56" s="441"/>
      <c r="H56" s="441"/>
      <c r="I56" s="441"/>
      <c r="J56" s="441"/>
      <c r="K56" s="441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</row>
    <row r="57" spans="1:47" ht="16.5" customHeight="1">
      <c r="A57" s="441"/>
      <c r="B57" s="441"/>
      <c r="C57" s="441"/>
      <c r="D57" s="441"/>
      <c r="E57" s="441"/>
      <c r="F57" s="441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441"/>
      <c r="AB57" s="441"/>
      <c r="AC57" s="441"/>
      <c r="AD57" s="441"/>
      <c r="AE57" s="441"/>
      <c r="AF57" s="441"/>
      <c r="AG57" s="441"/>
      <c r="AH57" s="441"/>
      <c r="AI57" s="441"/>
      <c r="AJ57" s="441"/>
      <c r="AK57" s="441"/>
      <c r="AL57" s="441"/>
      <c r="AM57" s="441"/>
      <c r="AN57" s="441"/>
      <c r="AO57" s="441"/>
      <c r="AP57" s="441"/>
      <c r="AQ57" s="441"/>
      <c r="AR57" s="441"/>
      <c r="AS57" s="441"/>
      <c r="AT57" s="441"/>
      <c r="AU57" s="441"/>
    </row>
    <row r="58" spans="1:47" ht="16.5" customHeight="1">
      <c r="A58" s="441"/>
      <c r="B58" s="441"/>
      <c r="C58" s="441"/>
      <c r="D58" s="441"/>
      <c r="E58" s="441"/>
      <c r="F58" s="441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</row>
    <row r="59" spans="1:47" ht="16.5" customHeight="1" thickBot="1">
      <c r="A59" s="441"/>
      <c r="B59" s="441"/>
      <c r="C59" s="441"/>
      <c r="D59" s="441"/>
      <c r="E59" s="441"/>
      <c r="F59" s="441"/>
      <c r="G59" s="1553">
        <v>176.96</v>
      </c>
      <c r="H59" s="1554"/>
      <c r="I59" s="1554">
        <v>17696</v>
      </c>
      <c r="J59" s="1554"/>
      <c r="K59" s="1554">
        <v>9.4700000000000006</v>
      </c>
      <c r="L59" s="1554"/>
      <c r="M59" s="1554">
        <v>2.21</v>
      </c>
      <c r="N59" s="1554"/>
      <c r="O59" s="1554">
        <v>0</v>
      </c>
      <c r="P59" s="1554"/>
      <c r="Q59" s="1554">
        <v>21.96</v>
      </c>
      <c r="R59" s="1554"/>
      <c r="S59" s="1572">
        <v>24.17</v>
      </c>
      <c r="T59" s="1573"/>
      <c r="U59" s="1554">
        <v>14968.8</v>
      </c>
      <c r="V59" s="1554"/>
      <c r="W59" s="1554">
        <v>4903457</v>
      </c>
      <c r="X59" s="1554"/>
      <c r="Y59" s="1554">
        <v>70618</v>
      </c>
      <c r="Z59" s="1577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</row>
    <row r="60" spans="1:47" ht="16.5" customHeight="1"/>
    <row r="61" spans="1:47" ht="16.5" customHeight="1"/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62</v>
      </c>
      <c r="B1" s="1556"/>
      <c r="C1" s="1556"/>
      <c r="D1" s="1556"/>
      <c r="E1" s="1556"/>
      <c r="F1" s="1556"/>
      <c r="G1" s="1556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</row>
    <row r="3" spans="1:47" ht="14.25" thickBo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</row>
    <row r="4" spans="1:47" ht="16.5" customHeight="1">
      <c r="A4" s="139" t="s">
        <v>36</v>
      </c>
      <c r="B4" s="140" t="s">
        <v>35</v>
      </c>
      <c r="C4" s="140" t="s">
        <v>1</v>
      </c>
      <c r="D4" s="140" t="s">
        <v>2</v>
      </c>
      <c r="E4" s="140" t="s">
        <v>3</v>
      </c>
      <c r="F4" s="140" t="s">
        <v>4</v>
      </c>
      <c r="G4" s="140" t="s">
        <v>5</v>
      </c>
      <c r="H4" s="140" t="s">
        <v>6</v>
      </c>
      <c r="I4" s="140" t="s">
        <v>7</v>
      </c>
      <c r="J4" s="140" t="s">
        <v>8</v>
      </c>
      <c r="K4" s="140" t="s">
        <v>9</v>
      </c>
      <c r="L4" s="140" t="s">
        <v>10</v>
      </c>
      <c r="M4" s="140" t="s">
        <v>11</v>
      </c>
      <c r="N4" s="140" t="s">
        <v>12</v>
      </c>
      <c r="O4" s="140" t="s">
        <v>13</v>
      </c>
      <c r="P4" s="140" t="s">
        <v>14</v>
      </c>
      <c r="Q4" s="140" t="s">
        <v>15</v>
      </c>
      <c r="R4" s="140" t="s">
        <v>16</v>
      </c>
      <c r="S4" s="140" t="s">
        <v>17</v>
      </c>
      <c r="T4" s="140" t="s">
        <v>18</v>
      </c>
      <c r="U4" s="140" t="s">
        <v>19</v>
      </c>
      <c r="V4" s="140" t="s">
        <v>20</v>
      </c>
      <c r="W4" s="140" t="s">
        <v>21</v>
      </c>
      <c r="X4" s="140" t="s">
        <v>22</v>
      </c>
      <c r="Y4" s="140" t="s">
        <v>23</v>
      </c>
      <c r="Z4" s="141" t="s">
        <v>25</v>
      </c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</row>
    <row r="5" spans="1:47" ht="16.5" customHeight="1">
      <c r="A5" s="1550" t="s">
        <v>32</v>
      </c>
      <c r="B5" s="1551" t="s">
        <v>29</v>
      </c>
      <c r="C5" s="1551" t="s">
        <v>51</v>
      </c>
      <c r="D5" s="136" t="s">
        <v>27</v>
      </c>
      <c r="E5" s="143">
        <v>19.920000000000002</v>
      </c>
      <c r="F5" s="144">
        <v>71.650000000000006</v>
      </c>
      <c r="G5" s="144">
        <v>47.01</v>
      </c>
      <c r="H5" s="144">
        <v>116.82</v>
      </c>
      <c r="I5" s="144">
        <v>147.22</v>
      </c>
      <c r="J5" s="144">
        <v>620.62</v>
      </c>
      <c r="K5" s="144">
        <v>1392.55</v>
      </c>
      <c r="L5" s="144">
        <v>1930.26</v>
      </c>
      <c r="M5" s="144">
        <v>5393.99</v>
      </c>
      <c r="N5" s="144">
        <v>4343.04</v>
      </c>
      <c r="O5" s="144">
        <v>3644.66</v>
      </c>
      <c r="P5" s="144">
        <v>2264.2600000000002</v>
      </c>
      <c r="Q5" s="144">
        <v>793.81</v>
      </c>
      <c r="R5" s="144">
        <v>490.56</v>
      </c>
      <c r="S5" s="144">
        <v>265.48</v>
      </c>
      <c r="T5" s="144">
        <v>238.74</v>
      </c>
      <c r="U5" s="144">
        <v>212.3</v>
      </c>
      <c r="V5" s="144">
        <v>106.93</v>
      </c>
      <c r="W5" s="144">
        <v>74.510000000000005</v>
      </c>
      <c r="X5" s="144">
        <v>46.61</v>
      </c>
      <c r="Y5" s="144">
        <v>45.57</v>
      </c>
      <c r="Z5" s="145">
        <v>22266.51</v>
      </c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</row>
    <row r="6" spans="1:47" ht="16.5" customHeight="1">
      <c r="A6" s="1550"/>
      <c r="B6" s="1551"/>
      <c r="C6" s="1551"/>
      <c r="D6" s="138" t="s">
        <v>28</v>
      </c>
      <c r="E6" s="146">
        <v>235</v>
      </c>
      <c r="F6" s="146">
        <v>4586</v>
      </c>
      <c r="G6" s="146">
        <v>6088</v>
      </c>
      <c r="H6" s="146">
        <v>22967</v>
      </c>
      <c r="I6" s="146">
        <v>35619</v>
      </c>
      <c r="J6" s="146">
        <v>203209</v>
      </c>
      <c r="K6" s="146">
        <v>522927</v>
      </c>
      <c r="L6" s="146">
        <v>817734</v>
      </c>
      <c r="M6" s="146">
        <v>2534219</v>
      </c>
      <c r="N6" s="146">
        <v>2221393</v>
      </c>
      <c r="O6" s="146">
        <v>1922438</v>
      </c>
      <c r="P6" s="146">
        <v>1285626</v>
      </c>
      <c r="Q6" s="146">
        <v>455781</v>
      </c>
      <c r="R6" s="146">
        <v>299457</v>
      </c>
      <c r="S6" s="146">
        <v>165875</v>
      </c>
      <c r="T6" s="146">
        <v>165901</v>
      </c>
      <c r="U6" s="146">
        <v>136926</v>
      </c>
      <c r="V6" s="146">
        <v>69921</v>
      </c>
      <c r="W6" s="146">
        <v>51850</v>
      </c>
      <c r="X6" s="146">
        <v>34988</v>
      </c>
      <c r="Y6" s="146">
        <v>29255</v>
      </c>
      <c r="Z6" s="147">
        <v>10986995</v>
      </c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</row>
    <row r="7" spans="1:47" ht="16.5" customHeight="1">
      <c r="A7" s="1550"/>
      <c r="B7" s="1551"/>
      <c r="C7" s="1551"/>
      <c r="D7" s="137" t="s">
        <v>26</v>
      </c>
      <c r="E7" s="148">
        <v>168</v>
      </c>
      <c r="F7" s="148">
        <v>1107</v>
      </c>
      <c r="G7" s="148">
        <v>683</v>
      </c>
      <c r="H7" s="148">
        <v>1639</v>
      </c>
      <c r="I7" s="148">
        <v>1808</v>
      </c>
      <c r="J7" s="148">
        <v>7464</v>
      </c>
      <c r="K7" s="148">
        <v>15052</v>
      </c>
      <c r="L7" s="148">
        <v>18015</v>
      </c>
      <c r="M7" s="148">
        <v>45703</v>
      </c>
      <c r="N7" s="148">
        <v>31819</v>
      </c>
      <c r="O7" s="148">
        <v>23170</v>
      </c>
      <c r="P7" s="148">
        <v>12640</v>
      </c>
      <c r="Q7" s="148">
        <v>3613</v>
      </c>
      <c r="R7" s="148">
        <v>1991</v>
      </c>
      <c r="S7" s="148">
        <v>913</v>
      </c>
      <c r="T7" s="148">
        <v>732</v>
      </c>
      <c r="U7" s="148">
        <v>539</v>
      </c>
      <c r="V7" s="148">
        <v>243</v>
      </c>
      <c r="W7" s="148">
        <v>136</v>
      </c>
      <c r="X7" s="148">
        <v>78</v>
      </c>
      <c r="Y7" s="148">
        <v>73</v>
      </c>
      <c r="Z7" s="149">
        <v>167586</v>
      </c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</row>
    <row r="8" spans="1:47" ht="16.5" customHeight="1">
      <c r="A8" s="1550"/>
      <c r="B8" s="1551"/>
      <c r="C8" s="1551" t="s">
        <v>52</v>
      </c>
      <c r="D8" s="136" t="s">
        <v>27</v>
      </c>
      <c r="E8" s="144">
        <v>8.1300000000000008</v>
      </c>
      <c r="F8" s="144">
        <v>63.13</v>
      </c>
      <c r="G8" s="144">
        <v>172.23</v>
      </c>
      <c r="H8" s="144">
        <v>453.16</v>
      </c>
      <c r="I8" s="144">
        <v>523.77</v>
      </c>
      <c r="J8" s="144">
        <v>839.08</v>
      </c>
      <c r="K8" s="144">
        <v>1270.1099999999999</v>
      </c>
      <c r="L8" s="144">
        <v>1126.06</v>
      </c>
      <c r="M8" s="144">
        <v>1268.06</v>
      </c>
      <c r="N8" s="144">
        <v>857.66</v>
      </c>
      <c r="O8" s="144">
        <v>733.38</v>
      </c>
      <c r="P8" s="144">
        <v>459.52</v>
      </c>
      <c r="Q8" s="144">
        <v>148.08000000000001</v>
      </c>
      <c r="R8" s="144">
        <v>100.02</v>
      </c>
      <c r="S8" s="144">
        <v>95.49</v>
      </c>
      <c r="T8" s="144">
        <v>93.36</v>
      </c>
      <c r="U8" s="144">
        <v>97.06</v>
      </c>
      <c r="V8" s="144">
        <v>57.67</v>
      </c>
      <c r="W8" s="144">
        <v>22.33</v>
      </c>
      <c r="X8" s="144">
        <v>8.32</v>
      </c>
      <c r="Y8" s="144">
        <v>21.88</v>
      </c>
      <c r="Z8" s="145">
        <v>8418.5</v>
      </c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</row>
    <row r="9" spans="1:47" ht="16.5" customHeight="1">
      <c r="A9" s="1550"/>
      <c r="B9" s="1551"/>
      <c r="C9" s="1551"/>
      <c r="D9" s="138" t="s">
        <v>28</v>
      </c>
      <c r="E9" s="146">
        <v>116</v>
      </c>
      <c r="F9" s="146">
        <v>2560</v>
      </c>
      <c r="G9" s="146">
        <v>14463</v>
      </c>
      <c r="H9" s="146">
        <v>53608</v>
      </c>
      <c r="I9" s="146">
        <v>80182</v>
      </c>
      <c r="J9" s="146">
        <v>164624</v>
      </c>
      <c r="K9" s="146">
        <v>296276</v>
      </c>
      <c r="L9" s="146">
        <v>307538</v>
      </c>
      <c r="M9" s="146">
        <v>383013</v>
      </c>
      <c r="N9" s="146">
        <v>285085</v>
      </c>
      <c r="O9" s="146">
        <v>238560</v>
      </c>
      <c r="P9" s="146">
        <v>161956</v>
      </c>
      <c r="Q9" s="146">
        <v>52354</v>
      </c>
      <c r="R9" s="146">
        <v>37640</v>
      </c>
      <c r="S9" s="146">
        <v>38208</v>
      </c>
      <c r="T9" s="146">
        <v>38885</v>
      </c>
      <c r="U9" s="146">
        <v>39447</v>
      </c>
      <c r="V9" s="146">
        <v>24005</v>
      </c>
      <c r="W9" s="146">
        <v>9027</v>
      </c>
      <c r="X9" s="146">
        <v>3530</v>
      </c>
      <c r="Y9" s="146">
        <v>9425</v>
      </c>
      <c r="Z9" s="147">
        <v>2240502</v>
      </c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</row>
    <row r="10" spans="1:47" ht="16.5" customHeight="1">
      <c r="A10" s="1550"/>
      <c r="B10" s="1551"/>
      <c r="C10" s="1551"/>
      <c r="D10" s="137" t="s">
        <v>26</v>
      </c>
      <c r="E10" s="148">
        <v>56</v>
      </c>
      <c r="F10" s="148">
        <v>575</v>
      </c>
      <c r="G10" s="148">
        <v>1606</v>
      </c>
      <c r="H10" s="148">
        <v>4004</v>
      </c>
      <c r="I10" s="148">
        <v>4155</v>
      </c>
      <c r="J10" s="148">
        <v>6132</v>
      </c>
      <c r="K10" s="148">
        <v>8532</v>
      </c>
      <c r="L10" s="148">
        <v>6752</v>
      </c>
      <c r="M10" s="148">
        <v>6875</v>
      </c>
      <c r="N10" s="148">
        <v>4052</v>
      </c>
      <c r="O10" s="148">
        <v>2830</v>
      </c>
      <c r="P10" s="148">
        <v>1629</v>
      </c>
      <c r="Q10" s="148">
        <v>426</v>
      </c>
      <c r="R10" s="148">
        <v>240</v>
      </c>
      <c r="S10" s="148">
        <v>197</v>
      </c>
      <c r="T10" s="148">
        <v>189</v>
      </c>
      <c r="U10" s="148">
        <v>128</v>
      </c>
      <c r="V10" s="148">
        <v>80</v>
      </c>
      <c r="W10" s="148">
        <v>23</v>
      </c>
      <c r="X10" s="148">
        <v>6</v>
      </c>
      <c r="Y10" s="148">
        <v>25</v>
      </c>
      <c r="Z10" s="149">
        <v>48512</v>
      </c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</row>
    <row r="11" spans="1:47" ht="16.5" customHeight="1">
      <c r="A11" s="1550"/>
      <c r="B11" s="1551"/>
      <c r="C11" s="1551" t="s">
        <v>53</v>
      </c>
      <c r="D11" s="136" t="s">
        <v>27</v>
      </c>
      <c r="E11" s="144">
        <v>0</v>
      </c>
      <c r="F11" s="144">
        <v>0</v>
      </c>
      <c r="G11" s="144">
        <v>0.73</v>
      </c>
      <c r="H11" s="144">
        <v>0.34</v>
      </c>
      <c r="I11" s="144">
        <v>0</v>
      </c>
      <c r="J11" s="144">
        <v>1.97</v>
      </c>
      <c r="K11" s="144">
        <v>4.62</v>
      </c>
      <c r="L11" s="144">
        <v>61.39</v>
      </c>
      <c r="M11" s="144">
        <v>391.83</v>
      </c>
      <c r="N11" s="144">
        <v>501.63</v>
      </c>
      <c r="O11" s="144">
        <v>328.39</v>
      </c>
      <c r="P11" s="144">
        <v>212.78</v>
      </c>
      <c r="Q11" s="144">
        <v>1.27</v>
      </c>
      <c r="R11" s="144">
        <v>2.5499999999999998</v>
      </c>
      <c r="S11" s="144">
        <v>2.31</v>
      </c>
      <c r="T11" s="144">
        <v>0.98</v>
      </c>
      <c r="U11" s="144">
        <v>1.1000000000000001</v>
      </c>
      <c r="V11" s="144">
        <v>1.68</v>
      </c>
      <c r="W11" s="144">
        <v>0.89</v>
      </c>
      <c r="X11" s="144">
        <v>0</v>
      </c>
      <c r="Y11" s="144">
        <v>5.35</v>
      </c>
      <c r="Z11" s="145">
        <v>1519.81</v>
      </c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</row>
    <row r="12" spans="1:47" ht="16.5" customHeight="1">
      <c r="A12" s="1550"/>
      <c r="B12" s="1551"/>
      <c r="C12" s="1551"/>
      <c r="D12" s="138" t="s">
        <v>28</v>
      </c>
      <c r="E12" s="146">
        <v>0</v>
      </c>
      <c r="F12" s="146">
        <v>0</v>
      </c>
      <c r="G12" s="146">
        <v>31</v>
      </c>
      <c r="H12" s="146">
        <v>17</v>
      </c>
      <c r="I12" s="146">
        <v>0</v>
      </c>
      <c r="J12" s="146">
        <v>229</v>
      </c>
      <c r="K12" s="146">
        <v>634</v>
      </c>
      <c r="L12" s="146">
        <v>9778</v>
      </c>
      <c r="M12" s="146">
        <v>71083</v>
      </c>
      <c r="N12" s="146">
        <v>99459</v>
      </c>
      <c r="O12" s="146">
        <v>69642</v>
      </c>
      <c r="P12" s="146">
        <v>46679</v>
      </c>
      <c r="Q12" s="146">
        <v>301</v>
      </c>
      <c r="R12" s="146">
        <v>635</v>
      </c>
      <c r="S12" s="146">
        <v>524</v>
      </c>
      <c r="T12" s="146">
        <v>244</v>
      </c>
      <c r="U12" s="146">
        <v>260</v>
      </c>
      <c r="V12" s="146">
        <v>418</v>
      </c>
      <c r="W12" s="146">
        <v>221</v>
      </c>
      <c r="X12" s="146">
        <v>0</v>
      </c>
      <c r="Y12" s="146">
        <v>1333</v>
      </c>
      <c r="Z12" s="147">
        <v>301488</v>
      </c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</row>
    <row r="13" spans="1:47" ht="16.5" customHeight="1">
      <c r="A13" s="1550"/>
      <c r="B13" s="1551"/>
      <c r="C13" s="1551"/>
      <c r="D13" s="137" t="s">
        <v>26</v>
      </c>
      <c r="E13" s="148">
        <v>0</v>
      </c>
      <c r="F13" s="148">
        <v>0</v>
      </c>
      <c r="G13" s="148">
        <v>3</v>
      </c>
      <c r="H13" s="148">
        <v>1</v>
      </c>
      <c r="I13" s="148">
        <v>0</v>
      </c>
      <c r="J13" s="148">
        <v>12</v>
      </c>
      <c r="K13" s="148">
        <v>27</v>
      </c>
      <c r="L13" s="148">
        <v>310</v>
      </c>
      <c r="M13" s="148">
        <v>1467</v>
      </c>
      <c r="N13" s="148">
        <v>1529</v>
      </c>
      <c r="O13" s="148">
        <v>779</v>
      </c>
      <c r="P13" s="148">
        <v>361</v>
      </c>
      <c r="Q13" s="148">
        <v>2</v>
      </c>
      <c r="R13" s="148">
        <v>4</v>
      </c>
      <c r="S13" s="148">
        <v>2</v>
      </c>
      <c r="T13" s="148">
        <v>1</v>
      </c>
      <c r="U13" s="148">
        <v>1</v>
      </c>
      <c r="V13" s="148">
        <v>1</v>
      </c>
      <c r="W13" s="148">
        <v>1</v>
      </c>
      <c r="X13" s="148">
        <v>0</v>
      </c>
      <c r="Y13" s="148">
        <v>7</v>
      </c>
      <c r="Z13" s="149">
        <v>4508</v>
      </c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</row>
    <row r="14" spans="1:47" ht="16.5" customHeight="1">
      <c r="A14" s="1550"/>
      <c r="B14" s="1551"/>
      <c r="C14" s="1552" t="s">
        <v>54</v>
      </c>
      <c r="D14" s="136" t="s">
        <v>27</v>
      </c>
      <c r="E14" s="144">
        <v>0</v>
      </c>
      <c r="F14" s="144">
        <v>0.27</v>
      </c>
      <c r="G14" s="144">
        <v>0</v>
      </c>
      <c r="H14" s="144">
        <v>0</v>
      </c>
      <c r="I14" s="144">
        <v>0</v>
      </c>
      <c r="J14" s="144">
        <v>0</v>
      </c>
      <c r="K14" s="144">
        <v>0</v>
      </c>
      <c r="L14" s="144">
        <v>12.17</v>
      </c>
      <c r="M14" s="144">
        <v>4.32</v>
      </c>
      <c r="N14" s="144">
        <v>54.39</v>
      </c>
      <c r="O14" s="144">
        <v>13.41</v>
      </c>
      <c r="P14" s="144">
        <v>13.13</v>
      </c>
      <c r="Q14" s="144">
        <v>3.3</v>
      </c>
      <c r="R14" s="144">
        <v>0</v>
      </c>
      <c r="S14" s="144">
        <v>0</v>
      </c>
      <c r="T14" s="144">
        <v>0</v>
      </c>
      <c r="U14" s="144">
        <v>0</v>
      </c>
      <c r="V14" s="144">
        <v>0</v>
      </c>
      <c r="W14" s="144">
        <v>0</v>
      </c>
      <c r="X14" s="144">
        <v>0</v>
      </c>
      <c r="Y14" s="144">
        <v>0</v>
      </c>
      <c r="Z14" s="145">
        <v>100.99</v>
      </c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</row>
    <row r="15" spans="1:47" ht="16.5" customHeight="1">
      <c r="A15" s="1550"/>
      <c r="B15" s="1551"/>
      <c r="C15" s="1552"/>
      <c r="D15" s="138" t="s">
        <v>28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2283</v>
      </c>
      <c r="M15" s="146">
        <v>1014</v>
      </c>
      <c r="N15" s="146">
        <v>12092</v>
      </c>
      <c r="O15" s="146">
        <v>3269</v>
      </c>
      <c r="P15" s="146">
        <v>3618</v>
      </c>
      <c r="Q15" s="146">
        <v>967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7">
        <v>23243</v>
      </c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</row>
    <row r="16" spans="1:47" ht="16.5" customHeight="1">
      <c r="A16" s="1550"/>
      <c r="B16" s="1551"/>
      <c r="C16" s="1552"/>
      <c r="D16" s="137" t="s">
        <v>26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148">
        <v>0</v>
      </c>
      <c r="K16" s="148">
        <v>0</v>
      </c>
      <c r="L16" s="148">
        <v>67</v>
      </c>
      <c r="M16" s="148">
        <v>20</v>
      </c>
      <c r="N16" s="148">
        <v>184</v>
      </c>
      <c r="O16" s="148">
        <v>39</v>
      </c>
      <c r="P16" s="148">
        <v>33</v>
      </c>
      <c r="Q16" s="148">
        <v>7</v>
      </c>
      <c r="R16" s="148">
        <v>0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50">
        <v>350</v>
      </c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</row>
    <row r="17" spans="1:47" ht="16.5" customHeight="1">
      <c r="A17" s="1550"/>
      <c r="B17" s="1551" t="s">
        <v>30</v>
      </c>
      <c r="C17" s="1551"/>
      <c r="D17" s="136" t="s">
        <v>27</v>
      </c>
      <c r="E17" s="144">
        <v>28.050000000000004</v>
      </c>
      <c r="F17" s="144">
        <v>135.05000000000001</v>
      </c>
      <c r="G17" s="144">
        <v>219.96999999999997</v>
      </c>
      <c r="H17" s="144">
        <v>570.32000000000005</v>
      </c>
      <c r="I17" s="144">
        <v>670.99</v>
      </c>
      <c r="J17" s="144">
        <v>1461.67</v>
      </c>
      <c r="K17" s="144">
        <v>2667.2799999999997</v>
      </c>
      <c r="L17" s="144">
        <v>3129.8799999999997</v>
      </c>
      <c r="M17" s="144">
        <v>7058.1999999999989</v>
      </c>
      <c r="N17" s="144">
        <v>5756.72</v>
      </c>
      <c r="O17" s="144">
        <v>4719.84</v>
      </c>
      <c r="P17" s="144">
        <v>2949.6900000000005</v>
      </c>
      <c r="Q17" s="144">
        <v>946.45999999999992</v>
      </c>
      <c r="R17" s="144">
        <v>593.13</v>
      </c>
      <c r="S17" s="144">
        <v>363.28000000000003</v>
      </c>
      <c r="T17" s="144">
        <v>333.08000000000004</v>
      </c>
      <c r="U17" s="144">
        <v>310.46000000000004</v>
      </c>
      <c r="V17" s="144">
        <v>166.28000000000003</v>
      </c>
      <c r="W17" s="144">
        <v>97.73</v>
      </c>
      <c r="X17" s="144">
        <v>54.93</v>
      </c>
      <c r="Y17" s="144">
        <v>72.8</v>
      </c>
      <c r="Z17" s="145">
        <v>32305.81</v>
      </c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</row>
    <row r="18" spans="1:47" ht="16.5" customHeight="1">
      <c r="A18" s="1550"/>
      <c r="B18" s="1551"/>
      <c r="C18" s="1551"/>
      <c r="D18" s="138" t="s">
        <v>28</v>
      </c>
      <c r="E18" s="146">
        <v>351</v>
      </c>
      <c r="F18" s="146">
        <v>7146</v>
      </c>
      <c r="G18" s="146">
        <v>20582</v>
      </c>
      <c r="H18" s="146">
        <v>76592</v>
      </c>
      <c r="I18" s="146">
        <v>115801</v>
      </c>
      <c r="J18" s="146">
        <v>368062</v>
      </c>
      <c r="K18" s="146">
        <v>819837</v>
      </c>
      <c r="L18" s="146">
        <v>1137333</v>
      </c>
      <c r="M18" s="146">
        <v>2989329</v>
      </c>
      <c r="N18" s="146">
        <v>2618029</v>
      </c>
      <c r="O18" s="146">
        <v>2233909</v>
      </c>
      <c r="P18" s="146">
        <v>1497879</v>
      </c>
      <c r="Q18" s="146">
        <v>509403</v>
      </c>
      <c r="R18" s="146">
        <v>337732</v>
      </c>
      <c r="S18" s="146">
        <v>204607</v>
      </c>
      <c r="T18" s="146">
        <v>205030</v>
      </c>
      <c r="U18" s="146">
        <v>176633</v>
      </c>
      <c r="V18" s="146">
        <v>94344</v>
      </c>
      <c r="W18" s="146">
        <v>61098</v>
      </c>
      <c r="X18" s="146">
        <v>38518</v>
      </c>
      <c r="Y18" s="146">
        <v>40013</v>
      </c>
      <c r="Z18" s="147">
        <v>13552228</v>
      </c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</row>
    <row r="19" spans="1:47" ht="16.5" customHeight="1">
      <c r="A19" s="1550"/>
      <c r="B19" s="1551"/>
      <c r="C19" s="1551"/>
      <c r="D19" s="137" t="s">
        <v>26</v>
      </c>
      <c r="E19" s="151">
        <v>224</v>
      </c>
      <c r="F19" s="151">
        <v>1682</v>
      </c>
      <c r="G19" s="151">
        <v>2292</v>
      </c>
      <c r="H19" s="151">
        <v>5644</v>
      </c>
      <c r="I19" s="151">
        <v>5963</v>
      </c>
      <c r="J19" s="151">
        <v>13608</v>
      </c>
      <c r="K19" s="151">
        <v>23611</v>
      </c>
      <c r="L19" s="151">
        <v>25144</v>
      </c>
      <c r="M19" s="151">
        <v>54065</v>
      </c>
      <c r="N19" s="151">
        <v>37584</v>
      </c>
      <c r="O19" s="151">
        <v>26818</v>
      </c>
      <c r="P19" s="151">
        <v>14663</v>
      </c>
      <c r="Q19" s="151">
        <v>4048</v>
      </c>
      <c r="R19" s="151">
        <v>2235</v>
      </c>
      <c r="S19" s="151">
        <v>1112</v>
      </c>
      <c r="T19" s="151">
        <v>922</v>
      </c>
      <c r="U19" s="151">
        <v>668</v>
      </c>
      <c r="V19" s="151">
        <v>324</v>
      </c>
      <c r="W19" s="151">
        <v>160</v>
      </c>
      <c r="X19" s="151">
        <v>84</v>
      </c>
      <c r="Y19" s="151">
        <v>105</v>
      </c>
      <c r="Z19" s="152">
        <v>220956</v>
      </c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</row>
    <row r="20" spans="1:47" ht="16.5" customHeight="1">
      <c r="A20" s="1550"/>
      <c r="B20" s="1551" t="s">
        <v>31</v>
      </c>
      <c r="C20" s="1552" t="s">
        <v>55</v>
      </c>
      <c r="D20" s="136" t="s">
        <v>27</v>
      </c>
      <c r="E20" s="144">
        <v>1.88</v>
      </c>
      <c r="F20" s="144">
        <v>1.1000000000000001</v>
      </c>
      <c r="G20" s="144">
        <v>5.74</v>
      </c>
      <c r="H20" s="144">
        <v>9.43</v>
      </c>
      <c r="I20" s="144">
        <v>19.71</v>
      </c>
      <c r="J20" s="144">
        <v>29.89</v>
      </c>
      <c r="K20" s="144">
        <v>36.78</v>
      </c>
      <c r="L20" s="144">
        <v>113.91</v>
      </c>
      <c r="M20" s="144">
        <v>240.68</v>
      </c>
      <c r="N20" s="144">
        <v>179.89</v>
      </c>
      <c r="O20" s="144">
        <v>439.8</v>
      </c>
      <c r="P20" s="144">
        <v>258.38</v>
      </c>
      <c r="Q20" s="144">
        <v>8.75</v>
      </c>
      <c r="R20" s="144">
        <v>0.81</v>
      </c>
      <c r="S20" s="144">
        <v>1.46</v>
      </c>
      <c r="T20" s="144">
        <v>0</v>
      </c>
      <c r="U20" s="144">
        <v>0</v>
      </c>
      <c r="V20" s="144">
        <v>0</v>
      </c>
      <c r="W20" s="144">
        <v>0</v>
      </c>
      <c r="X20" s="144">
        <v>0</v>
      </c>
      <c r="Y20" s="144">
        <v>0</v>
      </c>
      <c r="Z20" s="145">
        <v>1348.21</v>
      </c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</row>
    <row r="21" spans="1:47" ht="16.5" customHeight="1">
      <c r="A21" s="1550"/>
      <c r="B21" s="1551"/>
      <c r="C21" s="1552"/>
      <c r="D21" s="138" t="s">
        <v>28</v>
      </c>
      <c r="E21" s="146">
        <v>0</v>
      </c>
      <c r="F21" s="146">
        <v>26</v>
      </c>
      <c r="G21" s="146">
        <v>273</v>
      </c>
      <c r="H21" s="146">
        <v>630</v>
      </c>
      <c r="I21" s="146">
        <v>1419</v>
      </c>
      <c r="J21" s="146">
        <v>2788</v>
      </c>
      <c r="K21" s="146">
        <v>3938</v>
      </c>
      <c r="L21" s="146">
        <v>11581</v>
      </c>
      <c r="M21" s="146">
        <v>28156</v>
      </c>
      <c r="N21" s="146">
        <v>21581</v>
      </c>
      <c r="O21" s="146">
        <v>53211</v>
      </c>
      <c r="P21" s="146">
        <v>30386</v>
      </c>
      <c r="Q21" s="146">
        <v>1106</v>
      </c>
      <c r="R21" s="146">
        <v>106</v>
      </c>
      <c r="S21" s="146">
        <v>191</v>
      </c>
      <c r="T21" s="146">
        <v>0</v>
      </c>
      <c r="U21" s="146">
        <v>0</v>
      </c>
      <c r="V21" s="146">
        <v>0</v>
      </c>
      <c r="W21" s="146">
        <v>0</v>
      </c>
      <c r="X21" s="146">
        <v>0</v>
      </c>
      <c r="Y21" s="146">
        <v>0</v>
      </c>
      <c r="Z21" s="147">
        <v>155392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</row>
    <row r="22" spans="1:47" ht="16.5" customHeight="1">
      <c r="A22" s="1550"/>
      <c r="B22" s="1551"/>
      <c r="C22" s="1552"/>
      <c r="D22" s="137" t="s">
        <v>26</v>
      </c>
      <c r="E22" s="148">
        <v>0</v>
      </c>
      <c r="F22" s="148">
        <v>5</v>
      </c>
      <c r="G22" s="148">
        <v>30</v>
      </c>
      <c r="H22" s="148">
        <v>35</v>
      </c>
      <c r="I22" s="148">
        <v>68</v>
      </c>
      <c r="J22" s="148">
        <v>92</v>
      </c>
      <c r="K22" s="148">
        <v>66</v>
      </c>
      <c r="L22" s="148">
        <v>110</v>
      </c>
      <c r="M22" s="148">
        <v>172</v>
      </c>
      <c r="N22" s="148">
        <v>140</v>
      </c>
      <c r="O22" s="148">
        <v>349</v>
      </c>
      <c r="P22" s="148">
        <v>198</v>
      </c>
      <c r="Q22" s="148">
        <v>8</v>
      </c>
      <c r="R22" s="148">
        <v>0</v>
      </c>
      <c r="S22" s="148">
        <v>2</v>
      </c>
      <c r="T22" s="148">
        <v>0</v>
      </c>
      <c r="U22" s="148">
        <v>0</v>
      </c>
      <c r="V22" s="148">
        <v>0</v>
      </c>
      <c r="W22" s="148">
        <v>0</v>
      </c>
      <c r="X22" s="148">
        <v>0</v>
      </c>
      <c r="Y22" s="148">
        <v>0</v>
      </c>
      <c r="Z22" s="149">
        <v>1275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</row>
    <row r="23" spans="1:47" ht="16.5" customHeight="1">
      <c r="A23" s="1550"/>
      <c r="B23" s="1551"/>
      <c r="C23" s="1552" t="s">
        <v>56</v>
      </c>
      <c r="D23" s="136" t="s">
        <v>27</v>
      </c>
      <c r="E23" s="144">
        <v>0</v>
      </c>
      <c r="F23" s="144">
        <v>3.07</v>
      </c>
      <c r="G23" s="144">
        <v>23.79</v>
      </c>
      <c r="H23" s="144">
        <v>11.3</v>
      </c>
      <c r="I23" s="144">
        <v>3.56</v>
      </c>
      <c r="J23" s="144">
        <v>0.34</v>
      </c>
      <c r="K23" s="144">
        <v>0</v>
      </c>
      <c r="L23" s="144">
        <v>0.11</v>
      </c>
      <c r="M23" s="144">
        <v>2.5</v>
      </c>
      <c r="N23" s="144">
        <v>0.33</v>
      </c>
      <c r="O23" s="144">
        <v>1.83</v>
      </c>
      <c r="P23" s="144">
        <v>0</v>
      </c>
      <c r="Q23" s="144">
        <v>1.1000000000000001</v>
      </c>
      <c r="R23" s="144">
        <v>0</v>
      </c>
      <c r="S23" s="144">
        <v>0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5">
        <v>47.93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</row>
    <row r="24" spans="1:47" ht="16.5" customHeight="1">
      <c r="A24" s="1550"/>
      <c r="B24" s="1551"/>
      <c r="C24" s="1552"/>
      <c r="D24" s="138" t="s">
        <v>28</v>
      </c>
      <c r="E24" s="146">
        <v>0</v>
      </c>
      <c r="F24" s="146">
        <v>42</v>
      </c>
      <c r="G24" s="146">
        <v>799</v>
      </c>
      <c r="H24" s="146">
        <v>526</v>
      </c>
      <c r="I24" s="146">
        <v>228</v>
      </c>
      <c r="J24" s="146">
        <v>24</v>
      </c>
      <c r="K24" s="146">
        <v>0</v>
      </c>
      <c r="L24" s="146">
        <v>9</v>
      </c>
      <c r="M24" s="146">
        <v>280</v>
      </c>
      <c r="N24" s="146">
        <v>43</v>
      </c>
      <c r="O24" s="146">
        <v>277</v>
      </c>
      <c r="P24" s="146">
        <v>0</v>
      </c>
      <c r="Q24" s="146">
        <v>102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7">
        <v>2330</v>
      </c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</row>
    <row r="25" spans="1:47" ht="16.5" customHeight="1">
      <c r="A25" s="1550"/>
      <c r="B25" s="1551"/>
      <c r="C25" s="1552"/>
      <c r="D25" s="137" t="s">
        <v>26</v>
      </c>
      <c r="E25" s="148">
        <v>0</v>
      </c>
      <c r="F25" s="148">
        <v>6</v>
      </c>
      <c r="G25" s="148">
        <v>84</v>
      </c>
      <c r="H25" s="148">
        <v>43</v>
      </c>
      <c r="I25" s="148">
        <v>15</v>
      </c>
      <c r="J25" s="148">
        <v>1</v>
      </c>
      <c r="K25" s="148">
        <v>0</v>
      </c>
      <c r="L25" s="148">
        <v>0</v>
      </c>
      <c r="M25" s="148">
        <v>4</v>
      </c>
      <c r="N25" s="148">
        <v>0</v>
      </c>
      <c r="O25" s="148">
        <v>2</v>
      </c>
      <c r="P25" s="148">
        <v>0</v>
      </c>
      <c r="Q25" s="148">
        <v>0</v>
      </c>
      <c r="R25" s="148">
        <v>0</v>
      </c>
      <c r="S25" s="148">
        <v>0</v>
      </c>
      <c r="T25" s="148">
        <v>0</v>
      </c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50">
        <v>155</v>
      </c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</row>
    <row r="26" spans="1:47" ht="16.5" customHeight="1">
      <c r="A26" s="1550"/>
      <c r="B26" s="1551" t="s">
        <v>30</v>
      </c>
      <c r="C26" s="1551"/>
      <c r="D26" s="136" t="s">
        <v>27</v>
      </c>
      <c r="E26" s="144">
        <v>1.88</v>
      </c>
      <c r="F26" s="144">
        <v>4.17</v>
      </c>
      <c r="G26" s="144">
        <v>29.53</v>
      </c>
      <c r="H26" s="144">
        <v>20.73</v>
      </c>
      <c r="I26" s="144">
        <v>23.27</v>
      </c>
      <c r="J26" s="144">
        <v>30.23</v>
      </c>
      <c r="K26" s="144">
        <v>36.78</v>
      </c>
      <c r="L26" s="144">
        <v>114.02</v>
      </c>
      <c r="M26" s="144">
        <v>243.18</v>
      </c>
      <c r="N26" s="144">
        <v>180.22</v>
      </c>
      <c r="O26" s="144">
        <v>441.63</v>
      </c>
      <c r="P26" s="144">
        <v>258.38</v>
      </c>
      <c r="Q26" s="144">
        <v>9.85</v>
      </c>
      <c r="R26" s="144">
        <v>0.81</v>
      </c>
      <c r="S26" s="144">
        <v>1.46</v>
      </c>
      <c r="T26" s="144">
        <v>0</v>
      </c>
      <c r="U26" s="144">
        <v>0</v>
      </c>
      <c r="V26" s="144">
        <v>0</v>
      </c>
      <c r="W26" s="144">
        <v>0</v>
      </c>
      <c r="X26" s="144">
        <v>0</v>
      </c>
      <c r="Y26" s="144">
        <v>0</v>
      </c>
      <c r="Z26" s="145">
        <v>1396.14</v>
      </c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</row>
    <row r="27" spans="1:47" ht="16.5" customHeight="1">
      <c r="A27" s="1550"/>
      <c r="B27" s="1551"/>
      <c r="C27" s="1551"/>
      <c r="D27" s="138" t="s">
        <v>28</v>
      </c>
      <c r="E27" s="146">
        <v>0</v>
      </c>
      <c r="F27" s="146">
        <v>68</v>
      </c>
      <c r="G27" s="146">
        <v>1072</v>
      </c>
      <c r="H27" s="146">
        <v>1156</v>
      </c>
      <c r="I27" s="146">
        <v>1647</v>
      </c>
      <c r="J27" s="146">
        <v>2812</v>
      </c>
      <c r="K27" s="146">
        <v>3938</v>
      </c>
      <c r="L27" s="146">
        <v>11590</v>
      </c>
      <c r="M27" s="146">
        <v>28436</v>
      </c>
      <c r="N27" s="146">
        <v>21624</v>
      </c>
      <c r="O27" s="146">
        <v>53488</v>
      </c>
      <c r="P27" s="146">
        <v>30386</v>
      </c>
      <c r="Q27" s="146">
        <v>1208</v>
      </c>
      <c r="R27" s="146">
        <v>106</v>
      </c>
      <c r="S27" s="146">
        <v>191</v>
      </c>
      <c r="T27" s="146">
        <v>0</v>
      </c>
      <c r="U27" s="146">
        <v>0</v>
      </c>
      <c r="V27" s="146">
        <v>0</v>
      </c>
      <c r="W27" s="146">
        <v>0</v>
      </c>
      <c r="X27" s="146">
        <v>0</v>
      </c>
      <c r="Y27" s="146">
        <v>0</v>
      </c>
      <c r="Z27" s="147">
        <v>157722</v>
      </c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</row>
    <row r="28" spans="1:47" ht="16.5" customHeight="1">
      <c r="A28" s="1550"/>
      <c r="B28" s="1551"/>
      <c r="C28" s="1551"/>
      <c r="D28" s="137" t="s">
        <v>26</v>
      </c>
      <c r="E28" s="151">
        <v>0</v>
      </c>
      <c r="F28" s="151">
        <v>11</v>
      </c>
      <c r="G28" s="151">
        <v>114</v>
      </c>
      <c r="H28" s="151">
        <v>78</v>
      </c>
      <c r="I28" s="151">
        <v>83</v>
      </c>
      <c r="J28" s="151">
        <v>93</v>
      </c>
      <c r="K28" s="151">
        <v>66</v>
      </c>
      <c r="L28" s="151">
        <v>110</v>
      </c>
      <c r="M28" s="151">
        <v>176</v>
      </c>
      <c r="N28" s="151">
        <v>140</v>
      </c>
      <c r="O28" s="151">
        <v>351</v>
      </c>
      <c r="P28" s="151">
        <v>198</v>
      </c>
      <c r="Q28" s="151">
        <v>8</v>
      </c>
      <c r="R28" s="151">
        <v>0</v>
      </c>
      <c r="S28" s="151">
        <v>2</v>
      </c>
      <c r="T28" s="151">
        <v>0</v>
      </c>
      <c r="U28" s="151">
        <v>0</v>
      </c>
      <c r="V28" s="151">
        <v>0</v>
      </c>
      <c r="W28" s="151">
        <v>0</v>
      </c>
      <c r="X28" s="151">
        <v>0</v>
      </c>
      <c r="Y28" s="151">
        <v>0</v>
      </c>
      <c r="Z28" s="152">
        <v>1430</v>
      </c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</row>
    <row r="29" spans="1:47" ht="16.5" customHeight="1">
      <c r="A29" s="1550" t="s">
        <v>24</v>
      </c>
      <c r="B29" s="1551"/>
      <c r="C29" s="1551"/>
      <c r="D29" s="136" t="s">
        <v>27</v>
      </c>
      <c r="E29" s="144">
        <v>29.930000000000003</v>
      </c>
      <c r="F29" s="144">
        <v>139.22</v>
      </c>
      <c r="G29" s="144">
        <v>249.49999999999997</v>
      </c>
      <c r="H29" s="144">
        <v>591.04999999999995</v>
      </c>
      <c r="I29" s="144">
        <v>694.26</v>
      </c>
      <c r="J29" s="144">
        <v>1491.9</v>
      </c>
      <c r="K29" s="144">
        <v>2704.06</v>
      </c>
      <c r="L29" s="144">
        <v>3243.8999999999996</v>
      </c>
      <c r="M29" s="144">
        <v>7301.3799999999992</v>
      </c>
      <c r="N29" s="144">
        <v>5936.9400000000005</v>
      </c>
      <c r="O29" s="144">
        <v>5161.47</v>
      </c>
      <c r="P29" s="144">
        <v>3208.0700000000006</v>
      </c>
      <c r="Q29" s="144">
        <v>956.31</v>
      </c>
      <c r="R29" s="144">
        <v>593.93999999999994</v>
      </c>
      <c r="S29" s="144">
        <v>364.74</v>
      </c>
      <c r="T29" s="144">
        <v>333.08000000000004</v>
      </c>
      <c r="U29" s="144">
        <v>310.46000000000004</v>
      </c>
      <c r="V29" s="144">
        <v>166.28000000000003</v>
      </c>
      <c r="W29" s="144">
        <v>97.73</v>
      </c>
      <c r="X29" s="144">
        <v>54.93</v>
      </c>
      <c r="Y29" s="144">
        <v>72.8</v>
      </c>
      <c r="Z29" s="145">
        <v>33701.950000000004</v>
      </c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</row>
    <row r="30" spans="1:47" ht="16.5" customHeight="1">
      <c r="A30" s="1550"/>
      <c r="B30" s="1551"/>
      <c r="C30" s="1551"/>
      <c r="D30" s="138" t="s">
        <v>28</v>
      </c>
      <c r="E30" s="146">
        <v>351</v>
      </c>
      <c r="F30" s="146">
        <v>7214</v>
      </c>
      <c r="G30" s="146">
        <v>21654</v>
      </c>
      <c r="H30" s="146">
        <v>77748</v>
      </c>
      <c r="I30" s="146">
        <v>117448</v>
      </c>
      <c r="J30" s="146">
        <v>370874</v>
      </c>
      <c r="K30" s="146">
        <v>823775</v>
      </c>
      <c r="L30" s="146">
        <v>1148923</v>
      </c>
      <c r="M30" s="146">
        <v>3017765</v>
      </c>
      <c r="N30" s="146">
        <v>2639653</v>
      </c>
      <c r="O30" s="146">
        <v>2287397</v>
      </c>
      <c r="P30" s="146">
        <v>1528265</v>
      </c>
      <c r="Q30" s="146">
        <v>510611</v>
      </c>
      <c r="R30" s="146">
        <v>337838</v>
      </c>
      <c r="S30" s="146">
        <v>204798</v>
      </c>
      <c r="T30" s="146">
        <v>205030</v>
      </c>
      <c r="U30" s="146">
        <v>176633</v>
      </c>
      <c r="V30" s="146">
        <v>94344</v>
      </c>
      <c r="W30" s="146">
        <v>61098</v>
      </c>
      <c r="X30" s="146">
        <v>38518</v>
      </c>
      <c r="Y30" s="146">
        <v>40013</v>
      </c>
      <c r="Z30" s="147">
        <v>13709950</v>
      </c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</row>
    <row r="31" spans="1:47" ht="16.5" customHeight="1">
      <c r="A31" s="1550"/>
      <c r="B31" s="1551"/>
      <c r="C31" s="1551"/>
      <c r="D31" s="137" t="s">
        <v>26</v>
      </c>
      <c r="E31" s="151">
        <v>224</v>
      </c>
      <c r="F31" s="151">
        <v>1693</v>
      </c>
      <c r="G31" s="151">
        <v>2406</v>
      </c>
      <c r="H31" s="151">
        <v>5722</v>
      </c>
      <c r="I31" s="151">
        <v>6046</v>
      </c>
      <c r="J31" s="151">
        <v>13701</v>
      </c>
      <c r="K31" s="151">
        <v>23677</v>
      </c>
      <c r="L31" s="151">
        <v>25254</v>
      </c>
      <c r="M31" s="151">
        <v>54241</v>
      </c>
      <c r="N31" s="151">
        <v>37724</v>
      </c>
      <c r="O31" s="151">
        <v>27169</v>
      </c>
      <c r="P31" s="151">
        <v>14861</v>
      </c>
      <c r="Q31" s="151">
        <v>4056</v>
      </c>
      <c r="R31" s="151">
        <v>2235</v>
      </c>
      <c r="S31" s="151">
        <v>1114</v>
      </c>
      <c r="T31" s="151">
        <v>922</v>
      </c>
      <c r="U31" s="151">
        <v>668</v>
      </c>
      <c r="V31" s="151">
        <v>324</v>
      </c>
      <c r="W31" s="151">
        <v>160</v>
      </c>
      <c r="X31" s="151">
        <v>84</v>
      </c>
      <c r="Y31" s="151">
        <v>105</v>
      </c>
      <c r="Z31" s="152">
        <v>222386</v>
      </c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</row>
    <row r="32" spans="1:47" ht="16.5" customHeight="1">
      <c r="A32" s="1550" t="s">
        <v>34</v>
      </c>
      <c r="B32" s="1551" t="s">
        <v>29</v>
      </c>
      <c r="C32" s="1552" t="s">
        <v>53</v>
      </c>
      <c r="D32" s="136" t="s">
        <v>27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0.51</v>
      </c>
      <c r="K32" s="144">
        <v>0.89</v>
      </c>
      <c r="L32" s="144">
        <v>0.51</v>
      </c>
      <c r="M32" s="144">
        <v>3.54</v>
      </c>
      <c r="N32" s="144">
        <v>8.9600000000000009</v>
      </c>
      <c r="O32" s="144">
        <v>27.55</v>
      </c>
      <c r="P32" s="144">
        <v>11.32</v>
      </c>
      <c r="Q32" s="144">
        <v>175.14</v>
      </c>
      <c r="R32" s="144">
        <v>150.13</v>
      </c>
      <c r="S32" s="144">
        <v>146.51</v>
      </c>
      <c r="T32" s="144">
        <v>108.78</v>
      </c>
      <c r="U32" s="144">
        <v>68.11</v>
      </c>
      <c r="V32" s="144">
        <v>41.06</v>
      </c>
      <c r="W32" s="144">
        <v>29.75</v>
      </c>
      <c r="X32" s="144">
        <v>19.66</v>
      </c>
      <c r="Y32" s="144">
        <v>15.58</v>
      </c>
      <c r="Z32" s="145">
        <v>808</v>
      </c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</row>
    <row r="33" spans="1:47" ht="16.5" customHeight="1">
      <c r="A33" s="1550"/>
      <c r="B33" s="1551"/>
      <c r="C33" s="1552"/>
      <c r="D33" s="138" t="s">
        <v>28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65</v>
      </c>
      <c r="K33" s="146">
        <v>140</v>
      </c>
      <c r="L33" s="146">
        <v>78</v>
      </c>
      <c r="M33" s="146">
        <v>620</v>
      </c>
      <c r="N33" s="146">
        <v>1815</v>
      </c>
      <c r="O33" s="146">
        <v>5599</v>
      </c>
      <c r="P33" s="146">
        <v>2448</v>
      </c>
      <c r="Q33" s="146">
        <v>40825</v>
      </c>
      <c r="R33" s="146">
        <v>34335</v>
      </c>
      <c r="S33" s="146">
        <v>33149</v>
      </c>
      <c r="T33" s="146">
        <v>24460</v>
      </c>
      <c r="U33" s="146">
        <v>15292</v>
      </c>
      <c r="V33" s="146">
        <v>8850</v>
      </c>
      <c r="W33" s="146">
        <v>6438</v>
      </c>
      <c r="X33" s="146">
        <v>4384</v>
      </c>
      <c r="Y33" s="146">
        <v>3610</v>
      </c>
      <c r="Z33" s="147">
        <v>182108</v>
      </c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</row>
    <row r="34" spans="1:47" ht="16.5" customHeight="1">
      <c r="A34" s="1550"/>
      <c r="B34" s="1551"/>
      <c r="C34" s="1552"/>
      <c r="D34" s="137" t="s">
        <v>26</v>
      </c>
      <c r="E34" s="148">
        <v>0</v>
      </c>
      <c r="F34" s="148">
        <v>0</v>
      </c>
      <c r="G34" s="148">
        <v>0</v>
      </c>
      <c r="H34" s="148">
        <v>0</v>
      </c>
      <c r="I34" s="148">
        <v>0</v>
      </c>
      <c r="J34" s="148">
        <v>3</v>
      </c>
      <c r="K34" s="148">
        <v>6</v>
      </c>
      <c r="L34" s="148">
        <v>2</v>
      </c>
      <c r="M34" s="148">
        <v>8</v>
      </c>
      <c r="N34" s="148">
        <v>28</v>
      </c>
      <c r="O34" s="148">
        <v>58</v>
      </c>
      <c r="P34" s="148">
        <v>17</v>
      </c>
      <c r="Q34" s="148">
        <v>200</v>
      </c>
      <c r="R34" s="148">
        <v>147</v>
      </c>
      <c r="S34" s="148">
        <v>160</v>
      </c>
      <c r="T34" s="148">
        <v>107</v>
      </c>
      <c r="U34" s="148">
        <v>56</v>
      </c>
      <c r="V34" s="148">
        <v>36</v>
      </c>
      <c r="W34" s="148">
        <v>26</v>
      </c>
      <c r="X34" s="148">
        <v>17</v>
      </c>
      <c r="Y34" s="148">
        <v>15</v>
      </c>
      <c r="Z34" s="149">
        <v>886</v>
      </c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</row>
    <row r="35" spans="1:47" ht="16.5" customHeight="1">
      <c r="A35" s="1550"/>
      <c r="B35" s="1551"/>
      <c r="C35" s="1552" t="s">
        <v>54</v>
      </c>
      <c r="D35" s="136" t="s">
        <v>27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0.23</v>
      </c>
      <c r="M35" s="144">
        <v>0</v>
      </c>
      <c r="N35" s="144">
        <v>0</v>
      </c>
      <c r="O35" s="144">
        <v>5.31</v>
      </c>
      <c r="P35" s="144">
        <v>0</v>
      </c>
      <c r="Q35" s="144">
        <v>9.9</v>
      </c>
      <c r="R35" s="144">
        <v>0</v>
      </c>
      <c r="S35" s="144">
        <v>0</v>
      </c>
      <c r="T35" s="144">
        <v>0.99</v>
      </c>
      <c r="U35" s="144">
        <v>6.46</v>
      </c>
      <c r="V35" s="144">
        <v>0.51</v>
      </c>
      <c r="W35" s="144">
        <v>0</v>
      </c>
      <c r="X35" s="144">
        <v>0</v>
      </c>
      <c r="Y35" s="144">
        <v>5.05</v>
      </c>
      <c r="Z35" s="145">
        <v>28.45</v>
      </c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</row>
    <row r="36" spans="1:47" ht="16.5" customHeight="1">
      <c r="A36" s="1550"/>
      <c r="B36" s="1551"/>
      <c r="C36" s="1552"/>
      <c r="D36" s="138" t="s">
        <v>28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J36" s="146">
        <v>0</v>
      </c>
      <c r="K36" s="146">
        <v>0</v>
      </c>
      <c r="L36" s="146">
        <v>51</v>
      </c>
      <c r="M36" s="146">
        <v>0</v>
      </c>
      <c r="N36" s="146">
        <v>0</v>
      </c>
      <c r="O36" s="146">
        <v>1487</v>
      </c>
      <c r="P36" s="146">
        <v>0</v>
      </c>
      <c r="Q36" s="146">
        <v>2960</v>
      </c>
      <c r="R36" s="146">
        <v>0</v>
      </c>
      <c r="S36" s="146">
        <v>0</v>
      </c>
      <c r="T36" s="146">
        <v>188</v>
      </c>
      <c r="U36" s="146">
        <v>1227</v>
      </c>
      <c r="V36" s="146">
        <v>97</v>
      </c>
      <c r="W36" s="146">
        <v>0</v>
      </c>
      <c r="X36" s="146">
        <v>0</v>
      </c>
      <c r="Y36" s="146">
        <v>1159</v>
      </c>
      <c r="Z36" s="147">
        <v>7169</v>
      </c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</row>
    <row r="37" spans="1:47" ht="16.5" customHeight="1">
      <c r="A37" s="1550"/>
      <c r="B37" s="1551"/>
      <c r="C37" s="1552"/>
      <c r="D37" s="137" t="s">
        <v>26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1</v>
      </c>
      <c r="M37" s="148">
        <v>0</v>
      </c>
      <c r="N37" s="148">
        <v>0</v>
      </c>
      <c r="O37" s="148">
        <v>21</v>
      </c>
      <c r="P37" s="148">
        <v>0</v>
      </c>
      <c r="Q37" s="148">
        <v>20</v>
      </c>
      <c r="R37" s="148">
        <v>0</v>
      </c>
      <c r="S37" s="148">
        <v>0</v>
      </c>
      <c r="T37" s="148">
        <v>1</v>
      </c>
      <c r="U37" s="148">
        <v>7</v>
      </c>
      <c r="V37" s="148">
        <v>1</v>
      </c>
      <c r="W37" s="148">
        <v>0</v>
      </c>
      <c r="X37" s="148">
        <v>0</v>
      </c>
      <c r="Y37" s="148">
        <v>7</v>
      </c>
      <c r="Z37" s="149">
        <v>58</v>
      </c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</row>
    <row r="38" spans="1:47" ht="16.5" customHeight="1">
      <c r="A38" s="1550"/>
      <c r="B38" s="1551" t="s">
        <v>30</v>
      </c>
      <c r="C38" s="1551"/>
      <c r="D38" s="136" t="s">
        <v>27</v>
      </c>
      <c r="E38" s="144">
        <v>0</v>
      </c>
      <c r="F38" s="144">
        <v>0</v>
      </c>
      <c r="G38" s="144">
        <v>0</v>
      </c>
      <c r="H38" s="144">
        <v>0</v>
      </c>
      <c r="I38" s="144">
        <v>0</v>
      </c>
      <c r="J38" s="144">
        <v>0.51</v>
      </c>
      <c r="K38" s="144">
        <v>0.89</v>
      </c>
      <c r="L38" s="144">
        <v>0.74</v>
      </c>
      <c r="M38" s="144">
        <v>3.54</v>
      </c>
      <c r="N38" s="144">
        <v>8.9600000000000009</v>
      </c>
      <c r="O38" s="144">
        <v>32.86</v>
      </c>
      <c r="P38" s="144">
        <v>11.32</v>
      </c>
      <c r="Q38" s="144">
        <v>185.04</v>
      </c>
      <c r="R38" s="144">
        <v>150.13</v>
      </c>
      <c r="S38" s="144">
        <v>146.51</v>
      </c>
      <c r="T38" s="144">
        <v>109.77</v>
      </c>
      <c r="U38" s="144">
        <v>74.569999999999993</v>
      </c>
      <c r="V38" s="144">
        <v>41.57</v>
      </c>
      <c r="W38" s="144">
        <v>29.75</v>
      </c>
      <c r="X38" s="144">
        <v>19.66</v>
      </c>
      <c r="Y38" s="144">
        <v>20.63</v>
      </c>
      <c r="Z38" s="145">
        <v>836.45</v>
      </c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</row>
    <row r="39" spans="1:47" ht="16.5" customHeight="1">
      <c r="A39" s="1550"/>
      <c r="B39" s="1551"/>
      <c r="C39" s="1551"/>
      <c r="D39" s="138" t="s">
        <v>28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65</v>
      </c>
      <c r="K39" s="146">
        <v>140</v>
      </c>
      <c r="L39" s="146">
        <v>129</v>
      </c>
      <c r="M39" s="146">
        <v>620</v>
      </c>
      <c r="N39" s="146">
        <v>1815</v>
      </c>
      <c r="O39" s="146">
        <v>7086</v>
      </c>
      <c r="P39" s="146">
        <v>2448</v>
      </c>
      <c r="Q39" s="146">
        <v>43785</v>
      </c>
      <c r="R39" s="146">
        <v>34335</v>
      </c>
      <c r="S39" s="146">
        <v>33149</v>
      </c>
      <c r="T39" s="146">
        <v>24648</v>
      </c>
      <c r="U39" s="146">
        <v>16519</v>
      </c>
      <c r="V39" s="146">
        <v>8947</v>
      </c>
      <c r="W39" s="146">
        <v>6438</v>
      </c>
      <c r="X39" s="146">
        <v>4384</v>
      </c>
      <c r="Y39" s="146">
        <v>4769</v>
      </c>
      <c r="Z39" s="147">
        <v>189277</v>
      </c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</row>
    <row r="40" spans="1:47" ht="16.5" customHeight="1">
      <c r="A40" s="1550"/>
      <c r="B40" s="1551"/>
      <c r="C40" s="1551"/>
      <c r="D40" s="137" t="s">
        <v>26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3</v>
      </c>
      <c r="K40" s="151">
        <v>6</v>
      </c>
      <c r="L40" s="151">
        <v>3</v>
      </c>
      <c r="M40" s="151">
        <v>8</v>
      </c>
      <c r="N40" s="151">
        <v>28</v>
      </c>
      <c r="O40" s="151">
        <v>79</v>
      </c>
      <c r="P40" s="151">
        <v>17</v>
      </c>
      <c r="Q40" s="151">
        <v>220</v>
      </c>
      <c r="R40" s="151">
        <v>147</v>
      </c>
      <c r="S40" s="151">
        <v>160</v>
      </c>
      <c r="T40" s="151">
        <v>108</v>
      </c>
      <c r="U40" s="151">
        <v>63</v>
      </c>
      <c r="V40" s="151">
        <v>37</v>
      </c>
      <c r="W40" s="151">
        <v>26</v>
      </c>
      <c r="X40" s="151">
        <v>17</v>
      </c>
      <c r="Y40" s="151">
        <v>22</v>
      </c>
      <c r="Z40" s="152">
        <v>944</v>
      </c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</row>
    <row r="41" spans="1:47" ht="16.5" customHeight="1">
      <c r="A41" s="1550"/>
      <c r="B41" s="1551" t="s">
        <v>31</v>
      </c>
      <c r="C41" s="1552" t="s">
        <v>55</v>
      </c>
      <c r="D41" s="136" t="s">
        <v>27</v>
      </c>
      <c r="E41" s="144">
        <v>0</v>
      </c>
      <c r="F41" s="144">
        <v>0</v>
      </c>
      <c r="G41" s="144">
        <v>0</v>
      </c>
      <c r="H41" s="144">
        <v>0</v>
      </c>
      <c r="I41" s="144">
        <v>3.25</v>
      </c>
      <c r="J41" s="144">
        <v>10.49</v>
      </c>
      <c r="K41" s="144">
        <v>0</v>
      </c>
      <c r="L41" s="144">
        <v>3.25</v>
      </c>
      <c r="M41" s="144">
        <v>0.34</v>
      </c>
      <c r="N41" s="144">
        <v>4.5999999999999996</v>
      </c>
      <c r="O41" s="144">
        <v>2.1</v>
      </c>
      <c r="P41" s="144">
        <v>0</v>
      </c>
      <c r="Q41" s="144">
        <v>0</v>
      </c>
      <c r="R41" s="144">
        <v>0</v>
      </c>
      <c r="S41" s="144">
        <v>0</v>
      </c>
      <c r="T41" s="144">
        <v>0</v>
      </c>
      <c r="U41" s="144">
        <v>0</v>
      </c>
      <c r="V41" s="144">
        <v>0</v>
      </c>
      <c r="W41" s="144">
        <v>0</v>
      </c>
      <c r="X41" s="144">
        <v>0</v>
      </c>
      <c r="Y41" s="144">
        <v>0</v>
      </c>
      <c r="Z41" s="145">
        <v>24.03</v>
      </c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</row>
    <row r="42" spans="1:47" ht="16.5" customHeight="1">
      <c r="A42" s="1550"/>
      <c r="B42" s="1551"/>
      <c r="C42" s="1552"/>
      <c r="D42" s="138" t="s">
        <v>28</v>
      </c>
      <c r="E42" s="146">
        <v>0</v>
      </c>
      <c r="F42" s="146">
        <v>0</v>
      </c>
      <c r="G42" s="146">
        <v>0</v>
      </c>
      <c r="H42" s="146">
        <v>0</v>
      </c>
      <c r="I42" s="146">
        <v>279</v>
      </c>
      <c r="J42" s="146">
        <v>1351</v>
      </c>
      <c r="K42" s="146">
        <v>0</v>
      </c>
      <c r="L42" s="146">
        <v>440</v>
      </c>
      <c r="M42" s="146">
        <v>44</v>
      </c>
      <c r="N42" s="146">
        <v>603</v>
      </c>
      <c r="O42" s="146">
        <v>275</v>
      </c>
      <c r="P42" s="146">
        <v>0</v>
      </c>
      <c r="Q42" s="146">
        <v>0</v>
      </c>
      <c r="R42" s="146">
        <v>0</v>
      </c>
      <c r="S42" s="146">
        <v>0</v>
      </c>
      <c r="T42" s="146">
        <v>0</v>
      </c>
      <c r="U42" s="146">
        <v>0</v>
      </c>
      <c r="V42" s="146">
        <v>0</v>
      </c>
      <c r="W42" s="146">
        <v>0</v>
      </c>
      <c r="X42" s="146">
        <v>0</v>
      </c>
      <c r="Y42" s="146">
        <v>0</v>
      </c>
      <c r="Z42" s="147">
        <v>2992</v>
      </c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</row>
    <row r="43" spans="1:47" ht="16.5" customHeight="1">
      <c r="A43" s="1550"/>
      <c r="B43" s="1551"/>
      <c r="C43" s="1552"/>
      <c r="D43" s="137" t="s">
        <v>26</v>
      </c>
      <c r="E43" s="148">
        <v>0</v>
      </c>
      <c r="F43" s="148">
        <v>0</v>
      </c>
      <c r="G43" s="148">
        <v>0</v>
      </c>
      <c r="H43" s="148">
        <v>0</v>
      </c>
      <c r="I43" s="148">
        <v>12</v>
      </c>
      <c r="J43" s="148">
        <v>39</v>
      </c>
      <c r="K43" s="148">
        <v>0</v>
      </c>
      <c r="L43" s="148">
        <v>5</v>
      </c>
      <c r="M43" s="148">
        <v>0</v>
      </c>
      <c r="N43" s="148">
        <v>4</v>
      </c>
      <c r="O43" s="148">
        <v>3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8">
        <v>0</v>
      </c>
      <c r="W43" s="148">
        <v>0</v>
      </c>
      <c r="X43" s="148">
        <v>0</v>
      </c>
      <c r="Y43" s="148">
        <v>0</v>
      </c>
      <c r="Z43" s="149">
        <v>63</v>
      </c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</row>
    <row r="44" spans="1:47" ht="16.5" customHeight="1">
      <c r="A44" s="1550"/>
      <c r="B44" s="1551"/>
      <c r="C44" s="1552" t="s">
        <v>56</v>
      </c>
      <c r="D44" s="136" t="s">
        <v>27</v>
      </c>
      <c r="E44" s="144">
        <v>6.16</v>
      </c>
      <c r="F44" s="144">
        <v>108.34</v>
      </c>
      <c r="G44" s="144">
        <v>322.48</v>
      </c>
      <c r="H44" s="144">
        <v>255.37</v>
      </c>
      <c r="I44" s="144">
        <v>313.58999999999997</v>
      </c>
      <c r="J44" s="144">
        <v>343.48</v>
      </c>
      <c r="K44" s="144">
        <v>397.03</v>
      </c>
      <c r="L44" s="144">
        <v>823.17</v>
      </c>
      <c r="M44" s="144">
        <v>2977.82</v>
      </c>
      <c r="N44" s="144">
        <v>4050.47</v>
      </c>
      <c r="O44" s="144">
        <v>4048.5</v>
      </c>
      <c r="P44" s="144">
        <v>2057.41</v>
      </c>
      <c r="Q44" s="144">
        <v>1251.98</v>
      </c>
      <c r="R44" s="144">
        <v>461.86</v>
      </c>
      <c r="S44" s="144">
        <v>445.15</v>
      </c>
      <c r="T44" s="144">
        <v>267.86</v>
      </c>
      <c r="U44" s="144">
        <v>268.36</v>
      </c>
      <c r="V44" s="144">
        <v>90.25</v>
      </c>
      <c r="W44" s="144">
        <v>55.2</v>
      </c>
      <c r="X44" s="144">
        <v>21.81</v>
      </c>
      <c r="Y44" s="144">
        <v>112.88</v>
      </c>
      <c r="Z44" s="145">
        <v>18679.169999999998</v>
      </c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</row>
    <row r="45" spans="1:47" ht="16.5" customHeight="1">
      <c r="A45" s="1550"/>
      <c r="B45" s="1551"/>
      <c r="C45" s="1552"/>
      <c r="D45" s="138" t="s">
        <v>28</v>
      </c>
      <c r="E45" s="146">
        <v>0</v>
      </c>
      <c r="F45" s="146">
        <v>1607</v>
      </c>
      <c r="G45" s="146">
        <v>8652</v>
      </c>
      <c r="H45" s="146">
        <v>11152</v>
      </c>
      <c r="I45" s="146">
        <v>18111</v>
      </c>
      <c r="J45" s="146">
        <v>29221</v>
      </c>
      <c r="K45" s="146">
        <v>40397</v>
      </c>
      <c r="L45" s="146">
        <v>90451</v>
      </c>
      <c r="M45" s="146">
        <v>359021</v>
      </c>
      <c r="N45" s="146">
        <v>515244</v>
      </c>
      <c r="O45" s="146">
        <v>521884</v>
      </c>
      <c r="P45" s="146">
        <v>274039</v>
      </c>
      <c r="Q45" s="146">
        <v>168329</v>
      </c>
      <c r="R45" s="146">
        <v>62394</v>
      </c>
      <c r="S45" s="146">
        <v>60635</v>
      </c>
      <c r="T45" s="146">
        <v>36162</v>
      </c>
      <c r="U45" s="146">
        <v>34989</v>
      </c>
      <c r="V45" s="146">
        <v>13917</v>
      </c>
      <c r="W45" s="146">
        <v>8804</v>
      </c>
      <c r="X45" s="146">
        <v>3654</v>
      </c>
      <c r="Y45" s="146">
        <v>15468</v>
      </c>
      <c r="Z45" s="147">
        <v>2274131</v>
      </c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</row>
    <row r="46" spans="1:47" ht="16.5" customHeight="1">
      <c r="A46" s="1550"/>
      <c r="B46" s="1551"/>
      <c r="C46" s="1552"/>
      <c r="D46" s="137" t="s">
        <v>26</v>
      </c>
      <c r="E46" s="148">
        <v>0</v>
      </c>
      <c r="F46" s="148">
        <v>263</v>
      </c>
      <c r="G46" s="148">
        <v>925</v>
      </c>
      <c r="H46" s="148">
        <v>908</v>
      </c>
      <c r="I46" s="148">
        <v>1160</v>
      </c>
      <c r="J46" s="148">
        <v>1519</v>
      </c>
      <c r="K46" s="148">
        <v>1334</v>
      </c>
      <c r="L46" s="148">
        <v>2067</v>
      </c>
      <c r="M46" s="148">
        <v>5713</v>
      </c>
      <c r="N46" s="148">
        <v>4929</v>
      </c>
      <c r="O46" s="148">
        <v>5135</v>
      </c>
      <c r="P46" s="148">
        <v>2758</v>
      </c>
      <c r="Q46" s="148">
        <v>1736</v>
      </c>
      <c r="R46" s="148">
        <v>642</v>
      </c>
      <c r="S46" s="148">
        <v>631</v>
      </c>
      <c r="T46" s="148">
        <v>376</v>
      </c>
      <c r="U46" s="148">
        <v>371</v>
      </c>
      <c r="V46" s="148">
        <v>152</v>
      </c>
      <c r="W46" s="148">
        <v>95</v>
      </c>
      <c r="X46" s="148">
        <v>39</v>
      </c>
      <c r="Y46" s="148">
        <v>167</v>
      </c>
      <c r="Z46" s="149">
        <v>30920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</row>
    <row r="47" spans="1:47" ht="16.5" customHeight="1">
      <c r="A47" s="1550"/>
      <c r="B47" s="1551" t="s">
        <v>30</v>
      </c>
      <c r="C47" s="1551"/>
      <c r="D47" s="136" t="s">
        <v>27</v>
      </c>
      <c r="E47" s="144">
        <v>6.16</v>
      </c>
      <c r="F47" s="144">
        <v>108.34</v>
      </c>
      <c r="G47" s="144">
        <v>322.48</v>
      </c>
      <c r="H47" s="144">
        <v>255.37</v>
      </c>
      <c r="I47" s="144">
        <v>316.83999999999997</v>
      </c>
      <c r="J47" s="144">
        <v>353.97</v>
      </c>
      <c r="K47" s="144">
        <v>397.03</v>
      </c>
      <c r="L47" s="144">
        <v>826.42</v>
      </c>
      <c r="M47" s="144">
        <v>2978.1600000000003</v>
      </c>
      <c r="N47" s="144">
        <v>4055.0699999999997</v>
      </c>
      <c r="O47" s="144">
        <v>4050.6</v>
      </c>
      <c r="P47" s="144">
        <v>2057.41</v>
      </c>
      <c r="Q47" s="144">
        <v>1251.98</v>
      </c>
      <c r="R47" s="144">
        <v>461.86</v>
      </c>
      <c r="S47" s="144">
        <v>445.15</v>
      </c>
      <c r="T47" s="144">
        <v>267.86</v>
      </c>
      <c r="U47" s="144">
        <v>268.36</v>
      </c>
      <c r="V47" s="144">
        <v>90.25</v>
      </c>
      <c r="W47" s="144">
        <v>55.2</v>
      </c>
      <c r="X47" s="144">
        <v>21.81</v>
      </c>
      <c r="Y47" s="144">
        <v>112.88</v>
      </c>
      <c r="Z47" s="145">
        <v>18703.199999999997</v>
      </c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</row>
    <row r="48" spans="1:47" ht="16.5" customHeight="1">
      <c r="A48" s="1550"/>
      <c r="B48" s="1551"/>
      <c r="C48" s="1551"/>
      <c r="D48" s="138" t="s">
        <v>28</v>
      </c>
      <c r="E48" s="146">
        <v>0</v>
      </c>
      <c r="F48" s="146">
        <v>1607</v>
      </c>
      <c r="G48" s="146">
        <v>8652</v>
      </c>
      <c r="H48" s="146">
        <v>11152</v>
      </c>
      <c r="I48" s="146">
        <v>18390</v>
      </c>
      <c r="J48" s="146">
        <v>30572</v>
      </c>
      <c r="K48" s="146">
        <v>40397</v>
      </c>
      <c r="L48" s="146">
        <v>90891</v>
      </c>
      <c r="M48" s="146">
        <v>359065</v>
      </c>
      <c r="N48" s="146">
        <v>515847</v>
      </c>
      <c r="O48" s="146">
        <v>522159</v>
      </c>
      <c r="P48" s="146">
        <v>274039</v>
      </c>
      <c r="Q48" s="146">
        <v>168329</v>
      </c>
      <c r="R48" s="146">
        <v>62394</v>
      </c>
      <c r="S48" s="146">
        <v>60635</v>
      </c>
      <c r="T48" s="146">
        <v>36162</v>
      </c>
      <c r="U48" s="146">
        <v>34989</v>
      </c>
      <c r="V48" s="146">
        <v>13917</v>
      </c>
      <c r="W48" s="146">
        <v>8804</v>
      </c>
      <c r="X48" s="146">
        <v>3654</v>
      </c>
      <c r="Y48" s="146">
        <v>15468</v>
      </c>
      <c r="Z48" s="147">
        <v>2277123</v>
      </c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</row>
    <row r="49" spans="1:47" ht="16.5" customHeight="1">
      <c r="A49" s="1550"/>
      <c r="B49" s="1551"/>
      <c r="C49" s="1551"/>
      <c r="D49" s="137" t="s">
        <v>26</v>
      </c>
      <c r="E49" s="151">
        <v>0</v>
      </c>
      <c r="F49" s="151">
        <v>263</v>
      </c>
      <c r="G49" s="151">
        <v>925</v>
      </c>
      <c r="H49" s="151">
        <v>908</v>
      </c>
      <c r="I49" s="151">
        <v>1172</v>
      </c>
      <c r="J49" s="151">
        <v>1558</v>
      </c>
      <c r="K49" s="151">
        <v>1334</v>
      </c>
      <c r="L49" s="151">
        <v>2072</v>
      </c>
      <c r="M49" s="151">
        <v>5713</v>
      </c>
      <c r="N49" s="151">
        <v>4933</v>
      </c>
      <c r="O49" s="151">
        <v>5138</v>
      </c>
      <c r="P49" s="151">
        <v>2758</v>
      </c>
      <c r="Q49" s="151">
        <v>1736</v>
      </c>
      <c r="R49" s="151">
        <v>642</v>
      </c>
      <c r="S49" s="151">
        <v>631</v>
      </c>
      <c r="T49" s="151">
        <v>376</v>
      </c>
      <c r="U49" s="151">
        <v>371</v>
      </c>
      <c r="V49" s="151">
        <v>152</v>
      </c>
      <c r="W49" s="151">
        <v>95</v>
      </c>
      <c r="X49" s="151">
        <v>39</v>
      </c>
      <c r="Y49" s="151">
        <v>167</v>
      </c>
      <c r="Z49" s="152">
        <v>30983</v>
      </c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</row>
    <row r="50" spans="1:47" ht="16.5" customHeight="1">
      <c r="A50" s="1550" t="s">
        <v>24</v>
      </c>
      <c r="B50" s="1551"/>
      <c r="C50" s="1551"/>
      <c r="D50" s="136" t="s">
        <v>27</v>
      </c>
      <c r="E50" s="144">
        <v>6.16</v>
      </c>
      <c r="F50" s="144">
        <v>108.34</v>
      </c>
      <c r="G50" s="144">
        <v>322.48</v>
      </c>
      <c r="H50" s="144">
        <v>255.37</v>
      </c>
      <c r="I50" s="144">
        <v>316.83999999999997</v>
      </c>
      <c r="J50" s="144">
        <v>354.48</v>
      </c>
      <c r="K50" s="144">
        <v>397.91999999999996</v>
      </c>
      <c r="L50" s="144">
        <v>827.16</v>
      </c>
      <c r="M50" s="144">
        <v>2981.7000000000003</v>
      </c>
      <c r="N50" s="144">
        <v>4064.0299999999997</v>
      </c>
      <c r="O50" s="144">
        <v>4083.46</v>
      </c>
      <c r="P50" s="144">
        <v>2068.73</v>
      </c>
      <c r="Q50" s="144">
        <v>1437.02</v>
      </c>
      <c r="R50" s="144">
        <v>611.99</v>
      </c>
      <c r="S50" s="144">
        <v>591.66</v>
      </c>
      <c r="T50" s="144">
        <v>377.63</v>
      </c>
      <c r="U50" s="144">
        <v>342.93</v>
      </c>
      <c r="V50" s="144">
        <v>131.82</v>
      </c>
      <c r="W50" s="144">
        <v>84.95</v>
      </c>
      <c r="X50" s="144">
        <v>41.47</v>
      </c>
      <c r="Y50" s="144">
        <v>133.51</v>
      </c>
      <c r="Z50" s="145">
        <v>19539.649999999998</v>
      </c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</row>
    <row r="51" spans="1:47" ht="16.5" customHeight="1">
      <c r="A51" s="1550"/>
      <c r="B51" s="1551"/>
      <c r="C51" s="1551"/>
      <c r="D51" s="138" t="s">
        <v>28</v>
      </c>
      <c r="E51" s="146">
        <v>0</v>
      </c>
      <c r="F51" s="146">
        <v>1607</v>
      </c>
      <c r="G51" s="146">
        <v>8652</v>
      </c>
      <c r="H51" s="146">
        <v>11152</v>
      </c>
      <c r="I51" s="146">
        <v>18390</v>
      </c>
      <c r="J51" s="146">
        <v>30637</v>
      </c>
      <c r="K51" s="146">
        <v>40537</v>
      </c>
      <c r="L51" s="146">
        <v>91020</v>
      </c>
      <c r="M51" s="146">
        <v>359685</v>
      </c>
      <c r="N51" s="146">
        <v>517662</v>
      </c>
      <c r="O51" s="146">
        <v>529245</v>
      </c>
      <c r="P51" s="146">
        <v>276487</v>
      </c>
      <c r="Q51" s="146">
        <v>212114</v>
      </c>
      <c r="R51" s="146">
        <v>96729</v>
      </c>
      <c r="S51" s="146">
        <v>93784</v>
      </c>
      <c r="T51" s="146">
        <v>60810</v>
      </c>
      <c r="U51" s="146">
        <v>51508</v>
      </c>
      <c r="V51" s="146">
        <v>22864</v>
      </c>
      <c r="W51" s="146">
        <v>15242</v>
      </c>
      <c r="X51" s="146">
        <v>8038</v>
      </c>
      <c r="Y51" s="146">
        <v>20237</v>
      </c>
      <c r="Z51" s="147">
        <v>2466400</v>
      </c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</row>
    <row r="52" spans="1:47" ht="16.5" customHeight="1">
      <c r="A52" s="1550"/>
      <c r="B52" s="1551"/>
      <c r="C52" s="1551"/>
      <c r="D52" s="137" t="s">
        <v>26</v>
      </c>
      <c r="E52" s="151">
        <v>0</v>
      </c>
      <c r="F52" s="151">
        <v>263</v>
      </c>
      <c r="G52" s="151">
        <v>925</v>
      </c>
      <c r="H52" s="151">
        <v>908</v>
      </c>
      <c r="I52" s="151">
        <v>1172</v>
      </c>
      <c r="J52" s="151">
        <v>1561</v>
      </c>
      <c r="K52" s="151">
        <v>1340</v>
      </c>
      <c r="L52" s="151">
        <v>2075</v>
      </c>
      <c r="M52" s="151">
        <v>5721</v>
      </c>
      <c r="N52" s="151">
        <v>4961</v>
      </c>
      <c r="O52" s="151">
        <v>5217</v>
      </c>
      <c r="P52" s="151">
        <v>2775</v>
      </c>
      <c r="Q52" s="151">
        <v>1956</v>
      </c>
      <c r="R52" s="151">
        <v>789</v>
      </c>
      <c r="S52" s="151">
        <v>791</v>
      </c>
      <c r="T52" s="151">
        <v>484</v>
      </c>
      <c r="U52" s="151">
        <v>434</v>
      </c>
      <c r="V52" s="151">
        <v>189</v>
      </c>
      <c r="W52" s="151">
        <v>121</v>
      </c>
      <c r="X52" s="151">
        <v>56</v>
      </c>
      <c r="Y52" s="151">
        <v>189</v>
      </c>
      <c r="Z52" s="152">
        <v>31927</v>
      </c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</row>
    <row r="53" spans="1:47" ht="16.5" customHeight="1">
      <c r="A53" s="1550" t="s">
        <v>33</v>
      </c>
      <c r="B53" s="1551"/>
      <c r="C53" s="1551"/>
      <c r="D53" s="136" t="s">
        <v>27</v>
      </c>
      <c r="E53" s="144">
        <v>36.090000000000003</v>
      </c>
      <c r="F53" s="144">
        <v>247.56</v>
      </c>
      <c r="G53" s="144">
        <v>571.98</v>
      </c>
      <c r="H53" s="144">
        <v>846.42</v>
      </c>
      <c r="I53" s="144">
        <v>1011.0999999999999</v>
      </c>
      <c r="J53" s="144">
        <v>1846.38</v>
      </c>
      <c r="K53" s="144">
        <v>3101.9799999999996</v>
      </c>
      <c r="L53" s="144">
        <v>4071.06</v>
      </c>
      <c r="M53" s="144">
        <v>10283.08</v>
      </c>
      <c r="N53" s="144">
        <v>10000.970000000001</v>
      </c>
      <c r="O53" s="144">
        <v>9244.93</v>
      </c>
      <c r="P53" s="144">
        <v>5276.8000000000011</v>
      </c>
      <c r="Q53" s="144">
        <v>2393.33</v>
      </c>
      <c r="R53" s="144">
        <v>1205.9299999999998</v>
      </c>
      <c r="S53" s="144">
        <v>956.4</v>
      </c>
      <c r="T53" s="144">
        <v>710.71</v>
      </c>
      <c r="U53" s="144">
        <v>653.3900000000001</v>
      </c>
      <c r="V53" s="144">
        <v>298.10000000000002</v>
      </c>
      <c r="W53" s="144">
        <v>182.68</v>
      </c>
      <c r="X53" s="144">
        <v>96.4</v>
      </c>
      <c r="Y53" s="144">
        <v>206.31</v>
      </c>
      <c r="Z53" s="145">
        <v>53241.599999999999</v>
      </c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</row>
    <row r="54" spans="1:47" ht="16.5" customHeight="1">
      <c r="A54" s="1550"/>
      <c r="B54" s="1551"/>
      <c r="C54" s="1551"/>
      <c r="D54" s="138" t="s">
        <v>28</v>
      </c>
      <c r="E54" s="146">
        <v>351</v>
      </c>
      <c r="F54" s="146">
        <v>8821</v>
      </c>
      <c r="G54" s="146">
        <v>30306</v>
      </c>
      <c r="H54" s="146">
        <v>88900</v>
      </c>
      <c r="I54" s="146">
        <v>135838</v>
      </c>
      <c r="J54" s="146">
        <v>401511</v>
      </c>
      <c r="K54" s="146">
        <v>864312</v>
      </c>
      <c r="L54" s="146">
        <v>1239943</v>
      </c>
      <c r="M54" s="146">
        <v>3377450</v>
      </c>
      <c r="N54" s="146">
        <v>3157315</v>
      </c>
      <c r="O54" s="146">
        <v>2816642</v>
      </c>
      <c r="P54" s="146">
        <v>1804752</v>
      </c>
      <c r="Q54" s="146">
        <v>722725</v>
      </c>
      <c r="R54" s="146">
        <v>434567</v>
      </c>
      <c r="S54" s="146">
        <v>298582</v>
      </c>
      <c r="T54" s="146">
        <v>265840</v>
      </c>
      <c r="U54" s="146">
        <v>228141</v>
      </c>
      <c r="V54" s="146">
        <v>117208</v>
      </c>
      <c r="W54" s="146">
        <v>76340</v>
      </c>
      <c r="X54" s="146">
        <v>46556</v>
      </c>
      <c r="Y54" s="146">
        <v>60250</v>
      </c>
      <c r="Z54" s="147">
        <v>16176350</v>
      </c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</row>
    <row r="55" spans="1:47" ht="16.5" customHeight="1" thickBot="1">
      <c r="A55" s="1558"/>
      <c r="B55" s="1559"/>
      <c r="C55" s="1559"/>
      <c r="D55" s="142" t="s">
        <v>26</v>
      </c>
      <c r="E55" s="153">
        <v>224</v>
      </c>
      <c r="F55" s="153">
        <v>1956</v>
      </c>
      <c r="G55" s="153">
        <v>3331</v>
      </c>
      <c r="H55" s="153">
        <v>6630</v>
      </c>
      <c r="I55" s="153">
        <v>7218</v>
      </c>
      <c r="J55" s="153">
        <v>15262</v>
      </c>
      <c r="K55" s="153">
        <v>25017</v>
      </c>
      <c r="L55" s="153">
        <v>27329</v>
      </c>
      <c r="M55" s="153">
        <v>59962</v>
      </c>
      <c r="N55" s="153">
        <v>42685</v>
      </c>
      <c r="O55" s="153">
        <v>32386</v>
      </c>
      <c r="P55" s="153">
        <v>17636</v>
      </c>
      <c r="Q55" s="153">
        <v>6012</v>
      </c>
      <c r="R55" s="153">
        <v>3024</v>
      </c>
      <c r="S55" s="153">
        <v>1905</v>
      </c>
      <c r="T55" s="153">
        <v>1406</v>
      </c>
      <c r="U55" s="153">
        <v>1102</v>
      </c>
      <c r="V55" s="153">
        <v>513</v>
      </c>
      <c r="W55" s="153">
        <v>281</v>
      </c>
      <c r="X55" s="153">
        <v>140</v>
      </c>
      <c r="Y55" s="153">
        <v>294</v>
      </c>
      <c r="Z55" s="153">
        <v>254313</v>
      </c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</row>
    <row r="56" spans="1:47" ht="16.5" customHeight="1" thickBo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</row>
    <row r="57" spans="1:47" ht="16.5" customHeight="1">
      <c r="A57" s="133"/>
      <c r="B57" s="133"/>
      <c r="C57" s="133"/>
      <c r="D57" s="133"/>
      <c r="E57" s="133"/>
      <c r="F57" s="133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</row>
    <row r="58" spans="1:47" ht="16.5" customHeight="1">
      <c r="A58" s="133"/>
      <c r="B58" s="133"/>
      <c r="C58" s="133"/>
      <c r="D58" s="133"/>
      <c r="E58" s="133"/>
      <c r="F58" s="133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</row>
    <row r="59" spans="1:47" ht="16.5" customHeight="1" thickBot="1">
      <c r="A59" s="133"/>
      <c r="B59" s="133"/>
      <c r="C59" s="133"/>
      <c r="D59" s="133"/>
      <c r="E59" s="133"/>
      <c r="F59" s="133"/>
      <c r="G59" s="1553">
        <v>408.97</v>
      </c>
      <c r="H59" s="1554"/>
      <c r="I59" s="1554">
        <v>40897</v>
      </c>
      <c r="J59" s="1554"/>
      <c r="K59" s="1554">
        <v>359.5</v>
      </c>
      <c r="L59" s="1554"/>
      <c r="M59" s="1554">
        <v>118.72</v>
      </c>
      <c r="N59" s="1554"/>
      <c r="O59" s="1554">
        <v>8.4700000000000006</v>
      </c>
      <c r="P59" s="1554"/>
      <c r="Q59" s="1554">
        <v>80.72</v>
      </c>
      <c r="R59" s="1554"/>
      <c r="S59" s="1572">
        <v>207.91</v>
      </c>
      <c r="T59" s="1573"/>
      <c r="U59" s="1554">
        <v>54217.98</v>
      </c>
      <c r="V59" s="1554"/>
      <c r="W59" s="1554">
        <v>16176350</v>
      </c>
      <c r="X59" s="1554"/>
      <c r="Y59" s="1554">
        <v>254313</v>
      </c>
      <c r="Z59" s="1577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0"/>
  <sheetViews>
    <sheetView workbookViewId="0">
      <selection sqref="A1:G1"/>
    </sheetView>
  </sheetViews>
  <sheetFormatPr defaultRowHeight="13.5"/>
  <sheetData>
    <row r="1" spans="1:47" ht="18.75">
      <c r="A1" s="1555" t="s">
        <v>73</v>
      </c>
      <c r="B1" s="1556"/>
      <c r="C1" s="1556"/>
      <c r="D1" s="1556"/>
      <c r="E1" s="1556"/>
      <c r="F1" s="1556"/>
      <c r="G1" s="155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  <c r="AU1" s="396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  <c r="AS2" s="375"/>
      <c r="AT2" s="375"/>
      <c r="AU2" s="375"/>
    </row>
    <row r="3" spans="1:47" ht="14.25" thickBot="1">
      <c r="A3" s="375"/>
      <c r="B3" s="375"/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  <c r="AS3" s="375"/>
      <c r="AT3" s="375"/>
      <c r="AU3" s="375"/>
    </row>
    <row r="4" spans="1:47" ht="16.5" customHeight="1">
      <c r="A4" s="381" t="s">
        <v>36</v>
      </c>
      <c r="B4" s="382" t="s">
        <v>35</v>
      </c>
      <c r="C4" s="382" t="s">
        <v>1</v>
      </c>
      <c r="D4" s="382" t="s">
        <v>2</v>
      </c>
      <c r="E4" s="382" t="s">
        <v>3</v>
      </c>
      <c r="F4" s="382" t="s">
        <v>4</v>
      </c>
      <c r="G4" s="382" t="s">
        <v>5</v>
      </c>
      <c r="H4" s="382" t="s">
        <v>6</v>
      </c>
      <c r="I4" s="382" t="s">
        <v>7</v>
      </c>
      <c r="J4" s="382" t="s">
        <v>8</v>
      </c>
      <c r="K4" s="382" t="s">
        <v>9</v>
      </c>
      <c r="L4" s="382" t="s">
        <v>10</v>
      </c>
      <c r="M4" s="382" t="s">
        <v>11</v>
      </c>
      <c r="N4" s="382" t="s">
        <v>12</v>
      </c>
      <c r="O4" s="382" t="s">
        <v>13</v>
      </c>
      <c r="P4" s="382" t="s">
        <v>14</v>
      </c>
      <c r="Q4" s="382" t="s">
        <v>15</v>
      </c>
      <c r="R4" s="382" t="s">
        <v>16</v>
      </c>
      <c r="S4" s="382" t="s">
        <v>17</v>
      </c>
      <c r="T4" s="382" t="s">
        <v>18</v>
      </c>
      <c r="U4" s="382" t="s">
        <v>19</v>
      </c>
      <c r="V4" s="382" t="s">
        <v>20</v>
      </c>
      <c r="W4" s="382" t="s">
        <v>21</v>
      </c>
      <c r="X4" s="382" t="s">
        <v>22</v>
      </c>
      <c r="Y4" s="382" t="s">
        <v>23</v>
      </c>
      <c r="Z4" s="383" t="s">
        <v>25</v>
      </c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377"/>
      <c r="AS4" s="377"/>
      <c r="AT4" s="377"/>
      <c r="AU4" s="377"/>
    </row>
    <row r="5" spans="1:47" ht="16.5" customHeight="1">
      <c r="A5" s="1550" t="s">
        <v>32</v>
      </c>
      <c r="B5" s="1551" t="s">
        <v>29</v>
      </c>
      <c r="C5" s="1551" t="s">
        <v>51</v>
      </c>
      <c r="D5" s="378" t="s">
        <v>27</v>
      </c>
      <c r="E5" s="385">
        <v>0.55000000000000004</v>
      </c>
      <c r="F5" s="386">
        <v>2.46</v>
      </c>
      <c r="G5" s="386">
        <v>2.08</v>
      </c>
      <c r="H5" s="386">
        <v>17.71</v>
      </c>
      <c r="I5" s="386">
        <v>40.340000000000003</v>
      </c>
      <c r="J5" s="386">
        <v>60.12</v>
      </c>
      <c r="K5" s="386">
        <v>114.85</v>
      </c>
      <c r="L5" s="386">
        <v>101.36</v>
      </c>
      <c r="M5" s="386">
        <v>263.52999999999997</v>
      </c>
      <c r="N5" s="386">
        <v>261.89</v>
      </c>
      <c r="O5" s="386">
        <v>366.06</v>
      </c>
      <c r="P5" s="386">
        <v>254.31</v>
      </c>
      <c r="Q5" s="386">
        <v>133.69</v>
      </c>
      <c r="R5" s="386">
        <v>57.58</v>
      </c>
      <c r="S5" s="386">
        <v>46.75</v>
      </c>
      <c r="T5" s="386">
        <v>26.03</v>
      </c>
      <c r="U5" s="386">
        <v>30.89</v>
      </c>
      <c r="V5" s="386">
        <v>12.02</v>
      </c>
      <c r="W5" s="386">
        <v>4.5</v>
      </c>
      <c r="X5" s="386">
        <v>3.85</v>
      </c>
      <c r="Y5" s="386">
        <v>0.56000000000000005</v>
      </c>
      <c r="Z5" s="387">
        <v>1801.13</v>
      </c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</row>
    <row r="6" spans="1:47" ht="16.5" customHeight="1">
      <c r="A6" s="1550"/>
      <c r="B6" s="1551"/>
      <c r="C6" s="1551"/>
      <c r="D6" s="380" t="s">
        <v>28</v>
      </c>
      <c r="E6" s="388">
        <v>8</v>
      </c>
      <c r="F6" s="388">
        <v>145</v>
      </c>
      <c r="G6" s="388">
        <v>178</v>
      </c>
      <c r="H6" s="388">
        <v>3130</v>
      </c>
      <c r="I6" s="388">
        <v>10266</v>
      </c>
      <c r="J6" s="388">
        <v>19290</v>
      </c>
      <c r="K6" s="388">
        <v>39202</v>
      </c>
      <c r="L6" s="388">
        <v>38627</v>
      </c>
      <c r="M6" s="388">
        <v>121108</v>
      </c>
      <c r="N6" s="388">
        <v>128484</v>
      </c>
      <c r="O6" s="388">
        <v>198224</v>
      </c>
      <c r="P6" s="388">
        <v>144017</v>
      </c>
      <c r="Q6" s="388">
        <v>82741</v>
      </c>
      <c r="R6" s="388">
        <v>34973</v>
      </c>
      <c r="S6" s="388">
        <v>28307</v>
      </c>
      <c r="T6" s="388">
        <v>15347</v>
      </c>
      <c r="U6" s="388">
        <v>19374</v>
      </c>
      <c r="V6" s="388">
        <v>7438</v>
      </c>
      <c r="W6" s="388">
        <v>2717</v>
      </c>
      <c r="X6" s="388">
        <v>2392</v>
      </c>
      <c r="Y6" s="388">
        <v>357</v>
      </c>
      <c r="Z6" s="389">
        <v>896325</v>
      </c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</row>
    <row r="7" spans="1:47" ht="16.5" customHeight="1">
      <c r="A7" s="1550"/>
      <c r="B7" s="1551"/>
      <c r="C7" s="1551"/>
      <c r="D7" s="379" t="s">
        <v>26</v>
      </c>
      <c r="E7" s="390">
        <v>2</v>
      </c>
      <c r="F7" s="390">
        <v>34</v>
      </c>
      <c r="G7" s="390">
        <v>21</v>
      </c>
      <c r="H7" s="390">
        <v>222</v>
      </c>
      <c r="I7" s="390">
        <v>508</v>
      </c>
      <c r="J7" s="390">
        <v>698</v>
      </c>
      <c r="K7" s="390">
        <v>1129</v>
      </c>
      <c r="L7" s="390">
        <v>858</v>
      </c>
      <c r="M7" s="390">
        <v>2134</v>
      </c>
      <c r="N7" s="390">
        <v>1833</v>
      </c>
      <c r="O7" s="390">
        <v>2374</v>
      </c>
      <c r="P7" s="390">
        <v>1408</v>
      </c>
      <c r="Q7" s="390">
        <v>631</v>
      </c>
      <c r="R7" s="390">
        <v>243</v>
      </c>
      <c r="S7" s="390">
        <v>159</v>
      </c>
      <c r="T7" s="390">
        <v>73</v>
      </c>
      <c r="U7" s="390">
        <v>78</v>
      </c>
      <c r="V7" s="390">
        <v>24</v>
      </c>
      <c r="W7" s="390">
        <v>7</v>
      </c>
      <c r="X7" s="390">
        <v>6</v>
      </c>
      <c r="Y7" s="390">
        <v>1</v>
      </c>
      <c r="Z7" s="391">
        <v>12443</v>
      </c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  <c r="AN7" s="376"/>
      <c r="AO7" s="376"/>
      <c r="AP7" s="376"/>
      <c r="AQ7" s="376"/>
      <c r="AR7" s="376"/>
      <c r="AS7" s="376"/>
      <c r="AT7" s="376"/>
      <c r="AU7" s="376"/>
    </row>
    <row r="8" spans="1:47" ht="16.5" customHeight="1">
      <c r="A8" s="1550"/>
      <c r="B8" s="1551"/>
      <c r="C8" s="1551" t="s">
        <v>52</v>
      </c>
      <c r="D8" s="378" t="s">
        <v>27</v>
      </c>
      <c r="E8" s="386">
        <v>1.01</v>
      </c>
      <c r="F8" s="386">
        <v>28.43</v>
      </c>
      <c r="G8" s="386">
        <v>25.69</v>
      </c>
      <c r="H8" s="386">
        <v>176.08</v>
      </c>
      <c r="I8" s="386">
        <v>261.82</v>
      </c>
      <c r="J8" s="386">
        <v>297.33</v>
      </c>
      <c r="K8" s="386">
        <v>346.54</v>
      </c>
      <c r="L8" s="386">
        <v>201.37</v>
      </c>
      <c r="M8" s="386">
        <v>200.87</v>
      </c>
      <c r="N8" s="386">
        <v>191.76</v>
      </c>
      <c r="O8" s="386">
        <v>196.41</v>
      </c>
      <c r="P8" s="386">
        <v>132.05000000000001</v>
      </c>
      <c r="Q8" s="386">
        <v>77.400000000000006</v>
      </c>
      <c r="R8" s="386">
        <v>42.79</v>
      </c>
      <c r="S8" s="386">
        <v>36.17</v>
      </c>
      <c r="T8" s="386">
        <v>21.48</v>
      </c>
      <c r="U8" s="386">
        <v>32.26</v>
      </c>
      <c r="V8" s="386">
        <v>4.93</v>
      </c>
      <c r="W8" s="386">
        <v>2.69</v>
      </c>
      <c r="X8" s="386">
        <v>0.18</v>
      </c>
      <c r="Y8" s="386">
        <v>1.83</v>
      </c>
      <c r="Z8" s="387">
        <v>2279.09</v>
      </c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</row>
    <row r="9" spans="1:47" ht="16.5" customHeight="1">
      <c r="A9" s="1550"/>
      <c r="B9" s="1551"/>
      <c r="C9" s="1551"/>
      <c r="D9" s="380" t="s">
        <v>28</v>
      </c>
      <c r="E9" s="388">
        <v>13</v>
      </c>
      <c r="F9" s="388">
        <v>954</v>
      </c>
      <c r="G9" s="388">
        <v>2009</v>
      </c>
      <c r="H9" s="388">
        <v>19659</v>
      </c>
      <c r="I9" s="388">
        <v>36306</v>
      </c>
      <c r="J9" s="388">
        <v>52662</v>
      </c>
      <c r="K9" s="388">
        <v>72419</v>
      </c>
      <c r="L9" s="388">
        <v>48287</v>
      </c>
      <c r="M9" s="388">
        <v>52711</v>
      </c>
      <c r="N9" s="388">
        <v>55607</v>
      </c>
      <c r="O9" s="388">
        <v>57250</v>
      </c>
      <c r="P9" s="388">
        <v>44276</v>
      </c>
      <c r="Q9" s="388">
        <v>27449</v>
      </c>
      <c r="R9" s="388">
        <v>15523</v>
      </c>
      <c r="S9" s="388">
        <v>13117</v>
      </c>
      <c r="T9" s="388">
        <v>8161</v>
      </c>
      <c r="U9" s="388">
        <v>12560</v>
      </c>
      <c r="V9" s="388">
        <v>1923</v>
      </c>
      <c r="W9" s="388">
        <v>1124</v>
      </c>
      <c r="X9" s="388">
        <v>79</v>
      </c>
      <c r="Y9" s="388">
        <v>800</v>
      </c>
      <c r="Z9" s="389">
        <v>522889</v>
      </c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</row>
    <row r="10" spans="1:47" ht="16.5" customHeight="1">
      <c r="A10" s="1550"/>
      <c r="B10" s="1551"/>
      <c r="C10" s="1551"/>
      <c r="D10" s="379" t="s">
        <v>26</v>
      </c>
      <c r="E10" s="390">
        <v>4</v>
      </c>
      <c r="F10" s="390">
        <v>226</v>
      </c>
      <c r="G10" s="390">
        <v>232</v>
      </c>
      <c r="H10" s="390">
        <v>1482</v>
      </c>
      <c r="I10" s="390">
        <v>1919</v>
      </c>
      <c r="J10" s="390">
        <v>1988</v>
      </c>
      <c r="K10" s="390">
        <v>2118</v>
      </c>
      <c r="L10" s="390">
        <v>1093</v>
      </c>
      <c r="M10" s="390">
        <v>971</v>
      </c>
      <c r="N10" s="390">
        <v>805</v>
      </c>
      <c r="O10" s="390">
        <v>685</v>
      </c>
      <c r="P10" s="390">
        <v>428</v>
      </c>
      <c r="Q10" s="390">
        <v>219</v>
      </c>
      <c r="R10" s="390">
        <v>107</v>
      </c>
      <c r="S10" s="390">
        <v>69</v>
      </c>
      <c r="T10" s="390">
        <v>39</v>
      </c>
      <c r="U10" s="390">
        <v>42</v>
      </c>
      <c r="V10" s="390">
        <v>10</v>
      </c>
      <c r="W10" s="390">
        <v>2</v>
      </c>
      <c r="X10" s="390">
        <v>0</v>
      </c>
      <c r="Y10" s="390">
        <v>3</v>
      </c>
      <c r="Z10" s="391">
        <v>12442</v>
      </c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376"/>
      <c r="AU10" s="376"/>
    </row>
    <row r="11" spans="1:47" ht="16.5" customHeight="1">
      <c r="A11" s="1550"/>
      <c r="B11" s="1551"/>
      <c r="C11" s="1551" t="s">
        <v>53</v>
      </c>
      <c r="D11" s="378" t="s">
        <v>27</v>
      </c>
      <c r="E11" s="386">
        <v>0</v>
      </c>
      <c r="F11" s="386">
        <v>0</v>
      </c>
      <c r="G11" s="386">
        <v>0</v>
      </c>
      <c r="H11" s="386">
        <v>0.28999999999999998</v>
      </c>
      <c r="I11" s="386">
        <v>0</v>
      </c>
      <c r="J11" s="386">
        <v>1.38</v>
      </c>
      <c r="K11" s="386">
        <v>2.41</v>
      </c>
      <c r="L11" s="386">
        <v>38.28</v>
      </c>
      <c r="M11" s="386">
        <v>170.44</v>
      </c>
      <c r="N11" s="386">
        <v>234.79</v>
      </c>
      <c r="O11" s="386">
        <v>277.63</v>
      </c>
      <c r="P11" s="386">
        <v>183.19</v>
      </c>
      <c r="Q11" s="386">
        <v>1.54</v>
      </c>
      <c r="R11" s="386">
        <v>0.49</v>
      </c>
      <c r="S11" s="386">
        <v>0.94</v>
      </c>
      <c r="T11" s="386">
        <v>0.68</v>
      </c>
      <c r="U11" s="386">
        <v>0.46</v>
      </c>
      <c r="V11" s="386">
        <v>0</v>
      </c>
      <c r="W11" s="386">
        <v>0</v>
      </c>
      <c r="X11" s="386">
        <v>0</v>
      </c>
      <c r="Y11" s="386">
        <v>0</v>
      </c>
      <c r="Z11" s="387">
        <v>912.52</v>
      </c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376"/>
    </row>
    <row r="12" spans="1:47" ht="16.5" customHeight="1">
      <c r="A12" s="1550"/>
      <c r="B12" s="1551"/>
      <c r="C12" s="1551"/>
      <c r="D12" s="380" t="s">
        <v>28</v>
      </c>
      <c r="E12" s="388">
        <v>0</v>
      </c>
      <c r="F12" s="388">
        <v>0</v>
      </c>
      <c r="G12" s="388">
        <v>0</v>
      </c>
      <c r="H12" s="388">
        <v>19</v>
      </c>
      <c r="I12" s="388">
        <v>0</v>
      </c>
      <c r="J12" s="388">
        <v>177</v>
      </c>
      <c r="K12" s="388">
        <v>309</v>
      </c>
      <c r="L12" s="388">
        <v>6151</v>
      </c>
      <c r="M12" s="388">
        <v>30517</v>
      </c>
      <c r="N12" s="388">
        <v>46721</v>
      </c>
      <c r="O12" s="388">
        <v>60452</v>
      </c>
      <c r="P12" s="388">
        <v>40764</v>
      </c>
      <c r="Q12" s="388">
        <v>361</v>
      </c>
      <c r="R12" s="388">
        <v>122</v>
      </c>
      <c r="S12" s="388">
        <v>227</v>
      </c>
      <c r="T12" s="388">
        <v>129</v>
      </c>
      <c r="U12" s="388">
        <v>98</v>
      </c>
      <c r="V12" s="388">
        <v>0</v>
      </c>
      <c r="W12" s="388">
        <v>0</v>
      </c>
      <c r="X12" s="388">
        <v>0</v>
      </c>
      <c r="Y12" s="388">
        <v>0</v>
      </c>
      <c r="Z12" s="389">
        <v>186047</v>
      </c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376"/>
    </row>
    <row r="13" spans="1:47" ht="16.5" customHeight="1">
      <c r="A13" s="1550"/>
      <c r="B13" s="1551"/>
      <c r="C13" s="1551"/>
      <c r="D13" s="379" t="s">
        <v>26</v>
      </c>
      <c r="E13" s="390">
        <v>0</v>
      </c>
      <c r="F13" s="390">
        <v>0</v>
      </c>
      <c r="G13" s="390">
        <v>0</v>
      </c>
      <c r="H13" s="390">
        <v>2</v>
      </c>
      <c r="I13" s="390">
        <v>0</v>
      </c>
      <c r="J13" s="390">
        <v>9</v>
      </c>
      <c r="K13" s="390">
        <v>12</v>
      </c>
      <c r="L13" s="390">
        <v>193</v>
      </c>
      <c r="M13" s="390">
        <v>630</v>
      </c>
      <c r="N13" s="390">
        <v>725</v>
      </c>
      <c r="O13" s="390">
        <v>671</v>
      </c>
      <c r="P13" s="390">
        <v>293</v>
      </c>
      <c r="Q13" s="390">
        <v>2</v>
      </c>
      <c r="R13" s="390">
        <v>1</v>
      </c>
      <c r="S13" s="390">
        <v>1</v>
      </c>
      <c r="T13" s="390">
        <v>0</v>
      </c>
      <c r="U13" s="390">
        <v>0</v>
      </c>
      <c r="V13" s="390">
        <v>0</v>
      </c>
      <c r="W13" s="390">
        <v>0</v>
      </c>
      <c r="X13" s="390">
        <v>0</v>
      </c>
      <c r="Y13" s="390">
        <v>0</v>
      </c>
      <c r="Z13" s="391">
        <v>2539</v>
      </c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376"/>
    </row>
    <row r="14" spans="1:47" ht="16.5" customHeight="1">
      <c r="A14" s="1550"/>
      <c r="B14" s="1551"/>
      <c r="C14" s="1552" t="s">
        <v>54</v>
      </c>
      <c r="D14" s="378" t="s">
        <v>27</v>
      </c>
      <c r="E14" s="386">
        <v>0</v>
      </c>
      <c r="F14" s="386">
        <v>0</v>
      </c>
      <c r="G14" s="386">
        <v>0</v>
      </c>
      <c r="H14" s="386">
        <v>0</v>
      </c>
      <c r="I14" s="386">
        <v>0</v>
      </c>
      <c r="J14" s="386">
        <v>0</v>
      </c>
      <c r="K14" s="386">
        <v>0</v>
      </c>
      <c r="L14" s="386">
        <v>0</v>
      </c>
      <c r="M14" s="386">
        <v>0.37</v>
      </c>
      <c r="N14" s="386">
        <v>2.5</v>
      </c>
      <c r="O14" s="386">
        <v>3.33</v>
      </c>
      <c r="P14" s="386">
        <v>0</v>
      </c>
      <c r="Q14" s="386">
        <v>0</v>
      </c>
      <c r="R14" s="386">
        <v>0</v>
      </c>
      <c r="S14" s="386">
        <v>0</v>
      </c>
      <c r="T14" s="386">
        <v>0</v>
      </c>
      <c r="U14" s="386">
        <v>0</v>
      </c>
      <c r="V14" s="386">
        <v>0</v>
      </c>
      <c r="W14" s="386">
        <v>0</v>
      </c>
      <c r="X14" s="386">
        <v>0</v>
      </c>
      <c r="Y14" s="386">
        <v>0</v>
      </c>
      <c r="Z14" s="387">
        <v>6.2</v>
      </c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376"/>
    </row>
    <row r="15" spans="1:47" ht="16.5" customHeight="1">
      <c r="A15" s="1550"/>
      <c r="B15" s="1551"/>
      <c r="C15" s="1552"/>
      <c r="D15" s="380" t="s">
        <v>28</v>
      </c>
      <c r="E15" s="388">
        <v>0</v>
      </c>
      <c r="F15" s="388">
        <v>0</v>
      </c>
      <c r="G15" s="388">
        <v>0</v>
      </c>
      <c r="H15" s="388">
        <v>0</v>
      </c>
      <c r="I15" s="388">
        <v>0</v>
      </c>
      <c r="J15" s="388">
        <v>0</v>
      </c>
      <c r="K15" s="388">
        <v>0</v>
      </c>
      <c r="L15" s="388">
        <v>0</v>
      </c>
      <c r="M15" s="388">
        <v>74</v>
      </c>
      <c r="N15" s="388">
        <v>658</v>
      </c>
      <c r="O15" s="388">
        <v>932</v>
      </c>
      <c r="P15" s="388">
        <v>0</v>
      </c>
      <c r="Q15" s="388">
        <v>0</v>
      </c>
      <c r="R15" s="388">
        <v>0</v>
      </c>
      <c r="S15" s="388">
        <v>0</v>
      </c>
      <c r="T15" s="388">
        <v>0</v>
      </c>
      <c r="U15" s="388">
        <v>0</v>
      </c>
      <c r="V15" s="388">
        <v>0</v>
      </c>
      <c r="W15" s="388">
        <v>0</v>
      </c>
      <c r="X15" s="388">
        <v>0</v>
      </c>
      <c r="Y15" s="388">
        <v>0</v>
      </c>
      <c r="Z15" s="389">
        <v>1664</v>
      </c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  <c r="AS15" s="376"/>
      <c r="AT15" s="376"/>
      <c r="AU15" s="376"/>
    </row>
    <row r="16" spans="1:47" ht="16.5" customHeight="1">
      <c r="A16" s="1550"/>
      <c r="B16" s="1551"/>
      <c r="C16" s="1552"/>
      <c r="D16" s="379" t="s">
        <v>26</v>
      </c>
      <c r="E16" s="390">
        <v>0</v>
      </c>
      <c r="F16" s="390">
        <v>0</v>
      </c>
      <c r="G16" s="390">
        <v>0</v>
      </c>
      <c r="H16" s="390">
        <v>0</v>
      </c>
      <c r="I16" s="390">
        <v>0</v>
      </c>
      <c r="J16" s="390">
        <v>0</v>
      </c>
      <c r="K16" s="390">
        <v>0</v>
      </c>
      <c r="L16" s="390">
        <v>0</v>
      </c>
      <c r="M16" s="390">
        <v>1</v>
      </c>
      <c r="N16" s="390">
        <v>11</v>
      </c>
      <c r="O16" s="390">
        <v>13</v>
      </c>
      <c r="P16" s="390">
        <v>0</v>
      </c>
      <c r="Q16" s="390">
        <v>0</v>
      </c>
      <c r="R16" s="390">
        <v>0</v>
      </c>
      <c r="S16" s="390">
        <v>0</v>
      </c>
      <c r="T16" s="390">
        <v>0</v>
      </c>
      <c r="U16" s="390">
        <v>0</v>
      </c>
      <c r="V16" s="390">
        <v>0</v>
      </c>
      <c r="W16" s="390">
        <v>0</v>
      </c>
      <c r="X16" s="390">
        <v>0</v>
      </c>
      <c r="Y16" s="390">
        <v>0</v>
      </c>
      <c r="Z16" s="392">
        <v>25</v>
      </c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</row>
    <row r="17" spans="1:47" ht="16.5" customHeight="1">
      <c r="A17" s="1550"/>
      <c r="B17" s="1551" t="s">
        <v>30</v>
      </c>
      <c r="C17" s="1551"/>
      <c r="D17" s="378" t="s">
        <v>27</v>
      </c>
      <c r="E17" s="386">
        <v>1.56</v>
      </c>
      <c r="F17" s="386">
        <v>30.89</v>
      </c>
      <c r="G17" s="386">
        <v>27.770000000000003</v>
      </c>
      <c r="H17" s="386">
        <v>194.08</v>
      </c>
      <c r="I17" s="386">
        <v>302.15999999999997</v>
      </c>
      <c r="J17" s="386">
        <v>358.83</v>
      </c>
      <c r="K17" s="386">
        <v>463.8</v>
      </c>
      <c r="L17" s="386">
        <v>341.01</v>
      </c>
      <c r="M17" s="386">
        <v>635.20999999999992</v>
      </c>
      <c r="N17" s="386">
        <v>690.93999999999994</v>
      </c>
      <c r="O17" s="386">
        <v>843.43000000000006</v>
      </c>
      <c r="P17" s="386">
        <v>569.54999999999995</v>
      </c>
      <c r="Q17" s="386">
        <v>212.63</v>
      </c>
      <c r="R17" s="386">
        <v>100.86</v>
      </c>
      <c r="S17" s="386">
        <v>83.86</v>
      </c>
      <c r="T17" s="386">
        <v>48.190000000000005</v>
      </c>
      <c r="U17" s="386">
        <v>63.61</v>
      </c>
      <c r="V17" s="386">
        <v>16.95</v>
      </c>
      <c r="W17" s="386">
        <v>7.1899999999999995</v>
      </c>
      <c r="X17" s="386">
        <v>4.03</v>
      </c>
      <c r="Y17" s="386">
        <v>2.39</v>
      </c>
      <c r="Z17" s="387">
        <v>4998.9399999999996</v>
      </c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  <c r="AS17" s="376"/>
      <c r="AT17" s="376"/>
      <c r="AU17" s="376"/>
    </row>
    <row r="18" spans="1:47" ht="16.5" customHeight="1">
      <c r="A18" s="1550"/>
      <c r="B18" s="1551"/>
      <c r="C18" s="1551"/>
      <c r="D18" s="380" t="s">
        <v>28</v>
      </c>
      <c r="E18" s="388">
        <v>21</v>
      </c>
      <c r="F18" s="388">
        <v>1099</v>
      </c>
      <c r="G18" s="388">
        <v>2187</v>
      </c>
      <c r="H18" s="388">
        <v>22808</v>
      </c>
      <c r="I18" s="388">
        <v>46572</v>
      </c>
      <c r="J18" s="388">
        <v>72129</v>
      </c>
      <c r="K18" s="388">
        <v>111930</v>
      </c>
      <c r="L18" s="388">
        <v>93065</v>
      </c>
      <c r="M18" s="388">
        <v>204410</v>
      </c>
      <c r="N18" s="388">
        <v>231470</v>
      </c>
      <c r="O18" s="388">
        <v>316858</v>
      </c>
      <c r="P18" s="388">
        <v>229057</v>
      </c>
      <c r="Q18" s="388">
        <v>110551</v>
      </c>
      <c r="R18" s="388">
        <v>50618</v>
      </c>
      <c r="S18" s="388">
        <v>41651</v>
      </c>
      <c r="T18" s="388">
        <v>23637</v>
      </c>
      <c r="U18" s="388">
        <v>32032</v>
      </c>
      <c r="V18" s="388">
        <v>9361</v>
      </c>
      <c r="W18" s="388">
        <v>3841</v>
      </c>
      <c r="X18" s="388">
        <v>2471</v>
      </c>
      <c r="Y18" s="388">
        <v>1157</v>
      </c>
      <c r="Z18" s="389">
        <v>1606925</v>
      </c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  <c r="AS18" s="376"/>
      <c r="AT18" s="376"/>
      <c r="AU18" s="376"/>
    </row>
    <row r="19" spans="1:47" ht="16.5" customHeight="1">
      <c r="A19" s="1550"/>
      <c r="B19" s="1551"/>
      <c r="C19" s="1551"/>
      <c r="D19" s="379" t="s">
        <v>26</v>
      </c>
      <c r="E19" s="393">
        <v>6</v>
      </c>
      <c r="F19" s="393">
        <v>260</v>
      </c>
      <c r="G19" s="393">
        <v>253</v>
      </c>
      <c r="H19" s="393">
        <v>1706</v>
      </c>
      <c r="I19" s="393">
        <v>2427</v>
      </c>
      <c r="J19" s="393">
        <v>2695</v>
      </c>
      <c r="K19" s="393">
        <v>3259</v>
      </c>
      <c r="L19" s="393">
        <v>2144</v>
      </c>
      <c r="M19" s="393">
        <v>3736</v>
      </c>
      <c r="N19" s="393">
        <v>3374</v>
      </c>
      <c r="O19" s="393">
        <v>3743</v>
      </c>
      <c r="P19" s="393">
        <v>2129</v>
      </c>
      <c r="Q19" s="393">
        <v>852</v>
      </c>
      <c r="R19" s="393">
        <v>351</v>
      </c>
      <c r="S19" s="393">
        <v>229</v>
      </c>
      <c r="T19" s="393">
        <v>112</v>
      </c>
      <c r="U19" s="393">
        <v>120</v>
      </c>
      <c r="V19" s="393">
        <v>34</v>
      </c>
      <c r="W19" s="393">
        <v>9</v>
      </c>
      <c r="X19" s="393">
        <v>6</v>
      </c>
      <c r="Y19" s="393">
        <v>4</v>
      </c>
      <c r="Z19" s="394">
        <v>27449</v>
      </c>
      <c r="AA19" s="376"/>
      <c r="AB19" s="376"/>
      <c r="AC19" s="376"/>
      <c r="AD19" s="376"/>
      <c r="AE19" s="376"/>
      <c r="AF19" s="376"/>
      <c r="AG19" s="376"/>
      <c r="AH19" s="376"/>
      <c r="AI19" s="376"/>
      <c r="AJ19" s="376"/>
      <c r="AK19" s="376"/>
      <c r="AL19" s="376"/>
      <c r="AM19" s="376"/>
      <c r="AN19" s="376"/>
      <c r="AO19" s="376"/>
      <c r="AP19" s="376"/>
      <c r="AQ19" s="376"/>
      <c r="AR19" s="376"/>
      <c r="AS19" s="376"/>
      <c r="AT19" s="376"/>
      <c r="AU19" s="376"/>
    </row>
    <row r="20" spans="1:47" ht="16.5" customHeight="1">
      <c r="A20" s="1550"/>
      <c r="B20" s="1551" t="s">
        <v>31</v>
      </c>
      <c r="C20" s="1552" t="s">
        <v>55</v>
      </c>
      <c r="D20" s="378" t="s">
        <v>27</v>
      </c>
      <c r="E20" s="386">
        <v>0</v>
      </c>
      <c r="F20" s="386">
        <v>0</v>
      </c>
      <c r="G20" s="386">
        <v>0</v>
      </c>
      <c r="H20" s="386">
        <v>0</v>
      </c>
      <c r="I20" s="386">
        <v>3.02</v>
      </c>
      <c r="J20" s="386">
        <v>7.22</v>
      </c>
      <c r="K20" s="386">
        <v>2.67</v>
      </c>
      <c r="L20" s="386">
        <v>46.02</v>
      </c>
      <c r="M20" s="386">
        <v>31.17</v>
      </c>
      <c r="N20" s="386">
        <v>28.19</v>
      </c>
      <c r="O20" s="386">
        <v>41.19</v>
      </c>
      <c r="P20" s="386">
        <v>57.53</v>
      </c>
      <c r="Q20" s="386">
        <v>3.85</v>
      </c>
      <c r="R20" s="386">
        <v>0.19</v>
      </c>
      <c r="S20" s="386">
        <v>0</v>
      </c>
      <c r="T20" s="386">
        <v>0</v>
      </c>
      <c r="U20" s="386">
        <v>0</v>
      </c>
      <c r="V20" s="386">
        <v>0</v>
      </c>
      <c r="W20" s="386">
        <v>0</v>
      </c>
      <c r="X20" s="386">
        <v>0</v>
      </c>
      <c r="Y20" s="386">
        <v>0</v>
      </c>
      <c r="Z20" s="387">
        <v>221.05</v>
      </c>
      <c r="AA20" s="376"/>
      <c r="AB20" s="376"/>
      <c r="AC20" s="376"/>
      <c r="AD20" s="376"/>
      <c r="AE20" s="376"/>
      <c r="AF20" s="376"/>
      <c r="AG20" s="376"/>
      <c r="AH20" s="376"/>
      <c r="AI20" s="376"/>
      <c r="AJ20" s="376"/>
      <c r="AK20" s="376"/>
      <c r="AL20" s="376"/>
      <c r="AM20" s="376"/>
      <c r="AN20" s="376"/>
      <c r="AO20" s="376"/>
      <c r="AP20" s="376"/>
      <c r="AQ20" s="376"/>
      <c r="AR20" s="376"/>
      <c r="AS20" s="376"/>
      <c r="AT20" s="376"/>
      <c r="AU20" s="376"/>
    </row>
    <row r="21" spans="1:47" ht="16.5" customHeight="1">
      <c r="A21" s="1550"/>
      <c r="B21" s="1551"/>
      <c r="C21" s="1552"/>
      <c r="D21" s="380" t="s">
        <v>28</v>
      </c>
      <c r="E21" s="388">
        <v>0</v>
      </c>
      <c r="F21" s="388">
        <v>0</v>
      </c>
      <c r="G21" s="388">
        <v>0</v>
      </c>
      <c r="H21" s="388">
        <v>0</v>
      </c>
      <c r="I21" s="388">
        <v>224</v>
      </c>
      <c r="J21" s="388">
        <v>681</v>
      </c>
      <c r="K21" s="388">
        <v>250</v>
      </c>
      <c r="L21" s="388">
        <v>4659</v>
      </c>
      <c r="M21" s="388">
        <v>3376</v>
      </c>
      <c r="N21" s="388">
        <v>3034</v>
      </c>
      <c r="O21" s="388">
        <v>4470</v>
      </c>
      <c r="P21" s="388">
        <v>6645</v>
      </c>
      <c r="Q21" s="388">
        <v>428</v>
      </c>
      <c r="R21" s="388">
        <v>21</v>
      </c>
      <c r="S21" s="388">
        <v>0</v>
      </c>
      <c r="T21" s="388">
        <v>0</v>
      </c>
      <c r="U21" s="388">
        <v>0</v>
      </c>
      <c r="V21" s="388">
        <v>0</v>
      </c>
      <c r="W21" s="388">
        <v>0</v>
      </c>
      <c r="X21" s="388">
        <v>0</v>
      </c>
      <c r="Y21" s="388">
        <v>0</v>
      </c>
      <c r="Z21" s="389">
        <v>23788</v>
      </c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</row>
    <row r="22" spans="1:47" ht="16.5" customHeight="1">
      <c r="A22" s="1550"/>
      <c r="B22" s="1551"/>
      <c r="C22" s="1552"/>
      <c r="D22" s="379" t="s">
        <v>26</v>
      </c>
      <c r="E22" s="390">
        <v>0</v>
      </c>
      <c r="F22" s="390">
        <v>0</v>
      </c>
      <c r="G22" s="390">
        <v>0</v>
      </c>
      <c r="H22" s="390">
        <v>0</v>
      </c>
      <c r="I22" s="390">
        <v>10</v>
      </c>
      <c r="J22" s="390">
        <v>22</v>
      </c>
      <c r="K22" s="390">
        <v>3</v>
      </c>
      <c r="L22" s="390">
        <v>47</v>
      </c>
      <c r="M22" s="390">
        <v>22</v>
      </c>
      <c r="N22" s="390">
        <v>20</v>
      </c>
      <c r="O22" s="390">
        <v>26</v>
      </c>
      <c r="P22" s="390">
        <v>47</v>
      </c>
      <c r="Q22" s="390">
        <v>3</v>
      </c>
      <c r="R22" s="390">
        <v>0</v>
      </c>
      <c r="S22" s="390">
        <v>0</v>
      </c>
      <c r="T22" s="390">
        <v>0</v>
      </c>
      <c r="U22" s="390">
        <v>0</v>
      </c>
      <c r="V22" s="390">
        <v>0</v>
      </c>
      <c r="W22" s="390">
        <v>0</v>
      </c>
      <c r="X22" s="390">
        <v>0</v>
      </c>
      <c r="Y22" s="390">
        <v>0</v>
      </c>
      <c r="Z22" s="391">
        <v>200</v>
      </c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</row>
    <row r="23" spans="1:47" ht="16.5" customHeight="1">
      <c r="A23" s="1550"/>
      <c r="B23" s="1551"/>
      <c r="C23" s="1552" t="s">
        <v>56</v>
      </c>
      <c r="D23" s="378" t="s">
        <v>27</v>
      </c>
      <c r="E23" s="386">
        <v>1.27</v>
      </c>
      <c r="F23" s="386">
        <v>2.71</v>
      </c>
      <c r="G23" s="386">
        <v>0.53</v>
      </c>
      <c r="H23" s="386">
        <v>0.33</v>
      </c>
      <c r="I23" s="386">
        <v>0.35</v>
      </c>
      <c r="J23" s="386">
        <v>0</v>
      </c>
      <c r="K23" s="386">
        <v>0</v>
      </c>
      <c r="L23" s="386">
        <v>1.3</v>
      </c>
      <c r="M23" s="386">
        <v>0.28999999999999998</v>
      </c>
      <c r="N23" s="386">
        <v>0</v>
      </c>
      <c r="O23" s="386">
        <v>0.22</v>
      </c>
      <c r="P23" s="386">
        <v>0.21</v>
      </c>
      <c r="Q23" s="386">
        <v>0</v>
      </c>
      <c r="R23" s="386">
        <v>0</v>
      </c>
      <c r="S23" s="386">
        <v>0</v>
      </c>
      <c r="T23" s="386">
        <v>0</v>
      </c>
      <c r="U23" s="386">
        <v>0</v>
      </c>
      <c r="V23" s="386">
        <v>0</v>
      </c>
      <c r="W23" s="386">
        <v>0</v>
      </c>
      <c r="X23" s="386">
        <v>0</v>
      </c>
      <c r="Y23" s="386">
        <v>0</v>
      </c>
      <c r="Z23" s="387">
        <v>7.21</v>
      </c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</row>
    <row r="24" spans="1:47" ht="16.5" customHeight="1">
      <c r="A24" s="1550"/>
      <c r="B24" s="1551"/>
      <c r="C24" s="1552"/>
      <c r="D24" s="380" t="s">
        <v>28</v>
      </c>
      <c r="E24" s="388">
        <v>0</v>
      </c>
      <c r="F24" s="388">
        <v>38</v>
      </c>
      <c r="G24" s="388">
        <v>12</v>
      </c>
      <c r="H24" s="388">
        <v>13</v>
      </c>
      <c r="I24" s="388">
        <v>14</v>
      </c>
      <c r="J24" s="388">
        <v>0</v>
      </c>
      <c r="K24" s="388">
        <v>0</v>
      </c>
      <c r="L24" s="388">
        <v>114</v>
      </c>
      <c r="M24" s="388">
        <v>25</v>
      </c>
      <c r="N24" s="388">
        <v>0</v>
      </c>
      <c r="O24" s="388">
        <v>23</v>
      </c>
      <c r="P24" s="388">
        <v>27</v>
      </c>
      <c r="Q24" s="388">
        <v>0</v>
      </c>
      <c r="R24" s="388">
        <v>0</v>
      </c>
      <c r="S24" s="388">
        <v>0</v>
      </c>
      <c r="T24" s="388">
        <v>0</v>
      </c>
      <c r="U24" s="388">
        <v>0</v>
      </c>
      <c r="V24" s="388">
        <v>0</v>
      </c>
      <c r="W24" s="388">
        <v>0</v>
      </c>
      <c r="X24" s="388">
        <v>0</v>
      </c>
      <c r="Y24" s="388">
        <v>0</v>
      </c>
      <c r="Z24" s="389">
        <v>266</v>
      </c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</row>
    <row r="25" spans="1:47" ht="16.5" customHeight="1">
      <c r="A25" s="1550"/>
      <c r="B25" s="1551"/>
      <c r="C25" s="1552"/>
      <c r="D25" s="379" t="s">
        <v>26</v>
      </c>
      <c r="E25" s="390">
        <v>0</v>
      </c>
      <c r="F25" s="390">
        <v>6</v>
      </c>
      <c r="G25" s="390">
        <v>1</v>
      </c>
      <c r="H25" s="390">
        <v>1</v>
      </c>
      <c r="I25" s="390">
        <v>1</v>
      </c>
      <c r="J25" s="390">
        <v>0</v>
      </c>
      <c r="K25" s="390">
        <v>0</v>
      </c>
      <c r="L25" s="390">
        <v>3</v>
      </c>
      <c r="M25" s="390">
        <v>0</v>
      </c>
      <c r="N25" s="390">
        <v>0</v>
      </c>
      <c r="O25" s="390">
        <v>0</v>
      </c>
      <c r="P25" s="390">
        <v>0</v>
      </c>
      <c r="Q25" s="390">
        <v>0</v>
      </c>
      <c r="R25" s="390">
        <v>0</v>
      </c>
      <c r="S25" s="390">
        <v>0</v>
      </c>
      <c r="T25" s="390">
        <v>0</v>
      </c>
      <c r="U25" s="390">
        <v>0</v>
      </c>
      <c r="V25" s="390">
        <v>0</v>
      </c>
      <c r="W25" s="390">
        <v>0</v>
      </c>
      <c r="X25" s="390">
        <v>0</v>
      </c>
      <c r="Y25" s="390">
        <v>0</v>
      </c>
      <c r="Z25" s="392">
        <v>12</v>
      </c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6"/>
      <c r="AN25" s="376"/>
      <c r="AO25" s="376"/>
      <c r="AP25" s="376"/>
      <c r="AQ25" s="376"/>
      <c r="AR25" s="376"/>
      <c r="AS25" s="376"/>
      <c r="AT25" s="376"/>
      <c r="AU25" s="376"/>
    </row>
    <row r="26" spans="1:47" ht="16.5" customHeight="1">
      <c r="A26" s="1550"/>
      <c r="B26" s="1551" t="s">
        <v>30</v>
      </c>
      <c r="C26" s="1551"/>
      <c r="D26" s="378" t="s">
        <v>27</v>
      </c>
      <c r="E26" s="386">
        <v>1.27</v>
      </c>
      <c r="F26" s="386">
        <v>2.71</v>
      </c>
      <c r="G26" s="386">
        <v>0.53</v>
      </c>
      <c r="H26" s="386">
        <v>0.33</v>
      </c>
      <c r="I26" s="386">
        <v>3.37</v>
      </c>
      <c r="J26" s="386">
        <v>7.22</v>
      </c>
      <c r="K26" s="386">
        <v>2.67</v>
      </c>
      <c r="L26" s="386">
        <v>47.32</v>
      </c>
      <c r="M26" s="386">
        <v>31.46</v>
      </c>
      <c r="N26" s="386">
        <v>28.19</v>
      </c>
      <c r="O26" s="386">
        <v>41.41</v>
      </c>
      <c r="P26" s="386">
        <v>57.74</v>
      </c>
      <c r="Q26" s="386">
        <v>3.85</v>
      </c>
      <c r="R26" s="386">
        <v>0.19</v>
      </c>
      <c r="S26" s="386">
        <v>0</v>
      </c>
      <c r="T26" s="386">
        <v>0</v>
      </c>
      <c r="U26" s="386">
        <v>0</v>
      </c>
      <c r="V26" s="386">
        <v>0</v>
      </c>
      <c r="W26" s="386">
        <v>0</v>
      </c>
      <c r="X26" s="386">
        <v>0</v>
      </c>
      <c r="Y26" s="386">
        <v>0</v>
      </c>
      <c r="Z26" s="387">
        <v>228.26000000000002</v>
      </c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6"/>
      <c r="AN26" s="376"/>
      <c r="AO26" s="376"/>
      <c r="AP26" s="376"/>
      <c r="AQ26" s="376"/>
      <c r="AR26" s="376"/>
      <c r="AS26" s="376"/>
      <c r="AT26" s="376"/>
      <c r="AU26" s="376"/>
    </row>
    <row r="27" spans="1:47" ht="16.5" customHeight="1">
      <c r="A27" s="1550"/>
      <c r="B27" s="1551"/>
      <c r="C27" s="1551"/>
      <c r="D27" s="380" t="s">
        <v>28</v>
      </c>
      <c r="E27" s="388">
        <v>0</v>
      </c>
      <c r="F27" s="388">
        <v>38</v>
      </c>
      <c r="G27" s="388">
        <v>12</v>
      </c>
      <c r="H27" s="388">
        <v>13</v>
      </c>
      <c r="I27" s="388">
        <v>238</v>
      </c>
      <c r="J27" s="388">
        <v>681</v>
      </c>
      <c r="K27" s="388">
        <v>250</v>
      </c>
      <c r="L27" s="388">
        <v>4773</v>
      </c>
      <c r="M27" s="388">
        <v>3401</v>
      </c>
      <c r="N27" s="388">
        <v>3034</v>
      </c>
      <c r="O27" s="388">
        <v>4493</v>
      </c>
      <c r="P27" s="388">
        <v>6672</v>
      </c>
      <c r="Q27" s="388">
        <v>428</v>
      </c>
      <c r="R27" s="388">
        <v>21</v>
      </c>
      <c r="S27" s="388">
        <v>0</v>
      </c>
      <c r="T27" s="388">
        <v>0</v>
      </c>
      <c r="U27" s="388">
        <v>0</v>
      </c>
      <c r="V27" s="388">
        <v>0</v>
      </c>
      <c r="W27" s="388">
        <v>0</v>
      </c>
      <c r="X27" s="388">
        <v>0</v>
      </c>
      <c r="Y27" s="388">
        <v>0</v>
      </c>
      <c r="Z27" s="389">
        <v>24054</v>
      </c>
      <c r="AA27" s="376"/>
      <c r="AB27" s="376"/>
      <c r="AC27" s="376"/>
      <c r="AD27" s="376"/>
      <c r="AE27" s="376"/>
      <c r="AF27" s="376"/>
      <c r="AG27" s="376"/>
      <c r="AH27" s="376"/>
      <c r="AI27" s="376"/>
      <c r="AJ27" s="376"/>
      <c r="AK27" s="376"/>
      <c r="AL27" s="376"/>
      <c r="AM27" s="376"/>
      <c r="AN27" s="376"/>
      <c r="AO27" s="376"/>
      <c r="AP27" s="376"/>
      <c r="AQ27" s="376"/>
      <c r="AR27" s="376"/>
      <c r="AS27" s="376"/>
      <c r="AT27" s="376"/>
      <c r="AU27" s="376"/>
    </row>
    <row r="28" spans="1:47" ht="16.5" customHeight="1">
      <c r="A28" s="1550"/>
      <c r="B28" s="1551"/>
      <c r="C28" s="1551"/>
      <c r="D28" s="379" t="s">
        <v>26</v>
      </c>
      <c r="E28" s="393">
        <v>0</v>
      </c>
      <c r="F28" s="393">
        <v>6</v>
      </c>
      <c r="G28" s="393">
        <v>1</v>
      </c>
      <c r="H28" s="393">
        <v>1</v>
      </c>
      <c r="I28" s="393">
        <v>11</v>
      </c>
      <c r="J28" s="393">
        <v>22</v>
      </c>
      <c r="K28" s="393">
        <v>3</v>
      </c>
      <c r="L28" s="393">
        <v>50</v>
      </c>
      <c r="M28" s="393">
        <v>22</v>
      </c>
      <c r="N28" s="393">
        <v>20</v>
      </c>
      <c r="O28" s="393">
        <v>26</v>
      </c>
      <c r="P28" s="393">
        <v>47</v>
      </c>
      <c r="Q28" s="393">
        <v>3</v>
      </c>
      <c r="R28" s="393">
        <v>0</v>
      </c>
      <c r="S28" s="393">
        <v>0</v>
      </c>
      <c r="T28" s="393">
        <v>0</v>
      </c>
      <c r="U28" s="393">
        <v>0</v>
      </c>
      <c r="V28" s="393">
        <v>0</v>
      </c>
      <c r="W28" s="393">
        <v>0</v>
      </c>
      <c r="X28" s="393">
        <v>0</v>
      </c>
      <c r="Y28" s="393">
        <v>0</v>
      </c>
      <c r="Z28" s="394">
        <v>212</v>
      </c>
      <c r="AA28" s="376"/>
      <c r="AB28" s="376"/>
      <c r="AC28" s="376"/>
      <c r="AD28" s="376"/>
      <c r="AE28" s="376"/>
      <c r="AF28" s="376"/>
      <c r="AG28" s="376"/>
      <c r="AH28" s="376"/>
      <c r="AI28" s="376"/>
      <c r="AJ28" s="376"/>
      <c r="AK28" s="376"/>
      <c r="AL28" s="376"/>
      <c r="AM28" s="376"/>
      <c r="AN28" s="376"/>
      <c r="AO28" s="376"/>
      <c r="AP28" s="376"/>
      <c r="AQ28" s="376"/>
      <c r="AR28" s="376"/>
      <c r="AS28" s="376"/>
      <c r="AT28" s="376"/>
      <c r="AU28" s="376"/>
    </row>
    <row r="29" spans="1:47" ht="16.5" customHeight="1">
      <c r="A29" s="1550" t="s">
        <v>24</v>
      </c>
      <c r="B29" s="1551"/>
      <c r="C29" s="1551"/>
      <c r="D29" s="378" t="s">
        <v>27</v>
      </c>
      <c r="E29" s="386">
        <v>2.83</v>
      </c>
      <c r="F29" s="386">
        <v>33.6</v>
      </c>
      <c r="G29" s="386">
        <v>28.300000000000004</v>
      </c>
      <c r="H29" s="386">
        <v>194.41000000000003</v>
      </c>
      <c r="I29" s="386">
        <v>305.52999999999997</v>
      </c>
      <c r="J29" s="386">
        <v>366.05</v>
      </c>
      <c r="K29" s="386">
        <v>466.47</v>
      </c>
      <c r="L29" s="386">
        <v>388.33</v>
      </c>
      <c r="M29" s="386">
        <v>666.66999999999985</v>
      </c>
      <c r="N29" s="386">
        <v>719.13</v>
      </c>
      <c r="O29" s="386">
        <v>884.84000000000015</v>
      </c>
      <c r="P29" s="386">
        <v>627.29</v>
      </c>
      <c r="Q29" s="386">
        <v>216.48</v>
      </c>
      <c r="R29" s="386">
        <v>101.05</v>
      </c>
      <c r="S29" s="386">
        <v>83.86</v>
      </c>
      <c r="T29" s="386">
        <v>48.190000000000005</v>
      </c>
      <c r="U29" s="386">
        <v>63.61</v>
      </c>
      <c r="V29" s="386">
        <v>16.95</v>
      </c>
      <c r="W29" s="386">
        <v>7.1899999999999995</v>
      </c>
      <c r="X29" s="386">
        <v>4.03</v>
      </c>
      <c r="Y29" s="386">
        <v>2.39</v>
      </c>
      <c r="Z29" s="387">
        <v>5227.2</v>
      </c>
      <c r="AA29" s="376"/>
      <c r="AB29" s="376"/>
      <c r="AC29" s="376"/>
      <c r="AD29" s="376"/>
      <c r="AE29" s="376"/>
      <c r="AF29" s="376"/>
      <c r="AG29" s="376"/>
      <c r="AH29" s="376"/>
      <c r="AI29" s="376"/>
      <c r="AJ29" s="376"/>
      <c r="AK29" s="376"/>
      <c r="AL29" s="376"/>
      <c r="AM29" s="376"/>
      <c r="AN29" s="376"/>
      <c r="AO29" s="376"/>
      <c r="AP29" s="376"/>
      <c r="AQ29" s="376"/>
      <c r="AR29" s="376"/>
      <c r="AS29" s="376"/>
      <c r="AT29" s="376"/>
      <c r="AU29" s="376"/>
    </row>
    <row r="30" spans="1:47" ht="16.5" customHeight="1">
      <c r="A30" s="1550"/>
      <c r="B30" s="1551"/>
      <c r="C30" s="1551"/>
      <c r="D30" s="380" t="s">
        <v>28</v>
      </c>
      <c r="E30" s="388">
        <v>21</v>
      </c>
      <c r="F30" s="388">
        <v>1137</v>
      </c>
      <c r="G30" s="388">
        <v>2199</v>
      </c>
      <c r="H30" s="388">
        <v>22821</v>
      </c>
      <c r="I30" s="388">
        <v>46810</v>
      </c>
      <c r="J30" s="388">
        <v>72810</v>
      </c>
      <c r="K30" s="388">
        <v>112180</v>
      </c>
      <c r="L30" s="388">
        <v>97838</v>
      </c>
      <c r="M30" s="388">
        <v>207811</v>
      </c>
      <c r="N30" s="388">
        <v>234504</v>
      </c>
      <c r="O30" s="388">
        <v>321351</v>
      </c>
      <c r="P30" s="388">
        <v>235729</v>
      </c>
      <c r="Q30" s="388">
        <v>110979</v>
      </c>
      <c r="R30" s="388">
        <v>50639</v>
      </c>
      <c r="S30" s="388">
        <v>41651</v>
      </c>
      <c r="T30" s="388">
        <v>23637</v>
      </c>
      <c r="U30" s="388">
        <v>32032</v>
      </c>
      <c r="V30" s="388">
        <v>9361</v>
      </c>
      <c r="W30" s="388">
        <v>3841</v>
      </c>
      <c r="X30" s="388">
        <v>2471</v>
      </c>
      <c r="Y30" s="388">
        <v>1157</v>
      </c>
      <c r="Z30" s="389">
        <v>1630979</v>
      </c>
      <c r="AA30" s="376"/>
      <c r="AB30" s="376"/>
      <c r="AC30" s="376"/>
      <c r="AD30" s="376"/>
      <c r="AE30" s="376"/>
      <c r="AF30" s="376"/>
      <c r="AG30" s="376"/>
      <c r="AH30" s="376"/>
      <c r="AI30" s="376"/>
      <c r="AJ30" s="376"/>
      <c r="AK30" s="376"/>
      <c r="AL30" s="376"/>
      <c r="AM30" s="376"/>
      <c r="AN30" s="376"/>
      <c r="AO30" s="376"/>
      <c r="AP30" s="376"/>
      <c r="AQ30" s="376"/>
      <c r="AR30" s="376"/>
      <c r="AS30" s="376"/>
      <c r="AT30" s="376"/>
      <c r="AU30" s="376"/>
    </row>
    <row r="31" spans="1:47" ht="16.5" customHeight="1">
      <c r="A31" s="1550"/>
      <c r="B31" s="1551"/>
      <c r="C31" s="1551"/>
      <c r="D31" s="379" t="s">
        <v>26</v>
      </c>
      <c r="E31" s="393">
        <v>6</v>
      </c>
      <c r="F31" s="393">
        <v>266</v>
      </c>
      <c r="G31" s="393">
        <v>254</v>
      </c>
      <c r="H31" s="393">
        <v>1707</v>
      </c>
      <c r="I31" s="393">
        <v>2438</v>
      </c>
      <c r="J31" s="393">
        <v>2717</v>
      </c>
      <c r="K31" s="393">
        <v>3262</v>
      </c>
      <c r="L31" s="393">
        <v>2194</v>
      </c>
      <c r="M31" s="393">
        <v>3758</v>
      </c>
      <c r="N31" s="393">
        <v>3394</v>
      </c>
      <c r="O31" s="393">
        <v>3769</v>
      </c>
      <c r="P31" s="393">
        <v>2176</v>
      </c>
      <c r="Q31" s="393">
        <v>855</v>
      </c>
      <c r="R31" s="393">
        <v>351</v>
      </c>
      <c r="S31" s="393">
        <v>229</v>
      </c>
      <c r="T31" s="393">
        <v>112</v>
      </c>
      <c r="U31" s="393">
        <v>120</v>
      </c>
      <c r="V31" s="393">
        <v>34</v>
      </c>
      <c r="W31" s="393">
        <v>9</v>
      </c>
      <c r="X31" s="393">
        <v>6</v>
      </c>
      <c r="Y31" s="393">
        <v>4</v>
      </c>
      <c r="Z31" s="394">
        <v>27661</v>
      </c>
      <c r="AA31" s="376"/>
      <c r="AB31" s="376"/>
      <c r="AC31" s="376"/>
      <c r="AD31" s="376"/>
      <c r="AE31" s="376"/>
      <c r="AF31" s="376"/>
      <c r="AG31" s="376"/>
      <c r="AH31" s="376"/>
      <c r="AI31" s="376"/>
      <c r="AJ31" s="376"/>
      <c r="AK31" s="376"/>
      <c r="AL31" s="376"/>
      <c r="AM31" s="376"/>
      <c r="AN31" s="376"/>
      <c r="AO31" s="376"/>
      <c r="AP31" s="376"/>
      <c r="AQ31" s="376"/>
      <c r="AR31" s="376"/>
      <c r="AS31" s="376"/>
      <c r="AT31" s="376"/>
      <c r="AU31" s="376"/>
    </row>
    <row r="32" spans="1:47" ht="16.5" customHeight="1">
      <c r="A32" s="1550" t="s">
        <v>34</v>
      </c>
      <c r="B32" s="1551" t="s">
        <v>29</v>
      </c>
      <c r="C32" s="1552" t="s">
        <v>53</v>
      </c>
      <c r="D32" s="378" t="s">
        <v>27</v>
      </c>
      <c r="E32" s="386">
        <v>0</v>
      </c>
      <c r="F32" s="386">
        <v>0</v>
      </c>
      <c r="G32" s="386">
        <v>0</v>
      </c>
      <c r="H32" s="386">
        <v>0</v>
      </c>
      <c r="I32" s="386">
        <v>0</v>
      </c>
      <c r="J32" s="386">
        <v>0</v>
      </c>
      <c r="K32" s="386">
        <v>0</v>
      </c>
      <c r="L32" s="386">
        <v>0</v>
      </c>
      <c r="M32" s="386">
        <v>0.38</v>
      </c>
      <c r="N32" s="386">
        <v>2.2999999999999998</v>
      </c>
      <c r="O32" s="386">
        <v>3.33</v>
      </c>
      <c r="P32" s="386">
        <v>4.25</v>
      </c>
      <c r="Q32" s="386">
        <v>99.38</v>
      </c>
      <c r="R32" s="386">
        <v>94.32</v>
      </c>
      <c r="S32" s="386">
        <v>48.35</v>
      </c>
      <c r="T32" s="386">
        <v>62.4</v>
      </c>
      <c r="U32" s="386">
        <v>27.78</v>
      </c>
      <c r="V32" s="386">
        <v>32.72</v>
      </c>
      <c r="W32" s="386">
        <v>1.45</v>
      </c>
      <c r="X32" s="386">
        <v>3.59</v>
      </c>
      <c r="Y32" s="386">
        <v>1.78</v>
      </c>
      <c r="Z32" s="387">
        <v>382.03</v>
      </c>
      <c r="AA32" s="376"/>
      <c r="AB32" s="376"/>
      <c r="AC32" s="376"/>
      <c r="AD32" s="376"/>
      <c r="AE32" s="376"/>
      <c r="AF32" s="376"/>
      <c r="AG32" s="376"/>
      <c r="AH32" s="376"/>
      <c r="AI32" s="376"/>
      <c r="AJ32" s="376"/>
      <c r="AK32" s="376"/>
      <c r="AL32" s="376"/>
      <c r="AM32" s="376"/>
      <c r="AN32" s="376"/>
      <c r="AO32" s="376"/>
      <c r="AP32" s="376"/>
      <c r="AQ32" s="376"/>
      <c r="AR32" s="376"/>
      <c r="AS32" s="376"/>
      <c r="AT32" s="376"/>
      <c r="AU32" s="376"/>
    </row>
    <row r="33" spans="1:47" ht="16.5" customHeight="1">
      <c r="A33" s="1550"/>
      <c r="B33" s="1551"/>
      <c r="C33" s="1552"/>
      <c r="D33" s="380" t="s">
        <v>28</v>
      </c>
      <c r="E33" s="388">
        <v>0</v>
      </c>
      <c r="F33" s="388">
        <v>0</v>
      </c>
      <c r="G33" s="388">
        <v>0</v>
      </c>
      <c r="H33" s="388">
        <v>0</v>
      </c>
      <c r="I33" s="388">
        <v>0</v>
      </c>
      <c r="J33" s="388">
        <v>0</v>
      </c>
      <c r="K33" s="388">
        <v>0</v>
      </c>
      <c r="L33" s="388">
        <v>0</v>
      </c>
      <c r="M33" s="388">
        <v>64</v>
      </c>
      <c r="N33" s="388">
        <v>404</v>
      </c>
      <c r="O33" s="388">
        <v>628</v>
      </c>
      <c r="P33" s="388">
        <v>935</v>
      </c>
      <c r="Q33" s="388">
        <v>22435</v>
      </c>
      <c r="R33" s="388">
        <v>21089</v>
      </c>
      <c r="S33" s="388">
        <v>10678</v>
      </c>
      <c r="T33" s="388">
        <v>13547</v>
      </c>
      <c r="U33" s="388">
        <v>6128</v>
      </c>
      <c r="V33" s="388">
        <v>6904</v>
      </c>
      <c r="W33" s="388">
        <v>313</v>
      </c>
      <c r="X33" s="388">
        <v>738</v>
      </c>
      <c r="Y33" s="388">
        <v>365</v>
      </c>
      <c r="Z33" s="389">
        <v>84228</v>
      </c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376"/>
      <c r="AM33" s="376"/>
      <c r="AN33" s="376"/>
      <c r="AO33" s="376"/>
      <c r="AP33" s="376"/>
      <c r="AQ33" s="376"/>
      <c r="AR33" s="376"/>
      <c r="AS33" s="376"/>
      <c r="AT33" s="376"/>
      <c r="AU33" s="376"/>
    </row>
    <row r="34" spans="1:47" ht="16.5" customHeight="1">
      <c r="A34" s="1550"/>
      <c r="B34" s="1551"/>
      <c r="C34" s="1552"/>
      <c r="D34" s="379" t="s">
        <v>26</v>
      </c>
      <c r="E34" s="390">
        <v>0</v>
      </c>
      <c r="F34" s="390">
        <v>0</v>
      </c>
      <c r="G34" s="390">
        <v>0</v>
      </c>
      <c r="H34" s="390">
        <v>0</v>
      </c>
      <c r="I34" s="390">
        <v>0</v>
      </c>
      <c r="J34" s="390">
        <v>0</v>
      </c>
      <c r="K34" s="390">
        <v>0</v>
      </c>
      <c r="L34" s="390">
        <v>0</v>
      </c>
      <c r="M34" s="390">
        <v>2</v>
      </c>
      <c r="N34" s="390">
        <v>8</v>
      </c>
      <c r="O34" s="390">
        <v>10</v>
      </c>
      <c r="P34" s="390">
        <v>7</v>
      </c>
      <c r="Q34" s="390">
        <v>114</v>
      </c>
      <c r="R34" s="390">
        <v>91</v>
      </c>
      <c r="S34" s="390">
        <v>48</v>
      </c>
      <c r="T34" s="390">
        <v>46</v>
      </c>
      <c r="U34" s="390">
        <v>25</v>
      </c>
      <c r="V34" s="390">
        <v>30</v>
      </c>
      <c r="W34" s="390">
        <v>1</v>
      </c>
      <c r="X34" s="390">
        <v>3</v>
      </c>
      <c r="Y34" s="390">
        <v>1</v>
      </c>
      <c r="Z34" s="391">
        <v>386</v>
      </c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376"/>
      <c r="AM34" s="376"/>
      <c r="AN34" s="376"/>
      <c r="AO34" s="376"/>
      <c r="AP34" s="376"/>
      <c r="AQ34" s="376"/>
      <c r="AR34" s="376"/>
      <c r="AS34" s="376"/>
      <c r="AT34" s="376"/>
      <c r="AU34" s="376"/>
    </row>
    <row r="35" spans="1:47" ht="16.5" customHeight="1">
      <c r="A35" s="1550"/>
      <c r="B35" s="1551"/>
      <c r="C35" s="1552" t="s">
        <v>54</v>
      </c>
      <c r="D35" s="378" t="s">
        <v>27</v>
      </c>
      <c r="E35" s="386">
        <v>0</v>
      </c>
      <c r="F35" s="386">
        <v>0</v>
      </c>
      <c r="G35" s="386">
        <v>0</v>
      </c>
      <c r="H35" s="386">
        <v>0</v>
      </c>
      <c r="I35" s="386">
        <v>0</v>
      </c>
      <c r="J35" s="386">
        <v>0</v>
      </c>
      <c r="K35" s="386">
        <v>0</v>
      </c>
      <c r="L35" s="386">
        <v>0</v>
      </c>
      <c r="M35" s="386">
        <v>0</v>
      </c>
      <c r="N35" s="386">
        <v>0</v>
      </c>
      <c r="O35" s="386">
        <v>0</v>
      </c>
      <c r="P35" s="386">
        <v>0</v>
      </c>
      <c r="Q35" s="386">
        <v>0</v>
      </c>
      <c r="R35" s="386">
        <v>0</v>
      </c>
      <c r="S35" s="386">
        <v>0</v>
      </c>
      <c r="T35" s="386">
        <v>0</v>
      </c>
      <c r="U35" s="386">
        <v>0</v>
      </c>
      <c r="V35" s="386">
        <v>0</v>
      </c>
      <c r="W35" s="386">
        <v>0</v>
      </c>
      <c r="X35" s="386">
        <v>0</v>
      </c>
      <c r="Y35" s="386">
        <v>0</v>
      </c>
      <c r="Z35" s="387">
        <v>0</v>
      </c>
      <c r="AA35" s="376"/>
      <c r="AB35" s="376"/>
      <c r="AC35" s="376"/>
      <c r="AD35" s="376"/>
      <c r="AE35" s="376"/>
      <c r="AF35" s="376"/>
      <c r="AG35" s="376"/>
      <c r="AH35" s="376"/>
      <c r="AI35" s="376"/>
      <c r="AJ35" s="376"/>
      <c r="AK35" s="376"/>
      <c r="AL35" s="376"/>
      <c r="AM35" s="376"/>
      <c r="AN35" s="376"/>
      <c r="AO35" s="376"/>
      <c r="AP35" s="376"/>
      <c r="AQ35" s="376"/>
      <c r="AR35" s="376"/>
      <c r="AS35" s="376"/>
      <c r="AT35" s="376"/>
      <c r="AU35" s="376"/>
    </row>
    <row r="36" spans="1:47" ht="16.5" customHeight="1">
      <c r="A36" s="1550"/>
      <c r="B36" s="1551"/>
      <c r="C36" s="1552"/>
      <c r="D36" s="380" t="s">
        <v>28</v>
      </c>
      <c r="E36" s="388">
        <v>0</v>
      </c>
      <c r="F36" s="388">
        <v>0</v>
      </c>
      <c r="G36" s="388">
        <v>0</v>
      </c>
      <c r="H36" s="388">
        <v>0</v>
      </c>
      <c r="I36" s="388">
        <v>0</v>
      </c>
      <c r="J36" s="388">
        <v>0</v>
      </c>
      <c r="K36" s="388">
        <v>0</v>
      </c>
      <c r="L36" s="388">
        <v>0</v>
      </c>
      <c r="M36" s="388">
        <v>0</v>
      </c>
      <c r="N36" s="388">
        <v>0</v>
      </c>
      <c r="O36" s="388">
        <v>0</v>
      </c>
      <c r="P36" s="388">
        <v>0</v>
      </c>
      <c r="Q36" s="388">
        <v>0</v>
      </c>
      <c r="R36" s="388">
        <v>0</v>
      </c>
      <c r="S36" s="388">
        <v>0</v>
      </c>
      <c r="T36" s="388">
        <v>0</v>
      </c>
      <c r="U36" s="388">
        <v>0</v>
      </c>
      <c r="V36" s="388">
        <v>0</v>
      </c>
      <c r="W36" s="388">
        <v>0</v>
      </c>
      <c r="X36" s="388">
        <v>0</v>
      </c>
      <c r="Y36" s="388">
        <v>0</v>
      </c>
      <c r="Z36" s="389">
        <v>0</v>
      </c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6"/>
      <c r="AO36" s="376"/>
      <c r="AP36" s="376"/>
      <c r="AQ36" s="376"/>
      <c r="AR36" s="376"/>
      <c r="AS36" s="376"/>
      <c r="AT36" s="376"/>
      <c r="AU36" s="376"/>
    </row>
    <row r="37" spans="1:47" ht="16.5" customHeight="1">
      <c r="A37" s="1550"/>
      <c r="B37" s="1551"/>
      <c r="C37" s="1552"/>
      <c r="D37" s="379" t="s">
        <v>26</v>
      </c>
      <c r="E37" s="390">
        <v>0</v>
      </c>
      <c r="F37" s="390">
        <v>0</v>
      </c>
      <c r="G37" s="390">
        <v>0</v>
      </c>
      <c r="H37" s="390">
        <v>0</v>
      </c>
      <c r="I37" s="390">
        <v>0</v>
      </c>
      <c r="J37" s="390">
        <v>0</v>
      </c>
      <c r="K37" s="390">
        <v>0</v>
      </c>
      <c r="L37" s="390">
        <v>0</v>
      </c>
      <c r="M37" s="390">
        <v>0</v>
      </c>
      <c r="N37" s="390">
        <v>0</v>
      </c>
      <c r="O37" s="390">
        <v>0</v>
      </c>
      <c r="P37" s="390">
        <v>0</v>
      </c>
      <c r="Q37" s="390">
        <v>0</v>
      </c>
      <c r="R37" s="390">
        <v>0</v>
      </c>
      <c r="S37" s="390">
        <v>0</v>
      </c>
      <c r="T37" s="390">
        <v>0</v>
      </c>
      <c r="U37" s="390">
        <v>0</v>
      </c>
      <c r="V37" s="390">
        <v>0</v>
      </c>
      <c r="W37" s="390">
        <v>0</v>
      </c>
      <c r="X37" s="390">
        <v>0</v>
      </c>
      <c r="Y37" s="390">
        <v>0</v>
      </c>
      <c r="Z37" s="391">
        <v>0</v>
      </c>
      <c r="AA37" s="376"/>
      <c r="AB37" s="376"/>
      <c r="AC37" s="376"/>
      <c r="AD37" s="376"/>
      <c r="AE37" s="376"/>
      <c r="AF37" s="376"/>
      <c r="AG37" s="376"/>
      <c r="AH37" s="376"/>
      <c r="AI37" s="376"/>
      <c r="AJ37" s="376"/>
      <c r="AK37" s="376"/>
      <c r="AL37" s="376"/>
      <c r="AM37" s="376"/>
      <c r="AN37" s="376"/>
      <c r="AO37" s="376"/>
      <c r="AP37" s="376"/>
      <c r="AQ37" s="376"/>
      <c r="AR37" s="376"/>
      <c r="AS37" s="376"/>
      <c r="AT37" s="376"/>
      <c r="AU37" s="376"/>
    </row>
    <row r="38" spans="1:47" ht="16.5" customHeight="1">
      <c r="A38" s="1550"/>
      <c r="B38" s="1551" t="s">
        <v>30</v>
      </c>
      <c r="C38" s="1551"/>
      <c r="D38" s="378" t="s">
        <v>27</v>
      </c>
      <c r="E38" s="386">
        <v>0</v>
      </c>
      <c r="F38" s="386">
        <v>0</v>
      </c>
      <c r="G38" s="386">
        <v>0</v>
      </c>
      <c r="H38" s="386">
        <v>0</v>
      </c>
      <c r="I38" s="386">
        <v>0</v>
      </c>
      <c r="J38" s="386">
        <v>0</v>
      </c>
      <c r="K38" s="386">
        <v>0</v>
      </c>
      <c r="L38" s="386">
        <v>0</v>
      </c>
      <c r="M38" s="386">
        <v>0.38</v>
      </c>
      <c r="N38" s="386">
        <v>2.2999999999999998</v>
      </c>
      <c r="O38" s="386">
        <v>3.33</v>
      </c>
      <c r="P38" s="386">
        <v>4.25</v>
      </c>
      <c r="Q38" s="386">
        <v>99.38</v>
      </c>
      <c r="R38" s="386">
        <v>94.32</v>
      </c>
      <c r="S38" s="386">
        <v>48.35</v>
      </c>
      <c r="T38" s="386">
        <v>62.4</v>
      </c>
      <c r="U38" s="386">
        <v>27.78</v>
      </c>
      <c r="V38" s="386">
        <v>32.72</v>
      </c>
      <c r="W38" s="386">
        <v>1.45</v>
      </c>
      <c r="X38" s="386">
        <v>3.59</v>
      </c>
      <c r="Y38" s="386">
        <v>1.78</v>
      </c>
      <c r="Z38" s="387">
        <v>382.03</v>
      </c>
      <c r="AA38" s="376"/>
      <c r="AB38" s="376"/>
      <c r="AC38" s="376"/>
      <c r="AD38" s="376"/>
      <c r="AE38" s="376"/>
      <c r="AF38" s="376"/>
      <c r="AG38" s="376"/>
      <c r="AH38" s="376"/>
      <c r="AI38" s="376"/>
      <c r="AJ38" s="376"/>
      <c r="AK38" s="376"/>
      <c r="AL38" s="376"/>
      <c r="AM38" s="376"/>
      <c r="AN38" s="376"/>
      <c r="AO38" s="376"/>
      <c r="AP38" s="376"/>
      <c r="AQ38" s="376"/>
      <c r="AR38" s="376"/>
      <c r="AS38" s="376"/>
      <c r="AT38" s="376"/>
      <c r="AU38" s="376"/>
    </row>
    <row r="39" spans="1:47" ht="16.5" customHeight="1">
      <c r="A39" s="1550"/>
      <c r="B39" s="1551"/>
      <c r="C39" s="1551"/>
      <c r="D39" s="380" t="s">
        <v>28</v>
      </c>
      <c r="E39" s="388">
        <v>0</v>
      </c>
      <c r="F39" s="388">
        <v>0</v>
      </c>
      <c r="G39" s="388">
        <v>0</v>
      </c>
      <c r="H39" s="388">
        <v>0</v>
      </c>
      <c r="I39" s="388">
        <v>0</v>
      </c>
      <c r="J39" s="388">
        <v>0</v>
      </c>
      <c r="K39" s="388">
        <v>0</v>
      </c>
      <c r="L39" s="388">
        <v>0</v>
      </c>
      <c r="M39" s="388">
        <v>64</v>
      </c>
      <c r="N39" s="388">
        <v>404</v>
      </c>
      <c r="O39" s="388">
        <v>628</v>
      </c>
      <c r="P39" s="388">
        <v>935</v>
      </c>
      <c r="Q39" s="388">
        <v>22435</v>
      </c>
      <c r="R39" s="388">
        <v>21089</v>
      </c>
      <c r="S39" s="388">
        <v>10678</v>
      </c>
      <c r="T39" s="388">
        <v>13547</v>
      </c>
      <c r="U39" s="388">
        <v>6128</v>
      </c>
      <c r="V39" s="388">
        <v>6904</v>
      </c>
      <c r="W39" s="388">
        <v>313</v>
      </c>
      <c r="X39" s="388">
        <v>738</v>
      </c>
      <c r="Y39" s="388">
        <v>365</v>
      </c>
      <c r="Z39" s="389">
        <v>84228</v>
      </c>
      <c r="AA39" s="376"/>
      <c r="AB39" s="376"/>
      <c r="AC39" s="376"/>
      <c r="AD39" s="376"/>
      <c r="AE39" s="376"/>
      <c r="AF39" s="376"/>
      <c r="AG39" s="376"/>
      <c r="AH39" s="376"/>
      <c r="AI39" s="376"/>
      <c r="AJ39" s="376"/>
      <c r="AK39" s="376"/>
      <c r="AL39" s="376"/>
      <c r="AM39" s="376"/>
      <c r="AN39" s="376"/>
      <c r="AO39" s="376"/>
      <c r="AP39" s="376"/>
      <c r="AQ39" s="376"/>
      <c r="AR39" s="376"/>
      <c r="AS39" s="376"/>
      <c r="AT39" s="376"/>
      <c r="AU39" s="376"/>
    </row>
    <row r="40" spans="1:47" ht="16.5" customHeight="1">
      <c r="A40" s="1550"/>
      <c r="B40" s="1551"/>
      <c r="C40" s="1551"/>
      <c r="D40" s="379" t="s">
        <v>26</v>
      </c>
      <c r="E40" s="393">
        <v>0</v>
      </c>
      <c r="F40" s="393">
        <v>0</v>
      </c>
      <c r="G40" s="393">
        <v>0</v>
      </c>
      <c r="H40" s="393">
        <v>0</v>
      </c>
      <c r="I40" s="393">
        <v>0</v>
      </c>
      <c r="J40" s="393">
        <v>0</v>
      </c>
      <c r="K40" s="393">
        <v>0</v>
      </c>
      <c r="L40" s="393">
        <v>0</v>
      </c>
      <c r="M40" s="393">
        <v>2</v>
      </c>
      <c r="N40" s="393">
        <v>8</v>
      </c>
      <c r="O40" s="393">
        <v>10</v>
      </c>
      <c r="P40" s="393">
        <v>7</v>
      </c>
      <c r="Q40" s="393">
        <v>114</v>
      </c>
      <c r="R40" s="393">
        <v>91</v>
      </c>
      <c r="S40" s="393">
        <v>48</v>
      </c>
      <c r="T40" s="393">
        <v>46</v>
      </c>
      <c r="U40" s="393">
        <v>25</v>
      </c>
      <c r="V40" s="393">
        <v>30</v>
      </c>
      <c r="W40" s="393">
        <v>1</v>
      </c>
      <c r="X40" s="393">
        <v>3</v>
      </c>
      <c r="Y40" s="393">
        <v>1</v>
      </c>
      <c r="Z40" s="394">
        <v>386</v>
      </c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</row>
    <row r="41" spans="1:47" ht="16.5" customHeight="1">
      <c r="A41" s="1550"/>
      <c r="B41" s="1551" t="s">
        <v>31</v>
      </c>
      <c r="C41" s="1552" t="s">
        <v>55</v>
      </c>
      <c r="D41" s="378" t="s">
        <v>27</v>
      </c>
      <c r="E41" s="386">
        <v>0</v>
      </c>
      <c r="F41" s="386">
        <v>0</v>
      </c>
      <c r="G41" s="386">
        <v>0</v>
      </c>
      <c r="H41" s="386">
        <v>0</v>
      </c>
      <c r="I41" s="386">
        <v>0.3</v>
      </c>
      <c r="J41" s="386">
        <v>0</v>
      </c>
      <c r="K41" s="386">
        <v>0</v>
      </c>
      <c r="L41" s="386">
        <v>0.18</v>
      </c>
      <c r="M41" s="386">
        <v>0</v>
      </c>
      <c r="N41" s="386">
        <v>0</v>
      </c>
      <c r="O41" s="386">
        <v>0</v>
      </c>
      <c r="P41" s="386">
        <v>0</v>
      </c>
      <c r="Q41" s="386">
        <v>0</v>
      </c>
      <c r="R41" s="386">
        <v>0</v>
      </c>
      <c r="S41" s="386">
        <v>0</v>
      </c>
      <c r="T41" s="386">
        <v>0</v>
      </c>
      <c r="U41" s="386">
        <v>0</v>
      </c>
      <c r="V41" s="386">
        <v>0</v>
      </c>
      <c r="W41" s="386">
        <v>0</v>
      </c>
      <c r="X41" s="386">
        <v>0</v>
      </c>
      <c r="Y41" s="386">
        <v>0</v>
      </c>
      <c r="Z41" s="387">
        <v>0.48</v>
      </c>
      <c r="AA41" s="376"/>
      <c r="AB41" s="376"/>
      <c r="AC41" s="376"/>
      <c r="AD41" s="376"/>
      <c r="AE41" s="376"/>
      <c r="AF41" s="376"/>
      <c r="AG41" s="376"/>
      <c r="AH41" s="376"/>
      <c r="AI41" s="376"/>
      <c r="AJ41" s="376"/>
      <c r="AK41" s="376"/>
      <c r="AL41" s="376"/>
      <c r="AM41" s="376"/>
      <c r="AN41" s="376"/>
      <c r="AO41" s="376"/>
      <c r="AP41" s="376"/>
      <c r="AQ41" s="376"/>
      <c r="AR41" s="376"/>
      <c r="AS41" s="376"/>
      <c r="AT41" s="376"/>
      <c r="AU41" s="376"/>
    </row>
    <row r="42" spans="1:47" ht="16.5" customHeight="1">
      <c r="A42" s="1550"/>
      <c r="B42" s="1551"/>
      <c r="C42" s="1552"/>
      <c r="D42" s="380" t="s">
        <v>28</v>
      </c>
      <c r="E42" s="388">
        <v>0</v>
      </c>
      <c r="F42" s="388">
        <v>0</v>
      </c>
      <c r="G42" s="388">
        <v>0</v>
      </c>
      <c r="H42" s="388">
        <v>0</v>
      </c>
      <c r="I42" s="388">
        <v>19</v>
      </c>
      <c r="J42" s="388">
        <v>0</v>
      </c>
      <c r="K42" s="388">
        <v>0</v>
      </c>
      <c r="L42" s="388">
        <v>17</v>
      </c>
      <c r="M42" s="388">
        <v>0</v>
      </c>
      <c r="N42" s="388">
        <v>0</v>
      </c>
      <c r="O42" s="388">
        <v>0</v>
      </c>
      <c r="P42" s="388">
        <v>0</v>
      </c>
      <c r="Q42" s="388">
        <v>0</v>
      </c>
      <c r="R42" s="388">
        <v>0</v>
      </c>
      <c r="S42" s="388">
        <v>0</v>
      </c>
      <c r="T42" s="388">
        <v>0</v>
      </c>
      <c r="U42" s="388">
        <v>0</v>
      </c>
      <c r="V42" s="388">
        <v>0</v>
      </c>
      <c r="W42" s="388">
        <v>0</v>
      </c>
      <c r="X42" s="388">
        <v>0</v>
      </c>
      <c r="Y42" s="388">
        <v>0</v>
      </c>
      <c r="Z42" s="389">
        <v>36</v>
      </c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376"/>
      <c r="AQ42" s="376"/>
      <c r="AR42" s="376"/>
      <c r="AS42" s="376"/>
      <c r="AT42" s="376"/>
      <c r="AU42" s="376"/>
    </row>
    <row r="43" spans="1:47" ht="16.5" customHeight="1">
      <c r="A43" s="1550"/>
      <c r="B43" s="1551"/>
      <c r="C43" s="1552"/>
      <c r="D43" s="379" t="s">
        <v>26</v>
      </c>
      <c r="E43" s="390">
        <v>0</v>
      </c>
      <c r="F43" s="390">
        <v>0</v>
      </c>
      <c r="G43" s="390">
        <v>0</v>
      </c>
      <c r="H43" s="390">
        <v>0</v>
      </c>
      <c r="I43" s="390">
        <v>1</v>
      </c>
      <c r="J43" s="390">
        <v>0</v>
      </c>
      <c r="K43" s="390">
        <v>0</v>
      </c>
      <c r="L43" s="390">
        <v>0</v>
      </c>
      <c r="M43" s="390">
        <v>0</v>
      </c>
      <c r="N43" s="390">
        <v>0</v>
      </c>
      <c r="O43" s="390">
        <v>0</v>
      </c>
      <c r="P43" s="390">
        <v>0</v>
      </c>
      <c r="Q43" s="390">
        <v>0</v>
      </c>
      <c r="R43" s="390">
        <v>0</v>
      </c>
      <c r="S43" s="390">
        <v>0</v>
      </c>
      <c r="T43" s="390">
        <v>0</v>
      </c>
      <c r="U43" s="390">
        <v>0</v>
      </c>
      <c r="V43" s="390">
        <v>0</v>
      </c>
      <c r="W43" s="390">
        <v>0</v>
      </c>
      <c r="X43" s="390">
        <v>0</v>
      </c>
      <c r="Y43" s="390">
        <v>0</v>
      </c>
      <c r="Z43" s="391">
        <v>1</v>
      </c>
      <c r="AA43" s="376"/>
      <c r="AB43" s="376"/>
      <c r="AC43" s="376"/>
      <c r="AD43" s="376"/>
      <c r="AE43" s="376"/>
      <c r="AF43" s="376"/>
      <c r="AG43" s="376"/>
      <c r="AH43" s="376"/>
      <c r="AI43" s="376"/>
      <c r="AJ43" s="376"/>
      <c r="AK43" s="376"/>
      <c r="AL43" s="376"/>
      <c r="AM43" s="376"/>
      <c r="AN43" s="376"/>
      <c r="AO43" s="376"/>
      <c r="AP43" s="376"/>
      <c r="AQ43" s="376"/>
      <c r="AR43" s="376"/>
      <c r="AS43" s="376"/>
      <c r="AT43" s="376"/>
      <c r="AU43" s="376"/>
    </row>
    <row r="44" spans="1:47" ht="16.5" customHeight="1">
      <c r="A44" s="1550"/>
      <c r="B44" s="1551"/>
      <c r="C44" s="1552" t="s">
        <v>56</v>
      </c>
      <c r="D44" s="378" t="s">
        <v>27</v>
      </c>
      <c r="E44" s="386">
        <v>0</v>
      </c>
      <c r="F44" s="386">
        <v>10.050000000000001</v>
      </c>
      <c r="G44" s="386">
        <v>17.71</v>
      </c>
      <c r="H44" s="386">
        <v>69.959999999999994</v>
      </c>
      <c r="I44" s="386">
        <v>59.06</v>
      </c>
      <c r="J44" s="386">
        <v>29.35</v>
      </c>
      <c r="K44" s="386">
        <v>77.52</v>
      </c>
      <c r="L44" s="386">
        <v>225.45</v>
      </c>
      <c r="M44" s="386">
        <v>626.87</v>
      </c>
      <c r="N44" s="386">
        <v>757.86</v>
      </c>
      <c r="O44" s="386">
        <v>959.45</v>
      </c>
      <c r="P44" s="386">
        <v>557.51</v>
      </c>
      <c r="Q44" s="386">
        <v>267.06</v>
      </c>
      <c r="R44" s="386">
        <v>69.58</v>
      </c>
      <c r="S44" s="386">
        <v>35.1</v>
      </c>
      <c r="T44" s="386">
        <v>12.49</v>
      </c>
      <c r="U44" s="386">
        <v>3.61</v>
      </c>
      <c r="V44" s="386">
        <v>9.6199999999999992</v>
      </c>
      <c r="W44" s="386">
        <v>1.17</v>
      </c>
      <c r="X44" s="386">
        <v>0</v>
      </c>
      <c r="Y44" s="386">
        <v>3.1</v>
      </c>
      <c r="Z44" s="387">
        <v>3792.52</v>
      </c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6"/>
      <c r="AO44" s="376"/>
      <c r="AP44" s="376"/>
      <c r="AQ44" s="376"/>
      <c r="AR44" s="376"/>
      <c r="AS44" s="376"/>
      <c r="AT44" s="376"/>
      <c r="AU44" s="376"/>
    </row>
    <row r="45" spans="1:47" ht="16.5" customHeight="1">
      <c r="A45" s="1550"/>
      <c r="B45" s="1551"/>
      <c r="C45" s="1552"/>
      <c r="D45" s="380" t="s">
        <v>28</v>
      </c>
      <c r="E45" s="388">
        <v>0</v>
      </c>
      <c r="F45" s="388">
        <v>122</v>
      </c>
      <c r="G45" s="388">
        <v>395</v>
      </c>
      <c r="H45" s="388">
        <v>2843</v>
      </c>
      <c r="I45" s="388">
        <v>3216</v>
      </c>
      <c r="J45" s="388">
        <v>2214</v>
      </c>
      <c r="K45" s="388">
        <v>6353</v>
      </c>
      <c r="L45" s="388">
        <v>21369</v>
      </c>
      <c r="M45" s="388">
        <v>65360</v>
      </c>
      <c r="N45" s="388">
        <v>87245</v>
      </c>
      <c r="O45" s="388">
        <v>114333</v>
      </c>
      <c r="P45" s="388">
        <v>70065</v>
      </c>
      <c r="Q45" s="388">
        <v>31647</v>
      </c>
      <c r="R45" s="388">
        <v>8268</v>
      </c>
      <c r="S45" s="388">
        <v>4091</v>
      </c>
      <c r="T45" s="388">
        <v>1420</v>
      </c>
      <c r="U45" s="388">
        <v>392</v>
      </c>
      <c r="V45" s="388">
        <v>1436</v>
      </c>
      <c r="W45" s="388">
        <v>150</v>
      </c>
      <c r="X45" s="388">
        <v>0</v>
      </c>
      <c r="Y45" s="388">
        <v>397</v>
      </c>
      <c r="Z45" s="389">
        <v>421316</v>
      </c>
      <c r="AA45" s="376"/>
      <c r="AB45" s="376"/>
      <c r="AC45" s="376"/>
      <c r="AD45" s="376"/>
      <c r="AE45" s="376"/>
      <c r="AF45" s="376"/>
      <c r="AG45" s="376"/>
      <c r="AH45" s="376"/>
      <c r="AI45" s="376"/>
      <c r="AJ45" s="376"/>
      <c r="AK45" s="376"/>
      <c r="AL45" s="376"/>
      <c r="AM45" s="376"/>
      <c r="AN45" s="376"/>
      <c r="AO45" s="376"/>
      <c r="AP45" s="376"/>
      <c r="AQ45" s="376"/>
      <c r="AR45" s="376"/>
      <c r="AS45" s="376"/>
      <c r="AT45" s="376"/>
      <c r="AU45" s="376"/>
    </row>
    <row r="46" spans="1:47" ht="16.5" customHeight="1">
      <c r="A46" s="1550"/>
      <c r="B46" s="1551"/>
      <c r="C46" s="1552"/>
      <c r="D46" s="379" t="s">
        <v>26</v>
      </c>
      <c r="E46" s="390">
        <v>0</v>
      </c>
      <c r="F46" s="390">
        <v>20</v>
      </c>
      <c r="G46" s="390">
        <v>44</v>
      </c>
      <c r="H46" s="390">
        <v>231</v>
      </c>
      <c r="I46" s="390">
        <v>209</v>
      </c>
      <c r="J46" s="390">
        <v>114</v>
      </c>
      <c r="K46" s="390">
        <v>208</v>
      </c>
      <c r="L46" s="390">
        <v>426</v>
      </c>
      <c r="M46" s="390">
        <v>938</v>
      </c>
      <c r="N46" s="390">
        <v>773</v>
      </c>
      <c r="O46" s="390">
        <v>1025</v>
      </c>
      <c r="P46" s="390">
        <v>630</v>
      </c>
      <c r="Q46" s="390">
        <v>287</v>
      </c>
      <c r="R46" s="390">
        <v>70</v>
      </c>
      <c r="S46" s="390">
        <v>36</v>
      </c>
      <c r="T46" s="390">
        <v>14</v>
      </c>
      <c r="U46" s="390">
        <v>4</v>
      </c>
      <c r="V46" s="390">
        <v>17</v>
      </c>
      <c r="W46" s="390">
        <v>2</v>
      </c>
      <c r="X46" s="390">
        <v>0</v>
      </c>
      <c r="Y46" s="390">
        <v>4</v>
      </c>
      <c r="Z46" s="391">
        <v>5052</v>
      </c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</row>
    <row r="47" spans="1:47" ht="16.5" customHeight="1">
      <c r="A47" s="1550"/>
      <c r="B47" s="1551" t="s">
        <v>30</v>
      </c>
      <c r="C47" s="1551"/>
      <c r="D47" s="378" t="s">
        <v>27</v>
      </c>
      <c r="E47" s="386">
        <v>0</v>
      </c>
      <c r="F47" s="386">
        <v>10.050000000000001</v>
      </c>
      <c r="G47" s="386">
        <v>17.71</v>
      </c>
      <c r="H47" s="386">
        <v>69.959999999999994</v>
      </c>
      <c r="I47" s="386">
        <v>59.36</v>
      </c>
      <c r="J47" s="386">
        <v>29.35</v>
      </c>
      <c r="K47" s="386">
        <v>77.52</v>
      </c>
      <c r="L47" s="386">
        <v>225.63</v>
      </c>
      <c r="M47" s="386">
        <v>626.87</v>
      </c>
      <c r="N47" s="386">
        <v>757.86</v>
      </c>
      <c r="O47" s="386">
        <v>959.45</v>
      </c>
      <c r="P47" s="386">
        <v>557.51</v>
      </c>
      <c r="Q47" s="386">
        <v>267.06</v>
      </c>
      <c r="R47" s="386">
        <v>69.58</v>
      </c>
      <c r="S47" s="386">
        <v>35.1</v>
      </c>
      <c r="T47" s="386">
        <v>12.49</v>
      </c>
      <c r="U47" s="386">
        <v>3.61</v>
      </c>
      <c r="V47" s="386">
        <v>9.6199999999999992</v>
      </c>
      <c r="W47" s="386">
        <v>1.17</v>
      </c>
      <c r="X47" s="386">
        <v>0</v>
      </c>
      <c r="Y47" s="386">
        <v>3.1</v>
      </c>
      <c r="Z47" s="387">
        <v>3793</v>
      </c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</row>
    <row r="48" spans="1:47" ht="16.5" customHeight="1">
      <c r="A48" s="1550"/>
      <c r="B48" s="1551"/>
      <c r="C48" s="1551"/>
      <c r="D48" s="380" t="s">
        <v>28</v>
      </c>
      <c r="E48" s="388">
        <v>0</v>
      </c>
      <c r="F48" s="388">
        <v>122</v>
      </c>
      <c r="G48" s="388">
        <v>395</v>
      </c>
      <c r="H48" s="388">
        <v>2843</v>
      </c>
      <c r="I48" s="388">
        <v>3235</v>
      </c>
      <c r="J48" s="388">
        <v>2214</v>
      </c>
      <c r="K48" s="388">
        <v>6353</v>
      </c>
      <c r="L48" s="388">
        <v>21386</v>
      </c>
      <c r="M48" s="388">
        <v>65360</v>
      </c>
      <c r="N48" s="388">
        <v>87245</v>
      </c>
      <c r="O48" s="388">
        <v>114333</v>
      </c>
      <c r="P48" s="388">
        <v>70065</v>
      </c>
      <c r="Q48" s="388">
        <v>31647</v>
      </c>
      <c r="R48" s="388">
        <v>8268</v>
      </c>
      <c r="S48" s="388">
        <v>4091</v>
      </c>
      <c r="T48" s="388">
        <v>1420</v>
      </c>
      <c r="U48" s="388">
        <v>392</v>
      </c>
      <c r="V48" s="388">
        <v>1436</v>
      </c>
      <c r="W48" s="388">
        <v>150</v>
      </c>
      <c r="X48" s="388">
        <v>0</v>
      </c>
      <c r="Y48" s="388">
        <v>397</v>
      </c>
      <c r="Z48" s="389">
        <v>421352</v>
      </c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</row>
    <row r="49" spans="1:47" ht="16.5" customHeight="1">
      <c r="A49" s="1550"/>
      <c r="B49" s="1551"/>
      <c r="C49" s="1551"/>
      <c r="D49" s="379" t="s">
        <v>26</v>
      </c>
      <c r="E49" s="393">
        <v>0</v>
      </c>
      <c r="F49" s="393">
        <v>20</v>
      </c>
      <c r="G49" s="393">
        <v>44</v>
      </c>
      <c r="H49" s="393">
        <v>231</v>
      </c>
      <c r="I49" s="393">
        <v>210</v>
      </c>
      <c r="J49" s="393">
        <v>114</v>
      </c>
      <c r="K49" s="393">
        <v>208</v>
      </c>
      <c r="L49" s="393">
        <v>426</v>
      </c>
      <c r="M49" s="393">
        <v>938</v>
      </c>
      <c r="N49" s="393">
        <v>773</v>
      </c>
      <c r="O49" s="393">
        <v>1025</v>
      </c>
      <c r="P49" s="393">
        <v>630</v>
      </c>
      <c r="Q49" s="393">
        <v>287</v>
      </c>
      <c r="R49" s="393">
        <v>70</v>
      </c>
      <c r="S49" s="393">
        <v>36</v>
      </c>
      <c r="T49" s="393">
        <v>14</v>
      </c>
      <c r="U49" s="393">
        <v>4</v>
      </c>
      <c r="V49" s="393">
        <v>17</v>
      </c>
      <c r="W49" s="393">
        <v>2</v>
      </c>
      <c r="X49" s="393">
        <v>0</v>
      </c>
      <c r="Y49" s="393">
        <v>4</v>
      </c>
      <c r="Z49" s="394">
        <v>5053</v>
      </c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</row>
    <row r="50" spans="1:47" ht="16.5" customHeight="1">
      <c r="A50" s="1550" t="s">
        <v>24</v>
      </c>
      <c r="B50" s="1551"/>
      <c r="C50" s="1551"/>
      <c r="D50" s="378" t="s">
        <v>27</v>
      </c>
      <c r="E50" s="386">
        <v>0</v>
      </c>
      <c r="F50" s="386">
        <v>10.050000000000001</v>
      </c>
      <c r="G50" s="386">
        <v>17.71</v>
      </c>
      <c r="H50" s="386">
        <v>69.959999999999994</v>
      </c>
      <c r="I50" s="386">
        <v>59.36</v>
      </c>
      <c r="J50" s="386">
        <v>29.35</v>
      </c>
      <c r="K50" s="386">
        <v>77.52</v>
      </c>
      <c r="L50" s="386">
        <v>225.63</v>
      </c>
      <c r="M50" s="386">
        <v>627.25</v>
      </c>
      <c r="N50" s="386">
        <v>760.16</v>
      </c>
      <c r="O50" s="386">
        <v>962.78000000000009</v>
      </c>
      <c r="P50" s="386">
        <v>561.76</v>
      </c>
      <c r="Q50" s="386">
        <v>366.44</v>
      </c>
      <c r="R50" s="386">
        <v>163.89999999999998</v>
      </c>
      <c r="S50" s="386">
        <v>83.45</v>
      </c>
      <c r="T50" s="386">
        <v>74.89</v>
      </c>
      <c r="U50" s="386">
        <v>31.39</v>
      </c>
      <c r="V50" s="386">
        <v>42.339999999999996</v>
      </c>
      <c r="W50" s="386">
        <v>2.62</v>
      </c>
      <c r="X50" s="386">
        <v>3.59</v>
      </c>
      <c r="Y50" s="386">
        <v>4.88</v>
      </c>
      <c r="Z50" s="387">
        <v>4175.03</v>
      </c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</row>
    <row r="51" spans="1:47" ht="16.5" customHeight="1">
      <c r="A51" s="1550"/>
      <c r="B51" s="1551"/>
      <c r="C51" s="1551"/>
      <c r="D51" s="380" t="s">
        <v>28</v>
      </c>
      <c r="E51" s="388">
        <v>0</v>
      </c>
      <c r="F51" s="388">
        <v>122</v>
      </c>
      <c r="G51" s="388">
        <v>395</v>
      </c>
      <c r="H51" s="388">
        <v>2843</v>
      </c>
      <c r="I51" s="388">
        <v>3235</v>
      </c>
      <c r="J51" s="388">
        <v>2214</v>
      </c>
      <c r="K51" s="388">
        <v>6353</v>
      </c>
      <c r="L51" s="388">
        <v>21386</v>
      </c>
      <c r="M51" s="388">
        <v>65424</v>
      </c>
      <c r="N51" s="388">
        <v>87649</v>
      </c>
      <c r="O51" s="388">
        <v>114961</v>
      </c>
      <c r="P51" s="388">
        <v>71000</v>
      </c>
      <c r="Q51" s="388">
        <v>54082</v>
      </c>
      <c r="R51" s="388">
        <v>29357</v>
      </c>
      <c r="S51" s="388">
        <v>14769</v>
      </c>
      <c r="T51" s="388">
        <v>14967</v>
      </c>
      <c r="U51" s="388">
        <v>6520</v>
      </c>
      <c r="V51" s="388">
        <v>8340</v>
      </c>
      <c r="W51" s="388">
        <v>463</v>
      </c>
      <c r="X51" s="388">
        <v>738</v>
      </c>
      <c r="Y51" s="388">
        <v>762</v>
      </c>
      <c r="Z51" s="389">
        <v>505580</v>
      </c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</row>
    <row r="52" spans="1:47" ht="16.5" customHeight="1">
      <c r="A52" s="1550"/>
      <c r="B52" s="1551"/>
      <c r="C52" s="1551"/>
      <c r="D52" s="379" t="s">
        <v>26</v>
      </c>
      <c r="E52" s="393">
        <v>0</v>
      </c>
      <c r="F52" s="393">
        <v>20</v>
      </c>
      <c r="G52" s="393">
        <v>44</v>
      </c>
      <c r="H52" s="393">
        <v>231</v>
      </c>
      <c r="I52" s="393">
        <v>210</v>
      </c>
      <c r="J52" s="393">
        <v>114</v>
      </c>
      <c r="K52" s="393">
        <v>208</v>
      </c>
      <c r="L52" s="393">
        <v>426</v>
      </c>
      <c r="M52" s="393">
        <v>940</v>
      </c>
      <c r="N52" s="393">
        <v>781</v>
      </c>
      <c r="O52" s="393">
        <v>1035</v>
      </c>
      <c r="P52" s="393">
        <v>637</v>
      </c>
      <c r="Q52" s="393">
        <v>401</v>
      </c>
      <c r="R52" s="393">
        <v>161</v>
      </c>
      <c r="S52" s="393">
        <v>84</v>
      </c>
      <c r="T52" s="393">
        <v>60</v>
      </c>
      <c r="U52" s="393">
        <v>29</v>
      </c>
      <c r="V52" s="393">
        <v>47</v>
      </c>
      <c r="W52" s="393">
        <v>3</v>
      </c>
      <c r="X52" s="393">
        <v>3</v>
      </c>
      <c r="Y52" s="393">
        <v>5</v>
      </c>
      <c r="Z52" s="394">
        <v>5439</v>
      </c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6"/>
      <c r="AN52" s="376"/>
      <c r="AO52" s="376"/>
      <c r="AP52" s="376"/>
      <c r="AQ52" s="376"/>
      <c r="AR52" s="376"/>
      <c r="AS52" s="376"/>
      <c r="AT52" s="376"/>
      <c r="AU52" s="376"/>
    </row>
    <row r="53" spans="1:47" ht="16.5" customHeight="1">
      <c r="A53" s="1550" t="s">
        <v>33</v>
      </c>
      <c r="B53" s="1551"/>
      <c r="C53" s="1551"/>
      <c r="D53" s="378" t="s">
        <v>27</v>
      </c>
      <c r="E53" s="386">
        <v>2.83</v>
      </c>
      <c r="F53" s="386">
        <v>43.650000000000006</v>
      </c>
      <c r="G53" s="386">
        <v>46.010000000000005</v>
      </c>
      <c r="H53" s="386">
        <v>264.37</v>
      </c>
      <c r="I53" s="386">
        <v>364.89</v>
      </c>
      <c r="J53" s="386">
        <v>395.40000000000003</v>
      </c>
      <c r="K53" s="386">
        <v>543.99</v>
      </c>
      <c r="L53" s="386">
        <v>613.96</v>
      </c>
      <c r="M53" s="386">
        <v>1293.9199999999998</v>
      </c>
      <c r="N53" s="386">
        <v>1479.29</v>
      </c>
      <c r="O53" s="386">
        <v>1847.6200000000003</v>
      </c>
      <c r="P53" s="386">
        <v>1189.05</v>
      </c>
      <c r="Q53" s="386">
        <v>582.92000000000007</v>
      </c>
      <c r="R53" s="386">
        <v>264.95</v>
      </c>
      <c r="S53" s="386">
        <v>167.31</v>
      </c>
      <c r="T53" s="386">
        <v>123.08</v>
      </c>
      <c r="U53" s="386">
        <v>95</v>
      </c>
      <c r="V53" s="386">
        <v>59.29</v>
      </c>
      <c r="W53" s="386">
        <v>9.8099999999999987</v>
      </c>
      <c r="X53" s="386">
        <v>7.62</v>
      </c>
      <c r="Y53" s="386">
        <v>7.27</v>
      </c>
      <c r="Z53" s="387">
        <v>9402.23</v>
      </c>
      <c r="AA53" s="376"/>
      <c r="AB53" s="376"/>
      <c r="AC53" s="376"/>
      <c r="AD53" s="376"/>
      <c r="AE53" s="376"/>
      <c r="AF53" s="376"/>
      <c r="AG53" s="376"/>
      <c r="AH53" s="376"/>
      <c r="AI53" s="376"/>
      <c r="AJ53" s="376"/>
      <c r="AK53" s="376"/>
      <c r="AL53" s="376"/>
      <c r="AM53" s="376"/>
      <c r="AN53" s="376"/>
      <c r="AO53" s="376"/>
      <c r="AP53" s="376"/>
      <c r="AQ53" s="376"/>
      <c r="AR53" s="376"/>
      <c r="AS53" s="376"/>
      <c r="AT53" s="376"/>
      <c r="AU53" s="376"/>
    </row>
    <row r="54" spans="1:47" ht="16.5" customHeight="1">
      <c r="A54" s="1550"/>
      <c r="B54" s="1551"/>
      <c r="C54" s="1551"/>
      <c r="D54" s="380" t="s">
        <v>28</v>
      </c>
      <c r="E54" s="388">
        <v>21</v>
      </c>
      <c r="F54" s="388">
        <v>1259</v>
      </c>
      <c r="G54" s="388">
        <v>2594</v>
      </c>
      <c r="H54" s="388">
        <v>25664</v>
      </c>
      <c r="I54" s="388">
        <v>50045</v>
      </c>
      <c r="J54" s="388">
        <v>75024</v>
      </c>
      <c r="K54" s="388">
        <v>118533</v>
      </c>
      <c r="L54" s="388">
        <v>119224</v>
      </c>
      <c r="M54" s="388">
        <v>273235</v>
      </c>
      <c r="N54" s="388">
        <v>322153</v>
      </c>
      <c r="O54" s="388">
        <v>436312</v>
      </c>
      <c r="P54" s="388">
        <v>306729</v>
      </c>
      <c r="Q54" s="388">
        <v>165061</v>
      </c>
      <c r="R54" s="388">
        <v>79996</v>
      </c>
      <c r="S54" s="388">
        <v>56420</v>
      </c>
      <c r="T54" s="388">
        <v>38604</v>
      </c>
      <c r="U54" s="388">
        <v>38552</v>
      </c>
      <c r="V54" s="388">
        <v>17701</v>
      </c>
      <c r="W54" s="388">
        <v>4304</v>
      </c>
      <c r="X54" s="388">
        <v>3209</v>
      </c>
      <c r="Y54" s="388">
        <v>1919</v>
      </c>
      <c r="Z54" s="389">
        <v>2136559</v>
      </c>
      <c r="AA54" s="376"/>
      <c r="AB54" s="376"/>
      <c r="AC54" s="376"/>
      <c r="AD54" s="376"/>
      <c r="AE54" s="376"/>
      <c r="AF54" s="376"/>
      <c r="AG54" s="376"/>
      <c r="AH54" s="376"/>
      <c r="AI54" s="376"/>
      <c r="AJ54" s="376"/>
      <c r="AK54" s="376"/>
      <c r="AL54" s="376"/>
      <c r="AM54" s="376"/>
      <c r="AN54" s="376"/>
      <c r="AO54" s="376"/>
      <c r="AP54" s="376"/>
      <c r="AQ54" s="376"/>
      <c r="AR54" s="376"/>
      <c r="AS54" s="376"/>
      <c r="AT54" s="376"/>
      <c r="AU54" s="376"/>
    </row>
    <row r="55" spans="1:47" ht="16.5" customHeight="1" thickBot="1">
      <c r="A55" s="1558"/>
      <c r="B55" s="1559"/>
      <c r="C55" s="1559"/>
      <c r="D55" s="384" t="s">
        <v>26</v>
      </c>
      <c r="E55" s="395">
        <v>6</v>
      </c>
      <c r="F55" s="395">
        <v>286</v>
      </c>
      <c r="G55" s="395">
        <v>298</v>
      </c>
      <c r="H55" s="395">
        <v>1938</v>
      </c>
      <c r="I55" s="395">
        <v>2648</v>
      </c>
      <c r="J55" s="395">
        <v>2831</v>
      </c>
      <c r="K55" s="395">
        <v>3470</v>
      </c>
      <c r="L55" s="395">
        <v>2620</v>
      </c>
      <c r="M55" s="395">
        <v>4698</v>
      </c>
      <c r="N55" s="395">
        <v>4175</v>
      </c>
      <c r="O55" s="395">
        <v>4804</v>
      </c>
      <c r="P55" s="395">
        <v>2813</v>
      </c>
      <c r="Q55" s="395">
        <v>1256</v>
      </c>
      <c r="R55" s="395">
        <v>512</v>
      </c>
      <c r="S55" s="395">
        <v>313</v>
      </c>
      <c r="T55" s="395">
        <v>172</v>
      </c>
      <c r="U55" s="395">
        <v>149</v>
      </c>
      <c r="V55" s="395">
        <v>81</v>
      </c>
      <c r="W55" s="395">
        <v>12</v>
      </c>
      <c r="X55" s="395">
        <v>9</v>
      </c>
      <c r="Y55" s="395">
        <v>9</v>
      </c>
      <c r="Z55" s="395">
        <v>33100</v>
      </c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376"/>
      <c r="AL55" s="376"/>
      <c r="AM55" s="376"/>
      <c r="AN55" s="376"/>
      <c r="AO55" s="376"/>
      <c r="AP55" s="376"/>
      <c r="AQ55" s="376"/>
      <c r="AR55" s="376"/>
      <c r="AS55" s="376"/>
      <c r="AT55" s="376"/>
      <c r="AU55" s="376"/>
    </row>
    <row r="56" spans="1:47" ht="16.5" customHeight="1" thickBot="1">
      <c r="A56" s="375"/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  <c r="AS56" s="375"/>
      <c r="AT56" s="375"/>
      <c r="AU56" s="375"/>
    </row>
    <row r="57" spans="1:47" ht="16.5" customHeight="1">
      <c r="A57" s="375"/>
      <c r="B57" s="375"/>
      <c r="C57" s="375"/>
      <c r="D57" s="375"/>
      <c r="E57" s="375"/>
      <c r="F57" s="375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  <c r="AS57" s="375"/>
      <c r="AT57" s="375"/>
      <c r="AU57" s="375"/>
    </row>
    <row r="58" spans="1:47" ht="16.5" customHeight="1">
      <c r="A58" s="375"/>
      <c r="B58" s="375"/>
      <c r="C58" s="375"/>
      <c r="D58" s="375"/>
      <c r="E58" s="375"/>
      <c r="F58" s="375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</row>
    <row r="59" spans="1:47" ht="16.5" customHeight="1" thickBot="1">
      <c r="A59" s="375"/>
      <c r="B59" s="375"/>
      <c r="C59" s="375"/>
      <c r="D59" s="375"/>
      <c r="E59" s="375"/>
      <c r="F59" s="375"/>
      <c r="G59" s="1553">
        <v>79.42</v>
      </c>
      <c r="H59" s="1554"/>
      <c r="I59" s="1554">
        <v>7942</v>
      </c>
      <c r="J59" s="1554"/>
      <c r="K59" s="1554">
        <v>1.33</v>
      </c>
      <c r="L59" s="1554"/>
      <c r="M59" s="1554">
        <v>4.42</v>
      </c>
      <c r="N59" s="1554"/>
      <c r="O59" s="1554">
        <v>5.72</v>
      </c>
      <c r="P59" s="1554"/>
      <c r="Q59" s="1554">
        <v>13.7</v>
      </c>
      <c r="R59" s="1554"/>
      <c r="S59" s="1572">
        <v>23.84</v>
      </c>
      <c r="T59" s="1573"/>
      <c r="U59" s="1554">
        <v>9506.82</v>
      </c>
      <c r="V59" s="1554"/>
      <c r="W59" s="1554">
        <v>2136559</v>
      </c>
      <c r="X59" s="1554"/>
      <c r="Y59" s="1554">
        <v>33100</v>
      </c>
      <c r="Z59" s="1577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  <c r="AS59" s="375"/>
      <c r="AT59" s="375"/>
      <c r="AU59" s="375"/>
    </row>
    <row r="60" spans="1:47" ht="16.5" customHeight="1"/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G19" workbookViewId="0">
      <selection activeCell="D40" sqref="A40:XFD40"/>
    </sheetView>
  </sheetViews>
  <sheetFormatPr defaultRowHeight="13.5"/>
  <sheetData>
    <row r="1" spans="1:47" ht="18.75">
      <c r="A1" s="1555" t="s">
        <v>68</v>
      </c>
      <c r="B1" s="1556"/>
      <c r="C1" s="1556"/>
      <c r="D1" s="1556"/>
      <c r="E1" s="1556"/>
      <c r="F1" s="1556"/>
      <c r="G1" s="155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</row>
    <row r="3" spans="1:47" ht="14.25" thickBot="1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265"/>
      <c r="AF3" s="265"/>
      <c r="AG3" s="265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</row>
    <row r="4" spans="1:47" ht="16.5" customHeight="1">
      <c r="A4" s="271" t="s">
        <v>36</v>
      </c>
      <c r="B4" s="272" t="s">
        <v>35</v>
      </c>
      <c r="C4" s="272" t="s">
        <v>1</v>
      </c>
      <c r="D4" s="272" t="s">
        <v>2</v>
      </c>
      <c r="E4" s="272" t="s">
        <v>3</v>
      </c>
      <c r="F4" s="272" t="s">
        <v>4</v>
      </c>
      <c r="G4" s="272" t="s">
        <v>5</v>
      </c>
      <c r="H4" s="272" t="s">
        <v>6</v>
      </c>
      <c r="I4" s="272" t="s">
        <v>7</v>
      </c>
      <c r="J4" s="272" t="s">
        <v>8</v>
      </c>
      <c r="K4" s="272" t="s">
        <v>9</v>
      </c>
      <c r="L4" s="272" t="s">
        <v>10</v>
      </c>
      <c r="M4" s="272" t="s">
        <v>11</v>
      </c>
      <c r="N4" s="272" t="s">
        <v>12</v>
      </c>
      <c r="O4" s="272" t="s">
        <v>13</v>
      </c>
      <c r="P4" s="272" t="s">
        <v>14</v>
      </c>
      <c r="Q4" s="272" t="s">
        <v>15</v>
      </c>
      <c r="R4" s="272" t="s">
        <v>16</v>
      </c>
      <c r="S4" s="272" t="s">
        <v>17</v>
      </c>
      <c r="T4" s="272" t="s">
        <v>18</v>
      </c>
      <c r="U4" s="272" t="s">
        <v>19</v>
      </c>
      <c r="V4" s="272" t="s">
        <v>20</v>
      </c>
      <c r="W4" s="272" t="s">
        <v>21</v>
      </c>
      <c r="X4" s="272" t="s">
        <v>22</v>
      </c>
      <c r="Y4" s="272" t="s">
        <v>23</v>
      </c>
      <c r="Z4" s="273" t="s">
        <v>25</v>
      </c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</row>
    <row r="5" spans="1:47" ht="16.5" customHeight="1">
      <c r="A5" s="1550" t="s">
        <v>32</v>
      </c>
      <c r="B5" s="1551" t="s">
        <v>29</v>
      </c>
      <c r="C5" s="1551" t="s">
        <v>51</v>
      </c>
      <c r="D5" s="268" t="s">
        <v>27</v>
      </c>
      <c r="E5" s="275">
        <v>62.63</v>
      </c>
      <c r="F5" s="276">
        <v>164.21</v>
      </c>
      <c r="G5" s="276">
        <v>472.6</v>
      </c>
      <c r="H5" s="276">
        <v>488.38</v>
      </c>
      <c r="I5" s="276">
        <v>797.16</v>
      </c>
      <c r="J5" s="276">
        <v>1061.1099999999999</v>
      </c>
      <c r="K5" s="276">
        <v>2765.68</v>
      </c>
      <c r="L5" s="276">
        <v>2543.48</v>
      </c>
      <c r="M5" s="276">
        <v>6024.71</v>
      </c>
      <c r="N5" s="276">
        <v>7538.59</v>
      </c>
      <c r="O5" s="276">
        <v>6861.36</v>
      </c>
      <c r="P5" s="276">
        <v>4005.12</v>
      </c>
      <c r="Q5" s="276">
        <v>2655.45</v>
      </c>
      <c r="R5" s="276">
        <v>1829.4</v>
      </c>
      <c r="S5" s="276">
        <v>1373.1</v>
      </c>
      <c r="T5" s="276">
        <v>1105.6600000000001</v>
      </c>
      <c r="U5" s="276">
        <v>1094.71</v>
      </c>
      <c r="V5" s="276">
        <v>880.88</v>
      </c>
      <c r="W5" s="276">
        <v>405.9</v>
      </c>
      <c r="X5" s="276">
        <v>121.96</v>
      </c>
      <c r="Y5" s="276">
        <v>124.1</v>
      </c>
      <c r="Z5" s="277">
        <v>42376.19</v>
      </c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</row>
    <row r="6" spans="1:47" ht="16.5" customHeight="1">
      <c r="A6" s="1550"/>
      <c r="B6" s="1551"/>
      <c r="C6" s="1551"/>
      <c r="D6" s="270" t="s">
        <v>28</v>
      </c>
      <c r="E6" s="278">
        <v>1379</v>
      </c>
      <c r="F6" s="278">
        <v>10847</v>
      </c>
      <c r="G6" s="278">
        <v>67423</v>
      </c>
      <c r="H6" s="278">
        <v>108133</v>
      </c>
      <c r="I6" s="278">
        <v>234938</v>
      </c>
      <c r="J6" s="278">
        <v>374996</v>
      </c>
      <c r="K6" s="278">
        <v>1106740</v>
      </c>
      <c r="L6" s="278">
        <v>1210245</v>
      </c>
      <c r="M6" s="278">
        <v>3034914</v>
      </c>
      <c r="N6" s="278">
        <v>4095434</v>
      </c>
      <c r="O6" s="278">
        <v>3995616</v>
      </c>
      <c r="P6" s="278">
        <v>2444671</v>
      </c>
      <c r="Q6" s="278">
        <v>1689706</v>
      </c>
      <c r="R6" s="278">
        <v>1215749</v>
      </c>
      <c r="S6" s="278">
        <v>944565</v>
      </c>
      <c r="T6" s="278">
        <v>802716</v>
      </c>
      <c r="U6" s="278">
        <v>800786</v>
      </c>
      <c r="V6" s="278">
        <v>659776</v>
      </c>
      <c r="W6" s="278">
        <v>308851</v>
      </c>
      <c r="X6" s="278">
        <v>95752</v>
      </c>
      <c r="Y6" s="278">
        <v>93756</v>
      </c>
      <c r="Z6" s="279">
        <v>23296993</v>
      </c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</row>
    <row r="7" spans="1:47" ht="16.5" customHeight="1">
      <c r="A7" s="1550"/>
      <c r="B7" s="1551"/>
      <c r="C7" s="1551"/>
      <c r="D7" s="269" t="s">
        <v>26</v>
      </c>
      <c r="E7" s="280">
        <v>600</v>
      </c>
      <c r="F7" s="280">
        <v>2553</v>
      </c>
      <c r="G7" s="280">
        <v>7744</v>
      </c>
      <c r="H7" s="280">
        <v>7909</v>
      </c>
      <c r="I7" s="280">
        <v>11814</v>
      </c>
      <c r="J7" s="280">
        <v>13876</v>
      </c>
      <c r="K7" s="280">
        <v>31541</v>
      </c>
      <c r="L7" s="280">
        <v>25936</v>
      </c>
      <c r="M7" s="280">
        <v>53331</v>
      </c>
      <c r="N7" s="280">
        <v>57967</v>
      </c>
      <c r="O7" s="280">
        <v>46147</v>
      </c>
      <c r="P7" s="280">
        <v>23260</v>
      </c>
      <c r="Q7" s="280">
        <v>13490</v>
      </c>
      <c r="R7" s="280">
        <v>8287</v>
      </c>
      <c r="S7" s="280">
        <v>5486</v>
      </c>
      <c r="T7" s="280">
        <v>3765</v>
      </c>
      <c r="U7" s="280">
        <v>3203</v>
      </c>
      <c r="V7" s="280">
        <v>2056</v>
      </c>
      <c r="W7" s="280">
        <v>929</v>
      </c>
      <c r="X7" s="280">
        <v>248</v>
      </c>
      <c r="Y7" s="280">
        <v>244</v>
      </c>
      <c r="Z7" s="281">
        <v>320386</v>
      </c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</row>
    <row r="8" spans="1:47" ht="16.5" customHeight="1">
      <c r="A8" s="1550"/>
      <c r="B8" s="1551"/>
      <c r="C8" s="1551" t="s">
        <v>52</v>
      </c>
      <c r="D8" s="268" t="s">
        <v>27</v>
      </c>
      <c r="E8" s="276">
        <v>1.62</v>
      </c>
      <c r="F8" s="276">
        <v>47.65</v>
      </c>
      <c r="G8" s="276">
        <v>85.63</v>
      </c>
      <c r="H8" s="276">
        <v>131.43</v>
      </c>
      <c r="I8" s="276">
        <v>384.23</v>
      </c>
      <c r="J8" s="276">
        <v>386.51</v>
      </c>
      <c r="K8" s="276">
        <v>682.76</v>
      </c>
      <c r="L8" s="276">
        <v>540.04</v>
      </c>
      <c r="M8" s="276">
        <v>585.16</v>
      </c>
      <c r="N8" s="276">
        <v>412.76</v>
      </c>
      <c r="O8" s="276">
        <v>234.94</v>
      </c>
      <c r="P8" s="276">
        <v>109.2</v>
      </c>
      <c r="Q8" s="276">
        <v>63.38</v>
      </c>
      <c r="R8" s="276">
        <v>48.99</v>
      </c>
      <c r="S8" s="276">
        <v>38.07</v>
      </c>
      <c r="T8" s="276">
        <v>41.22</v>
      </c>
      <c r="U8" s="276">
        <v>27.15</v>
      </c>
      <c r="V8" s="276">
        <v>30.69</v>
      </c>
      <c r="W8" s="276">
        <v>32.82</v>
      </c>
      <c r="X8" s="276">
        <v>7.81</v>
      </c>
      <c r="Y8" s="276">
        <v>9.26</v>
      </c>
      <c r="Z8" s="277">
        <v>3901.32</v>
      </c>
      <c r="AA8" s="266"/>
      <c r="AB8" s="266"/>
      <c r="AC8" s="266"/>
      <c r="AD8" s="266"/>
      <c r="AE8" s="266"/>
      <c r="AF8" s="266"/>
      <c r="AG8" s="266"/>
      <c r="AH8" s="266"/>
      <c r="AI8" s="266"/>
      <c r="AJ8" s="266"/>
      <c r="AK8" s="266"/>
      <c r="AL8" s="266"/>
      <c r="AM8" s="266"/>
      <c r="AN8" s="266"/>
      <c r="AO8" s="266"/>
      <c r="AP8" s="266"/>
      <c r="AQ8" s="266"/>
      <c r="AR8" s="266"/>
      <c r="AS8" s="266"/>
      <c r="AT8" s="266"/>
      <c r="AU8" s="266"/>
    </row>
    <row r="9" spans="1:47" ht="16.5" customHeight="1">
      <c r="A9" s="1550"/>
      <c r="B9" s="1551"/>
      <c r="C9" s="1551"/>
      <c r="D9" s="270" t="s">
        <v>28</v>
      </c>
      <c r="E9" s="278">
        <v>30</v>
      </c>
      <c r="F9" s="278">
        <v>2025</v>
      </c>
      <c r="G9" s="278">
        <v>8527</v>
      </c>
      <c r="H9" s="278">
        <v>19397</v>
      </c>
      <c r="I9" s="278">
        <v>74366</v>
      </c>
      <c r="J9" s="278">
        <v>87851</v>
      </c>
      <c r="K9" s="278">
        <v>177804</v>
      </c>
      <c r="L9" s="278">
        <v>165105</v>
      </c>
      <c r="M9" s="278">
        <v>186388</v>
      </c>
      <c r="N9" s="278">
        <v>141364</v>
      </c>
      <c r="O9" s="278">
        <v>90035</v>
      </c>
      <c r="P9" s="278">
        <v>42131</v>
      </c>
      <c r="Q9" s="278">
        <v>24485</v>
      </c>
      <c r="R9" s="278">
        <v>20547</v>
      </c>
      <c r="S9" s="278">
        <v>15890</v>
      </c>
      <c r="T9" s="278">
        <v>18652</v>
      </c>
      <c r="U9" s="278">
        <v>12167</v>
      </c>
      <c r="V9" s="278">
        <v>14399</v>
      </c>
      <c r="W9" s="278">
        <v>12922</v>
      </c>
      <c r="X9" s="278">
        <v>3739</v>
      </c>
      <c r="Y9" s="278">
        <v>4435</v>
      </c>
      <c r="Z9" s="279">
        <v>1122259</v>
      </c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</row>
    <row r="10" spans="1:47" ht="16.5" customHeight="1">
      <c r="A10" s="1550"/>
      <c r="B10" s="1551"/>
      <c r="C10" s="1551"/>
      <c r="D10" s="269" t="s">
        <v>26</v>
      </c>
      <c r="E10" s="280">
        <v>8</v>
      </c>
      <c r="F10" s="280">
        <v>471</v>
      </c>
      <c r="G10" s="280">
        <v>984</v>
      </c>
      <c r="H10" s="280">
        <v>1379</v>
      </c>
      <c r="I10" s="280">
        <v>3655</v>
      </c>
      <c r="J10" s="280">
        <v>3283</v>
      </c>
      <c r="K10" s="280">
        <v>4984</v>
      </c>
      <c r="L10" s="280">
        <v>3475</v>
      </c>
      <c r="M10" s="280">
        <v>3271</v>
      </c>
      <c r="N10" s="280">
        <v>2009</v>
      </c>
      <c r="O10" s="280">
        <v>1063</v>
      </c>
      <c r="P10" s="280">
        <v>406</v>
      </c>
      <c r="Q10" s="280">
        <v>195</v>
      </c>
      <c r="R10" s="280">
        <v>142</v>
      </c>
      <c r="S10" s="280">
        <v>91</v>
      </c>
      <c r="T10" s="280">
        <v>89</v>
      </c>
      <c r="U10" s="280">
        <v>48</v>
      </c>
      <c r="V10" s="280">
        <v>58</v>
      </c>
      <c r="W10" s="280">
        <v>38</v>
      </c>
      <c r="X10" s="280">
        <v>10</v>
      </c>
      <c r="Y10" s="280">
        <v>13</v>
      </c>
      <c r="Z10" s="281">
        <v>25672</v>
      </c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</row>
    <row r="11" spans="1:47" ht="16.5" customHeight="1">
      <c r="A11" s="1550"/>
      <c r="B11" s="1551"/>
      <c r="C11" s="1551" t="s">
        <v>53</v>
      </c>
      <c r="D11" s="268" t="s">
        <v>27</v>
      </c>
      <c r="E11" s="276">
        <v>0</v>
      </c>
      <c r="F11" s="276">
        <v>0</v>
      </c>
      <c r="G11" s="276">
        <v>0</v>
      </c>
      <c r="H11" s="276">
        <v>7.0000000000000007E-2</v>
      </c>
      <c r="I11" s="276">
        <v>0.64</v>
      </c>
      <c r="J11" s="276">
        <v>0.06</v>
      </c>
      <c r="K11" s="276">
        <v>3.51</v>
      </c>
      <c r="L11" s="276">
        <v>0</v>
      </c>
      <c r="M11" s="276">
        <v>10.26</v>
      </c>
      <c r="N11" s="276">
        <v>12.67</v>
      </c>
      <c r="O11" s="276">
        <v>12.11</v>
      </c>
      <c r="P11" s="276">
        <v>9.24</v>
      </c>
      <c r="Q11" s="276">
        <v>11.73</v>
      </c>
      <c r="R11" s="276">
        <v>3.86</v>
      </c>
      <c r="S11" s="276">
        <v>6.62</v>
      </c>
      <c r="T11" s="276">
        <v>2.59</v>
      </c>
      <c r="U11" s="276">
        <v>5.85</v>
      </c>
      <c r="V11" s="276">
        <v>2.42</v>
      </c>
      <c r="W11" s="276">
        <v>0</v>
      </c>
      <c r="X11" s="276">
        <v>0</v>
      </c>
      <c r="Y11" s="276">
        <v>2</v>
      </c>
      <c r="Z11" s="277">
        <v>83.63</v>
      </c>
      <c r="AA11" s="266"/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</row>
    <row r="12" spans="1:47" ht="16.5" customHeight="1">
      <c r="A12" s="1550"/>
      <c r="B12" s="1551"/>
      <c r="C12" s="1551"/>
      <c r="D12" s="270" t="s">
        <v>28</v>
      </c>
      <c r="E12" s="278">
        <v>0</v>
      </c>
      <c r="F12" s="278">
        <v>0</v>
      </c>
      <c r="G12" s="278">
        <v>0</v>
      </c>
      <c r="H12" s="278">
        <v>4</v>
      </c>
      <c r="I12" s="278">
        <v>44</v>
      </c>
      <c r="J12" s="278">
        <v>7</v>
      </c>
      <c r="K12" s="278">
        <v>408</v>
      </c>
      <c r="L12" s="278">
        <v>0</v>
      </c>
      <c r="M12" s="278">
        <v>1818</v>
      </c>
      <c r="N12" s="278">
        <v>2569</v>
      </c>
      <c r="O12" s="278">
        <v>2437</v>
      </c>
      <c r="P12" s="278">
        <v>2011</v>
      </c>
      <c r="Q12" s="278">
        <v>2616</v>
      </c>
      <c r="R12" s="278">
        <v>960</v>
      </c>
      <c r="S12" s="278">
        <v>1558</v>
      </c>
      <c r="T12" s="278">
        <v>564</v>
      </c>
      <c r="U12" s="278">
        <v>1375</v>
      </c>
      <c r="V12" s="278">
        <v>609</v>
      </c>
      <c r="W12" s="278">
        <v>0</v>
      </c>
      <c r="X12" s="278">
        <v>0</v>
      </c>
      <c r="Y12" s="278">
        <v>504</v>
      </c>
      <c r="Z12" s="279">
        <v>17484</v>
      </c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</row>
    <row r="13" spans="1:47" ht="16.5" customHeight="1">
      <c r="A13" s="1550"/>
      <c r="B13" s="1551"/>
      <c r="C13" s="1551"/>
      <c r="D13" s="269" t="s">
        <v>26</v>
      </c>
      <c r="E13" s="280">
        <v>0</v>
      </c>
      <c r="F13" s="280">
        <v>0</v>
      </c>
      <c r="G13" s="280">
        <v>0</v>
      </c>
      <c r="H13" s="280">
        <v>0</v>
      </c>
      <c r="I13" s="280">
        <v>3</v>
      </c>
      <c r="J13" s="280">
        <v>0</v>
      </c>
      <c r="K13" s="280">
        <v>18</v>
      </c>
      <c r="L13" s="280">
        <v>0</v>
      </c>
      <c r="M13" s="280">
        <v>37</v>
      </c>
      <c r="N13" s="280">
        <v>36</v>
      </c>
      <c r="O13" s="280">
        <v>25</v>
      </c>
      <c r="P13" s="280">
        <v>15</v>
      </c>
      <c r="Q13" s="280">
        <v>9</v>
      </c>
      <c r="R13" s="280">
        <v>3</v>
      </c>
      <c r="S13" s="280">
        <v>4</v>
      </c>
      <c r="T13" s="280">
        <v>1</v>
      </c>
      <c r="U13" s="280">
        <v>5</v>
      </c>
      <c r="V13" s="280">
        <v>2</v>
      </c>
      <c r="W13" s="280">
        <v>0</v>
      </c>
      <c r="X13" s="280">
        <v>0</v>
      </c>
      <c r="Y13" s="280">
        <v>2</v>
      </c>
      <c r="Z13" s="281">
        <v>160</v>
      </c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  <c r="AS13" s="266"/>
      <c r="AT13" s="266"/>
      <c r="AU13" s="266"/>
    </row>
    <row r="14" spans="1:47" ht="16.5" customHeight="1">
      <c r="A14" s="1550"/>
      <c r="B14" s="1551"/>
      <c r="C14" s="1552" t="s">
        <v>54</v>
      </c>
      <c r="D14" s="268" t="s">
        <v>27</v>
      </c>
      <c r="E14" s="276">
        <v>0</v>
      </c>
      <c r="F14" s="276">
        <v>1.23</v>
      </c>
      <c r="G14" s="276">
        <v>0.53</v>
      </c>
      <c r="H14" s="276">
        <v>0</v>
      </c>
      <c r="I14" s="276">
        <v>0.41</v>
      </c>
      <c r="J14" s="276">
        <v>0</v>
      </c>
      <c r="K14" s="276">
        <v>0</v>
      </c>
      <c r="L14" s="276">
        <v>0</v>
      </c>
      <c r="M14" s="276">
        <v>1.99</v>
      </c>
      <c r="N14" s="276">
        <v>5.18</v>
      </c>
      <c r="O14" s="276">
        <v>0.65</v>
      </c>
      <c r="P14" s="276">
        <v>0</v>
      </c>
      <c r="Q14" s="276">
        <v>0</v>
      </c>
      <c r="R14" s="276">
        <v>0</v>
      </c>
      <c r="S14" s="276">
        <v>0</v>
      </c>
      <c r="T14" s="276">
        <v>0</v>
      </c>
      <c r="U14" s="276">
        <v>0.56999999999999995</v>
      </c>
      <c r="V14" s="276">
        <v>1.3</v>
      </c>
      <c r="W14" s="276">
        <v>4.95</v>
      </c>
      <c r="X14" s="276">
        <v>1.79</v>
      </c>
      <c r="Y14" s="276">
        <v>0.27</v>
      </c>
      <c r="Z14" s="277">
        <v>18.87</v>
      </c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6"/>
      <c r="AL14" s="266"/>
      <c r="AM14" s="266"/>
      <c r="AN14" s="266"/>
      <c r="AO14" s="266"/>
      <c r="AP14" s="266"/>
      <c r="AQ14" s="266"/>
      <c r="AR14" s="266"/>
      <c r="AS14" s="266"/>
      <c r="AT14" s="266"/>
      <c r="AU14" s="266"/>
    </row>
    <row r="15" spans="1:47" ht="16.5" customHeight="1">
      <c r="A15" s="1550"/>
      <c r="B15" s="1551"/>
      <c r="C15" s="1552"/>
      <c r="D15" s="270" t="s">
        <v>28</v>
      </c>
      <c r="E15" s="278">
        <v>0</v>
      </c>
      <c r="F15" s="278">
        <v>0</v>
      </c>
      <c r="G15" s="278">
        <v>11</v>
      </c>
      <c r="H15" s="278">
        <v>0</v>
      </c>
      <c r="I15" s="278">
        <v>40</v>
      </c>
      <c r="J15" s="278">
        <v>0</v>
      </c>
      <c r="K15" s="278">
        <v>0</v>
      </c>
      <c r="L15" s="278">
        <v>0</v>
      </c>
      <c r="M15" s="278">
        <v>318</v>
      </c>
      <c r="N15" s="278">
        <v>1048</v>
      </c>
      <c r="O15" s="278">
        <v>132</v>
      </c>
      <c r="P15" s="278">
        <v>0</v>
      </c>
      <c r="Q15" s="278">
        <v>0</v>
      </c>
      <c r="R15" s="278">
        <v>0</v>
      </c>
      <c r="S15" s="278">
        <v>0</v>
      </c>
      <c r="T15" s="278">
        <v>0</v>
      </c>
      <c r="U15" s="278">
        <v>144</v>
      </c>
      <c r="V15" s="278">
        <v>328</v>
      </c>
      <c r="W15" s="278">
        <v>1248</v>
      </c>
      <c r="X15" s="278">
        <v>451</v>
      </c>
      <c r="Y15" s="278">
        <v>68</v>
      </c>
      <c r="Z15" s="279">
        <v>3788</v>
      </c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</row>
    <row r="16" spans="1:47" ht="16.5" customHeight="1">
      <c r="A16" s="1550"/>
      <c r="B16" s="1551"/>
      <c r="C16" s="1552"/>
      <c r="D16" s="269" t="s">
        <v>26</v>
      </c>
      <c r="E16" s="280">
        <v>0</v>
      </c>
      <c r="F16" s="280">
        <v>0</v>
      </c>
      <c r="G16" s="280">
        <v>1</v>
      </c>
      <c r="H16" s="280">
        <v>0</v>
      </c>
      <c r="I16" s="280">
        <v>2</v>
      </c>
      <c r="J16" s="280">
        <v>0</v>
      </c>
      <c r="K16" s="280">
        <v>0</v>
      </c>
      <c r="L16" s="280">
        <v>0</v>
      </c>
      <c r="M16" s="280">
        <v>8</v>
      </c>
      <c r="N16" s="280">
        <v>15</v>
      </c>
      <c r="O16" s="280">
        <v>1</v>
      </c>
      <c r="P16" s="280">
        <v>0</v>
      </c>
      <c r="Q16" s="280">
        <v>0</v>
      </c>
      <c r="R16" s="280">
        <v>0</v>
      </c>
      <c r="S16" s="280">
        <v>0</v>
      </c>
      <c r="T16" s="280">
        <v>0</v>
      </c>
      <c r="U16" s="280">
        <v>1</v>
      </c>
      <c r="V16" s="280">
        <v>1</v>
      </c>
      <c r="W16" s="280">
        <v>5</v>
      </c>
      <c r="X16" s="280">
        <v>2</v>
      </c>
      <c r="Y16" s="280">
        <v>0</v>
      </c>
      <c r="Z16" s="282">
        <v>36</v>
      </c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</row>
    <row r="17" spans="1:47" ht="16.5" customHeight="1">
      <c r="A17" s="1550"/>
      <c r="B17" s="1551" t="s">
        <v>30</v>
      </c>
      <c r="C17" s="1551"/>
      <c r="D17" s="268" t="s">
        <v>27</v>
      </c>
      <c r="E17" s="276">
        <v>64.25</v>
      </c>
      <c r="F17" s="276">
        <v>213.09</v>
      </c>
      <c r="G17" s="276">
        <v>558.76</v>
      </c>
      <c r="H17" s="276">
        <v>619.88</v>
      </c>
      <c r="I17" s="276">
        <v>1182.44</v>
      </c>
      <c r="J17" s="276">
        <v>1447.6799999999998</v>
      </c>
      <c r="K17" s="276">
        <v>3451.95</v>
      </c>
      <c r="L17" s="276">
        <v>3083.52</v>
      </c>
      <c r="M17" s="276">
        <v>6622.12</v>
      </c>
      <c r="N17" s="276">
        <v>7969.2000000000007</v>
      </c>
      <c r="O17" s="276">
        <v>7109.0599999999986</v>
      </c>
      <c r="P17" s="276">
        <v>4123.5599999999995</v>
      </c>
      <c r="Q17" s="276">
        <v>2730.56</v>
      </c>
      <c r="R17" s="276">
        <v>1882.25</v>
      </c>
      <c r="S17" s="276">
        <v>1417.7899999999997</v>
      </c>
      <c r="T17" s="276">
        <v>1149.47</v>
      </c>
      <c r="U17" s="276">
        <v>1128.28</v>
      </c>
      <c r="V17" s="276">
        <v>915.29</v>
      </c>
      <c r="W17" s="276">
        <v>443.66999999999996</v>
      </c>
      <c r="X17" s="276">
        <v>131.55999999999997</v>
      </c>
      <c r="Y17" s="276">
        <v>135.63</v>
      </c>
      <c r="Z17" s="277">
        <v>46380.01</v>
      </c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</row>
    <row r="18" spans="1:47" ht="16.5" customHeight="1">
      <c r="A18" s="1550"/>
      <c r="B18" s="1551"/>
      <c r="C18" s="1551"/>
      <c r="D18" s="270" t="s">
        <v>28</v>
      </c>
      <c r="E18" s="278">
        <v>1409</v>
      </c>
      <c r="F18" s="278">
        <v>12872</v>
      </c>
      <c r="G18" s="278">
        <v>75961</v>
      </c>
      <c r="H18" s="278">
        <v>127534</v>
      </c>
      <c r="I18" s="278">
        <v>309388</v>
      </c>
      <c r="J18" s="278">
        <v>462854</v>
      </c>
      <c r="K18" s="278">
        <v>1284952</v>
      </c>
      <c r="L18" s="278">
        <v>1375350</v>
      </c>
      <c r="M18" s="278">
        <v>3223438</v>
      </c>
      <c r="N18" s="278">
        <v>4240415</v>
      </c>
      <c r="O18" s="278">
        <v>4088220</v>
      </c>
      <c r="P18" s="278">
        <v>2488813</v>
      </c>
      <c r="Q18" s="278">
        <v>1716807</v>
      </c>
      <c r="R18" s="278">
        <v>1237256</v>
      </c>
      <c r="S18" s="278">
        <v>962013</v>
      </c>
      <c r="T18" s="278">
        <v>821932</v>
      </c>
      <c r="U18" s="278">
        <v>814472</v>
      </c>
      <c r="V18" s="278">
        <v>675112</v>
      </c>
      <c r="W18" s="278">
        <v>323021</v>
      </c>
      <c r="X18" s="278">
        <v>99942</v>
      </c>
      <c r="Y18" s="278">
        <v>98763</v>
      </c>
      <c r="Z18" s="279">
        <v>24440524</v>
      </c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</row>
    <row r="19" spans="1:47" ht="16.5" customHeight="1">
      <c r="A19" s="1550"/>
      <c r="B19" s="1551"/>
      <c r="C19" s="1551"/>
      <c r="D19" s="269" t="s">
        <v>26</v>
      </c>
      <c r="E19" s="283">
        <v>608</v>
      </c>
      <c r="F19" s="283">
        <v>3024</v>
      </c>
      <c r="G19" s="283">
        <v>8729</v>
      </c>
      <c r="H19" s="283">
        <v>9288</v>
      </c>
      <c r="I19" s="283">
        <v>15474</v>
      </c>
      <c r="J19" s="283">
        <v>17159</v>
      </c>
      <c r="K19" s="283">
        <v>36543</v>
      </c>
      <c r="L19" s="283">
        <v>29411</v>
      </c>
      <c r="M19" s="283">
        <v>56647</v>
      </c>
      <c r="N19" s="283">
        <v>60027</v>
      </c>
      <c r="O19" s="283">
        <v>47236</v>
      </c>
      <c r="P19" s="283">
        <v>23681</v>
      </c>
      <c r="Q19" s="283">
        <v>13694</v>
      </c>
      <c r="R19" s="283">
        <v>8432</v>
      </c>
      <c r="S19" s="283">
        <v>5581</v>
      </c>
      <c r="T19" s="283">
        <v>3855</v>
      </c>
      <c r="U19" s="283">
        <v>3257</v>
      </c>
      <c r="V19" s="283">
        <v>2117</v>
      </c>
      <c r="W19" s="283">
        <v>972</v>
      </c>
      <c r="X19" s="283">
        <v>260</v>
      </c>
      <c r="Y19" s="283">
        <v>259</v>
      </c>
      <c r="Z19" s="284">
        <v>346254</v>
      </c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</row>
    <row r="20" spans="1:47" ht="16.5" customHeight="1">
      <c r="A20" s="1550"/>
      <c r="B20" s="1551" t="s">
        <v>31</v>
      </c>
      <c r="C20" s="1552" t="s">
        <v>55</v>
      </c>
      <c r="D20" s="268" t="s">
        <v>27</v>
      </c>
      <c r="E20" s="276">
        <v>0.46</v>
      </c>
      <c r="F20" s="276">
        <v>1.49</v>
      </c>
      <c r="G20" s="276">
        <v>2.37</v>
      </c>
      <c r="H20" s="276">
        <v>0.85</v>
      </c>
      <c r="I20" s="276">
        <v>10.43</v>
      </c>
      <c r="J20" s="276">
        <v>16.309999999999999</v>
      </c>
      <c r="K20" s="276">
        <v>0.74</v>
      </c>
      <c r="L20" s="276">
        <v>0.16</v>
      </c>
      <c r="M20" s="276">
        <v>1</v>
      </c>
      <c r="N20" s="276">
        <v>0</v>
      </c>
      <c r="O20" s="276">
        <v>0</v>
      </c>
      <c r="P20" s="276">
        <v>0</v>
      </c>
      <c r="Q20" s="276">
        <v>0</v>
      </c>
      <c r="R20" s="276">
        <v>0</v>
      </c>
      <c r="S20" s="276">
        <v>0</v>
      </c>
      <c r="T20" s="276">
        <v>0</v>
      </c>
      <c r="U20" s="276">
        <v>0</v>
      </c>
      <c r="V20" s="276">
        <v>0</v>
      </c>
      <c r="W20" s="276">
        <v>0</v>
      </c>
      <c r="X20" s="276">
        <v>0</v>
      </c>
      <c r="Y20" s="276">
        <v>0</v>
      </c>
      <c r="Z20" s="277">
        <v>33.81</v>
      </c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</row>
    <row r="21" spans="1:47" ht="16.5" customHeight="1">
      <c r="A21" s="1550"/>
      <c r="B21" s="1551"/>
      <c r="C21" s="1552"/>
      <c r="D21" s="270" t="s">
        <v>28</v>
      </c>
      <c r="E21" s="278">
        <v>0</v>
      </c>
      <c r="F21" s="278">
        <v>24</v>
      </c>
      <c r="G21" s="278">
        <v>86</v>
      </c>
      <c r="H21" s="278">
        <v>54</v>
      </c>
      <c r="I21" s="278">
        <v>756</v>
      </c>
      <c r="J21" s="278">
        <v>788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278">
        <v>0</v>
      </c>
      <c r="S21" s="278">
        <v>0</v>
      </c>
      <c r="T21" s="278">
        <v>0</v>
      </c>
      <c r="U21" s="278">
        <v>0</v>
      </c>
      <c r="V21" s="278">
        <v>0</v>
      </c>
      <c r="W21" s="278">
        <v>0</v>
      </c>
      <c r="X21" s="278">
        <v>0</v>
      </c>
      <c r="Y21" s="278">
        <v>0</v>
      </c>
      <c r="Z21" s="279">
        <v>1708</v>
      </c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</row>
    <row r="22" spans="1:47" ht="16.5" customHeight="1">
      <c r="A22" s="1550"/>
      <c r="B22" s="1551"/>
      <c r="C22" s="1552"/>
      <c r="D22" s="269" t="s">
        <v>26</v>
      </c>
      <c r="E22" s="280">
        <v>0</v>
      </c>
      <c r="F22" s="280">
        <v>4</v>
      </c>
      <c r="G22" s="280">
        <v>10</v>
      </c>
      <c r="H22" s="280">
        <v>4</v>
      </c>
      <c r="I22" s="280">
        <v>28</v>
      </c>
      <c r="J22" s="280">
        <v>13</v>
      </c>
      <c r="K22" s="280">
        <v>0</v>
      </c>
      <c r="L22" s="280">
        <v>0</v>
      </c>
      <c r="M22" s="280">
        <v>0</v>
      </c>
      <c r="N22" s="280">
        <v>0</v>
      </c>
      <c r="O22" s="280">
        <v>0</v>
      </c>
      <c r="P22" s="280">
        <v>0</v>
      </c>
      <c r="Q22" s="280">
        <v>0</v>
      </c>
      <c r="R22" s="280">
        <v>0</v>
      </c>
      <c r="S22" s="280">
        <v>0</v>
      </c>
      <c r="T22" s="280">
        <v>0</v>
      </c>
      <c r="U22" s="280">
        <v>0</v>
      </c>
      <c r="V22" s="280">
        <v>0</v>
      </c>
      <c r="W22" s="280">
        <v>0</v>
      </c>
      <c r="X22" s="280">
        <v>0</v>
      </c>
      <c r="Y22" s="280">
        <v>0</v>
      </c>
      <c r="Z22" s="281">
        <v>59</v>
      </c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</row>
    <row r="23" spans="1:47" ht="16.5" customHeight="1">
      <c r="A23" s="1550"/>
      <c r="B23" s="1551"/>
      <c r="C23" s="1552" t="s">
        <v>56</v>
      </c>
      <c r="D23" s="268" t="s">
        <v>27</v>
      </c>
      <c r="E23" s="276">
        <v>0.22</v>
      </c>
      <c r="F23" s="276">
        <v>8.16</v>
      </c>
      <c r="G23" s="276">
        <v>27.59</v>
      </c>
      <c r="H23" s="276">
        <v>14.54</v>
      </c>
      <c r="I23" s="276">
        <v>74.680000000000007</v>
      </c>
      <c r="J23" s="276">
        <v>4.47</v>
      </c>
      <c r="K23" s="276">
        <v>1.05</v>
      </c>
      <c r="L23" s="276">
        <v>5.9</v>
      </c>
      <c r="M23" s="276">
        <v>19.3</v>
      </c>
      <c r="N23" s="276">
        <v>61.59</v>
      </c>
      <c r="O23" s="276">
        <v>20.23</v>
      </c>
      <c r="P23" s="276">
        <v>17.93</v>
      </c>
      <c r="Q23" s="276">
        <v>17.489999999999998</v>
      </c>
      <c r="R23" s="276">
        <v>4.3600000000000003</v>
      </c>
      <c r="S23" s="276">
        <v>3.09</v>
      </c>
      <c r="T23" s="276">
        <v>2.73</v>
      </c>
      <c r="U23" s="276">
        <v>5.83</v>
      </c>
      <c r="V23" s="276">
        <v>4.25</v>
      </c>
      <c r="W23" s="276">
        <v>0</v>
      </c>
      <c r="X23" s="276">
        <v>0.59</v>
      </c>
      <c r="Y23" s="276">
        <v>2.82</v>
      </c>
      <c r="Z23" s="277">
        <v>296.82</v>
      </c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</row>
    <row r="24" spans="1:47" ht="16.5" customHeight="1">
      <c r="A24" s="1550"/>
      <c r="B24" s="1551"/>
      <c r="C24" s="1552"/>
      <c r="D24" s="270" t="s">
        <v>28</v>
      </c>
      <c r="E24" s="278">
        <v>0</v>
      </c>
      <c r="F24" s="278">
        <v>127</v>
      </c>
      <c r="G24" s="278">
        <v>852</v>
      </c>
      <c r="H24" s="278">
        <v>658</v>
      </c>
      <c r="I24" s="278">
        <v>5029</v>
      </c>
      <c r="J24" s="278">
        <v>365</v>
      </c>
      <c r="K24" s="278">
        <v>118</v>
      </c>
      <c r="L24" s="278">
        <v>707</v>
      </c>
      <c r="M24" s="278">
        <v>2487</v>
      </c>
      <c r="N24" s="278">
        <v>8422</v>
      </c>
      <c r="O24" s="278">
        <v>3013</v>
      </c>
      <c r="P24" s="278">
        <v>2687</v>
      </c>
      <c r="Q24" s="278">
        <v>3122</v>
      </c>
      <c r="R24" s="278">
        <v>736</v>
      </c>
      <c r="S24" s="278">
        <v>542</v>
      </c>
      <c r="T24" s="278">
        <v>464</v>
      </c>
      <c r="U24" s="278">
        <v>1021</v>
      </c>
      <c r="V24" s="278">
        <v>723</v>
      </c>
      <c r="W24" s="278">
        <v>0</v>
      </c>
      <c r="X24" s="278">
        <v>113</v>
      </c>
      <c r="Y24" s="278">
        <v>479</v>
      </c>
      <c r="Z24" s="279">
        <v>31665</v>
      </c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</row>
    <row r="25" spans="1:47" ht="16.5" customHeight="1">
      <c r="A25" s="1550"/>
      <c r="B25" s="1551"/>
      <c r="C25" s="1552"/>
      <c r="D25" s="269" t="s">
        <v>26</v>
      </c>
      <c r="E25" s="280">
        <v>0</v>
      </c>
      <c r="F25" s="280">
        <v>24</v>
      </c>
      <c r="G25" s="280">
        <v>95</v>
      </c>
      <c r="H25" s="280">
        <v>59</v>
      </c>
      <c r="I25" s="280">
        <v>307</v>
      </c>
      <c r="J25" s="280">
        <v>15</v>
      </c>
      <c r="K25" s="280">
        <v>3</v>
      </c>
      <c r="L25" s="280">
        <v>15</v>
      </c>
      <c r="M25" s="280">
        <v>38</v>
      </c>
      <c r="N25" s="280">
        <v>110</v>
      </c>
      <c r="O25" s="280">
        <v>34</v>
      </c>
      <c r="P25" s="280">
        <v>23</v>
      </c>
      <c r="Q25" s="280">
        <v>19</v>
      </c>
      <c r="R25" s="280">
        <v>3</v>
      </c>
      <c r="S25" s="280">
        <v>1</v>
      </c>
      <c r="T25" s="280">
        <v>1</v>
      </c>
      <c r="U25" s="280">
        <v>3</v>
      </c>
      <c r="V25" s="280">
        <v>1</v>
      </c>
      <c r="W25" s="280">
        <v>0</v>
      </c>
      <c r="X25" s="280">
        <v>1</v>
      </c>
      <c r="Y25" s="280">
        <v>1</v>
      </c>
      <c r="Z25" s="282">
        <v>753</v>
      </c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</row>
    <row r="26" spans="1:47" ht="16.5" customHeight="1">
      <c r="A26" s="1550"/>
      <c r="B26" s="1551" t="s">
        <v>30</v>
      </c>
      <c r="C26" s="1551"/>
      <c r="D26" s="268" t="s">
        <v>27</v>
      </c>
      <c r="E26" s="276">
        <v>0.68</v>
      </c>
      <c r="F26" s="276">
        <v>9.65</v>
      </c>
      <c r="G26" s="276">
        <v>29.96</v>
      </c>
      <c r="H26" s="276">
        <v>15.389999999999999</v>
      </c>
      <c r="I26" s="276">
        <v>85.110000000000014</v>
      </c>
      <c r="J26" s="276">
        <v>20.779999999999998</v>
      </c>
      <c r="K26" s="276">
        <v>1.79</v>
      </c>
      <c r="L26" s="276">
        <v>6.0600000000000005</v>
      </c>
      <c r="M26" s="276">
        <v>20.3</v>
      </c>
      <c r="N26" s="276">
        <v>61.59</v>
      </c>
      <c r="O26" s="276">
        <v>20.23</v>
      </c>
      <c r="P26" s="276">
        <v>17.93</v>
      </c>
      <c r="Q26" s="276">
        <v>17.489999999999998</v>
      </c>
      <c r="R26" s="276">
        <v>4.3600000000000003</v>
      </c>
      <c r="S26" s="276">
        <v>3.09</v>
      </c>
      <c r="T26" s="276">
        <v>2.73</v>
      </c>
      <c r="U26" s="276">
        <v>5.83</v>
      </c>
      <c r="V26" s="276">
        <v>4.25</v>
      </c>
      <c r="W26" s="276">
        <v>0</v>
      </c>
      <c r="X26" s="276">
        <v>0.59</v>
      </c>
      <c r="Y26" s="276">
        <v>2.82</v>
      </c>
      <c r="Z26" s="277">
        <v>330.63</v>
      </c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6"/>
      <c r="AM26" s="266"/>
      <c r="AN26" s="266"/>
      <c r="AO26" s="266"/>
      <c r="AP26" s="266"/>
      <c r="AQ26" s="266"/>
      <c r="AR26" s="266"/>
      <c r="AS26" s="266"/>
      <c r="AT26" s="266"/>
      <c r="AU26" s="266"/>
    </row>
    <row r="27" spans="1:47" ht="16.5" customHeight="1">
      <c r="A27" s="1550"/>
      <c r="B27" s="1551"/>
      <c r="C27" s="1551"/>
      <c r="D27" s="270" t="s">
        <v>28</v>
      </c>
      <c r="E27" s="278">
        <v>0</v>
      </c>
      <c r="F27" s="278">
        <v>151</v>
      </c>
      <c r="G27" s="278">
        <v>938</v>
      </c>
      <c r="H27" s="278">
        <v>712</v>
      </c>
      <c r="I27" s="278">
        <v>5785</v>
      </c>
      <c r="J27" s="278">
        <v>1153</v>
      </c>
      <c r="K27" s="278">
        <v>118</v>
      </c>
      <c r="L27" s="278">
        <v>707</v>
      </c>
      <c r="M27" s="278">
        <v>2487</v>
      </c>
      <c r="N27" s="278">
        <v>8422</v>
      </c>
      <c r="O27" s="278">
        <v>3013</v>
      </c>
      <c r="P27" s="278">
        <v>2687</v>
      </c>
      <c r="Q27" s="278">
        <v>3122</v>
      </c>
      <c r="R27" s="278">
        <v>736</v>
      </c>
      <c r="S27" s="278">
        <v>542</v>
      </c>
      <c r="T27" s="278">
        <v>464</v>
      </c>
      <c r="U27" s="278">
        <v>1021</v>
      </c>
      <c r="V27" s="278">
        <v>723</v>
      </c>
      <c r="W27" s="278">
        <v>0</v>
      </c>
      <c r="X27" s="278">
        <v>113</v>
      </c>
      <c r="Y27" s="278">
        <v>479</v>
      </c>
      <c r="Z27" s="279">
        <v>33373</v>
      </c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</row>
    <row r="28" spans="1:47" ht="16.5" customHeight="1">
      <c r="A28" s="1550"/>
      <c r="B28" s="1551"/>
      <c r="C28" s="1551"/>
      <c r="D28" s="269" t="s">
        <v>26</v>
      </c>
      <c r="E28" s="283">
        <v>0</v>
      </c>
      <c r="F28" s="283">
        <v>28</v>
      </c>
      <c r="G28" s="283">
        <v>105</v>
      </c>
      <c r="H28" s="283">
        <v>63</v>
      </c>
      <c r="I28" s="283">
        <v>335</v>
      </c>
      <c r="J28" s="283">
        <v>28</v>
      </c>
      <c r="K28" s="283">
        <v>3</v>
      </c>
      <c r="L28" s="283">
        <v>15</v>
      </c>
      <c r="M28" s="283">
        <v>38</v>
      </c>
      <c r="N28" s="283">
        <v>110</v>
      </c>
      <c r="O28" s="283">
        <v>34</v>
      </c>
      <c r="P28" s="283">
        <v>23</v>
      </c>
      <c r="Q28" s="283">
        <v>19</v>
      </c>
      <c r="R28" s="283">
        <v>3</v>
      </c>
      <c r="S28" s="283">
        <v>1</v>
      </c>
      <c r="T28" s="283">
        <v>1</v>
      </c>
      <c r="U28" s="283">
        <v>3</v>
      </c>
      <c r="V28" s="283">
        <v>1</v>
      </c>
      <c r="W28" s="283">
        <v>0</v>
      </c>
      <c r="X28" s="283">
        <v>1</v>
      </c>
      <c r="Y28" s="283">
        <v>1</v>
      </c>
      <c r="Z28" s="284">
        <v>812</v>
      </c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</row>
    <row r="29" spans="1:47" ht="16.5" customHeight="1">
      <c r="A29" s="1550" t="s">
        <v>24</v>
      </c>
      <c r="B29" s="1551"/>
      <c r="C29" s="1551"/>
      <c r="D29" s="268" t="s">
        <v>27</v>
      </c>
      <c r="E29" s="276">
        <v>64.929999999999993</v>
      </c>
      <c r="F29" s="276">
        <v>222.74</v>
      </c>
      <c r="G29" s="276">
        <v>588.72</v>
      </c>
      <c r="H29" s="276">
        <v>635.27</v>
      </c>
      <c r="I29" s="276">
        <v>1267.5500000000002</v>
      </c>
      <c r="J29" s="276">
        <v>1468.4599999999998</v>
      </c>
      <c r="K29" s="276">
        <v>3453.74</v>
      </c>
      <c r="L29" s="276">
        <v>3089.58</v>
      </c>
      <c r="M29" s="276">
        <v>6642.42</v>
      </c>
      <c r="N29" s="276">
        <v>8030.7900000000009</v>
      </c>
      <c r="O29" s="276">
        <v>7129.2899999999981</v>
      </c>
      <c r="P29" s="276">
        <v>4141.49</v>
      </c>
      <c r="Q29" s="276">
        <v>2748.0499999999997</v>
      </c>
      <c r="R29" s="276">
        <v>1886.61</v>
      </c>
      <c r="S29" s="276">
        <v>1420.8799999999997</v>
      </c>
      <c r="T29" s="276">
        <v>1152.2</v>
      </c>
      <c r="U29" s="276">
        <v>1134.1099999999999</v>
      </c>
      <c r="V29" s="276">
        <v>919.54</v>
      </c>
      <c r="W29" s="276">
        <v>443.66999999999996</v>
      </c>
      <c r="X29" s="276">
        <v>132.14999999999998</v>
      </c>
      <c r="Y29" s="276">
        <v>138.44999999999999</v>
      </c>
      <c r="Z29" s="277">
        <v>46710.64</v>
      </c>
      <c r="AA29" s="266"/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266"/>
      <c r="AM29" s="266"/>
      <c r="AN29" s="266"/>
      <c r="AO29" s="266"/>
      <c r="AP29" s="266"/>
      <c r="AQ29" s="266"/>
      <c r="AR29" s="266"/>
      <c r="AS29" s="266"/>
      <c r="AT29" s="266"/>
      <c r="AU29" s="266"/>
    </row>
    <row r="30" spans="1:47" ht="16.5" customHeight="1">
      <c r="A30" s="1550"/>
      <c r="B30" s="1551"/>
      <c r="C30" s="1551"/>
      <c r="D30" s="270" t="s">
        <v>28</v>
      </c>
      <c r="E30" s="278">
        <v>1409</v>
      </c>
      <c r="F30" s="278">
        <v>13023</v>
      </c>
      <c r="G30" s="278">
        <v>76899</v>
      </c>
      <c r="H30" s="278">
        <v>128246</v>
      </c>
      <c r="I30" s="278">
        <v>315173</v>
      </c>
      <c r="J30" s="278">
        <v>464007</v>
      </c>
      <c r="K30" s="278">
        <v>1285070</v>
      </c>
      <c r="L30" s="278">
        <v>1376057</v>
      </c>
      <c r="M30" s="278">
        <v>3225925</v>
      </c>
      <c r="N30" s="278">
        <v>4248837</v>
      </c>
      <c r="O30" s="278">
        <v>4091233</v>
      </c>
      <c r="P30" s="278">
        <v>2491500</v>
      </c>
      <c r="Q30" s="278">
        <v>1719929</v>
      </c>
      <c r="R30" s="278">
        <v>1237992</v>
      </c>
      <c r="S30" s="278">
        <v>962555</v>
      </c>
      <c r="T30" s="278">
        <v>822396</v>
      </c>
      <c r="U30" s="278">
        <v>815493</v>
      </c>
      <c r="V30" s="278">
        <v>675835</v>
      </c>
      <c r="W30" s="278">
        <v>323021</v>
      </c>
      <c r="X30" s="278">
        <v>100055</v>
      </c>
      <c r="Y30" s="278">
        <v>99242</v>
      </c>
      <c r="Z30" s="279">
        <v>24473897</v>
      </c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</row>
    <row r="31" spans="1:47" ht="16.5" customHeight="1">
      <c r="A31" s="1550"/>
      <c r="B31" s="1551"/>
      <c r="C31" s="1551"/>
      <c r="D31" s="269" t="s">
        <v>26</v>
      </c>
      <c r="E31" s="283">
        <v>608</v>
      </c>
      <c r="F31" s="283">
        <v>3052</v>
      </c>
      <c r="G31" s="283">
        <v>8834</v>
      </c>
      <c r="H31" s="283">
        <v>9351</v>
      </c>
      <c r="I31" s="283">
        <v>15809</v>
      </c>
      <c r="J31" s="283">
        <v>17187</v>
      </c>
      <c r="K31" s="283">
        <v>36546</v>
      </c>
      <c r="L31" s="283">
        <v>29426</v>
      </c>
      <c r="M31" s="283">
        <v>56685</v>
      </c>
      <c r="N31" s="283">
        <v>60137</v>
      </c>
      <c r="O31" s="283">
        <v>47270</v>
      </c>
      <c r="P31" s="283">
        <v>23704</v>
      </c>
      <c r="Q31" s="283">
        <v>13713</v>
      </c>
      <c r="R31" s="283">
        <v>8435</v>
      </c>
      <c r="S31" s="283">
        <v>5582</v>
      </c>
      <c r="T31" s="283">
        <v>3856</v>
      </c>
      <c r="U31" s="283">
        <v>3260</v>
      </c>
      <c r="V31" s="283">
        <v>2118</v>
      </c>
      <c r="W31" s="283">
        <v>972</v>
      </c>
      <c r="X31" s="283">
        <v>261</v>
      </c>
      <c r="Y31" s="283">
        <v>260</v>
      </c>
      <c r="Z31" s="284">
        <v>347066</v>
      </c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6"/>
      <c r="AL31" s="266"/>
      <c r="AM31" s="266"/>
      <c r="AN31" s="266"/>
      <c r="AO31" s="266"/>
      <c r="AP31" s="266"/>
      <c r="AQ31" s="266"/>
      <c r="AR31" s="266"/>
      <c r="AS31" s="266"/>
      <c r="AT31" s="266"/>
      <c r="AU31" s="266"/>
    </row>
    <row r="32" spans="1:47" ht="16.5" customHeight="1">
      <c r="A32" s="1550" t="s">
        <v>34</v>
      </c>
      <c r="B32" s="1551" t="s">
        <v>29</v>
      </c>
      <c r="C32" s="1552" t="s">
        <v>53</v>
      </c>
      <c r="D32" s="268" t="s">
        <v>27</v>
      </c>
      <c r="E32" s="276">
        <v>0</v>
      </c>
      <c r="F32" s="276">
        <v>0</v>
      </c>
      <c r="G32" s="276">
        <v>4.49</v>
      </c>
      <c r="H32" s="276">
        <v>0</v>
      </c>
      <c r="I32" s="276">
        <v>0</v>
      </c>
      <c r="J32" s="276">
        <v>0.34</v>
      </c>
      <c r="K32" s="276">
        <v>0</v>
      </c>
      <c r="L32" s="276">
        <v>0</v>
      </c>
      <c r="M32" s="276">
        <v>0.67</v>
      </c>
      <c r="N32" s="276">
        <v>8.1199999999999992</v>
      </c>
      <c r="O32" s="276">
        <v>0.91</v>
      </c>
      <c r="P32" s="276">
        <v>1.77</v>
      </c>
      <c r="Q32" s="276">
        <v>1.42</v>
      </c>
      <c r="R32" s="276">
        <v>2.27</v>
      </c>
      <c r="S32" s="276">
        <v>11.78</v>
      </c>
      <c r="T32" s="276">
        <v>1.1000000000000001</v>
      </c>
      <c r="U32" s="276">
        <v>1.52</v>
      </c>
      <c r="V32" s="276">
        <v>2.83</v>
      </c>
      <c r="W32" s="276">
        <v>17.04</v>
      </c>
      <c r="X32" s="276">
        <v>2.15</v>
      </c>
      <c r="Y32" s="276">
        <v>0.05</v>
      </c>
      <c r="Z32" s="277">
        <v>56.46</v>
      </c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66"/>
      <c r="AS32" s="266"/>
      <c r="AT32" s="266"/>
      <c r="AU32" s="266"/>
    </row>
    <row r="33" spans="1:47" ht="16.5" customHeight="1">
      <c r="A33" s="1550"/>
      <c r="B33" s="1551"/>
      <c r="C33" s="1552"/>
      <c r="D33" s="270" t="s">
        <v>28</v>
      </c>
      <c r="E33" s="278">
        <v>0</v>
      </c>
      <c r="F33" s="278">
        <v>0</v>
      </c>
      <c r="G33" s="278">
        <v>180</v>
      </c>
      <c r="H33" s="278">
        <v>0</v>
      </c>
      <c r="I33" s="278">
        <v>0</v>
      </c>
      <c r="J33" s="278">
        <v>42</v>
      </c>
      <c r="K33" s="278">
        <v>0</v>
      </c>
      <c r="L33" s="278">
        <v>0</v>
      </c>
      <c r="M33" s="278">
        <v>133</v>
      </c>
      <c r="N33" s="278">
        <v>1722</v>
      </c>
      <c r="O33" s="278">
        <v>190</v>
      </c>
      <c r="P33" s="278">
        <v>409</v>
      </c>
      <c r="Q33" s="278">
        <v>338</v>
      </c>
      <c r="R33" s="278">
        <v>563</v>
      </c>
      <c r="S33" s="278">
        <v>2982</v>
      </c>
      <c r="T33" s="278">
        <v>256</v>
      </c>
      <c r="U33" s="278">
        <v>425</v>
      </c>
      <c r="V33" s="278">
        <v>631</v>
      </c>
      <c r="W33" s="278">
        <v>3686</v>
      </c>
      <c r="X33" s="278">
        <v>542</v>
      </c>
      <c r="Y33" s="278">
        <v>15</v>
      </c>
      <c r="Z33" s="279">
        <v>12114</v>
      </c>
      <c r="AA33" s="266"/>
      <c r="AB33" s="266"/>
      <c r="AC33" s="266"/>
      <c r="AD33" s="266"/>
      <c r="AE33" s="266"/>
      <c r="AF33" s="266"/>
      <c r="AG33" s="266"/>
      <c r="AH33" s="266"/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</row>
    <row r="34" spans="1:47" ht="16.5" customHeight="1">
      <c r="A34" s="1550"/>
      <c r="B34" s="1551"/>
      <c r="C34" s="1552"/>
      <c r="D34" s="269" t="s">
        <v>26</v>
      </c>
      <c r="E34" s="280">
        <v>0</v>
      </c>
      <c r="F34" s="280">
        <v>0</v>
      </c>
      <c r="G34" s="280">
        <v>24</v>
      </c>
      <c r="H34" s="280">
        <v>0</v>
      </c>
      <c r="I34" s="280">
        <v>0</v>
      </c>
      <c r="J34" s="280">
        <v>3</v>
      </c>
      <c r="K34" s="280">
        <v>0</v>
      </c>
      <c r="L34" s="280">
        <v>0</v>
      </c>
      <c r="M34" s="280">
        <v>3</v>
      </c>
      <c r="N34" s="280">
        <v>25</v>
      </c>
      <c r="O34" s="280">
        <v>2</v>
      </c>
      <c r="P34" s="280">
        <v>3</v>
      </c>
      <c r="Q34" s="280">
        <v>2</v>
      </c>
      <c r="R34" s="280">
        <v>0</v>
      </c>
      <c r="S34" s="280">
        <v>11</v>
      </c>
      <c r="T34" s="280">
        <v>0</v>
      </c>
      <c r="U34" s="280">
        <v>1</v>
      </c>
      <c r="V34" s="280">
        <v>2</v>
      </c>
      <c r="W34" s="280">
        <v>14</v>
      </c>
      <c r="X34" s="280">
        <v>1</v>
      </c>
      <c r="Y34" s="280">
        <v>0</v>
      </c>
      <c r="Z34" s="281">
        <v>91</v>
      </c>
      <c r="AA34" s="266"/>
      <c r="AB34" s="266"/>
      <c r="AC34" s="266"/>
      <c r="AD34" s="266"/>
      <c r="AE34" s="266"/>
      <c r="AF34" s="266"/>
      <c r="AG34" s="266"/>
      <c r="AH34" s="266"/>
      <c r="AI34" s="266"/>
      <c r="AJ34" s="266"/>
      <c r="AK34" s="266"/>
      <c r="AL34" s="266"/>
      <c r="AM34" s="266"/>
      <c r="AN34" s="266"/>
      <c r="AO34" s="266"/>
      <c r="AP34" s="266"/>
      <c r="AQ34" s="266"/>
      <c r="AR34" s="266"/>
      <c r="AS34" s="266"/>
      <c r="AT34" s="266"/>
      <c r="AU34" s="266"/>
    </row>
    <row r="35" spans="1:47" ht="16.5" customHeight="1">
      <c r="A35" s="1550"/>
      <c r="B35" s="1551"/>
      <c r="C35" s="1552" t="s">
        <v>54</v>
      </c>
      <c r="D35" s="268" t="s">
        <v>27</v>
      </c>
      <c r="E35" s="276">
        <v>0</v>
      </c>
      <c r="F35" s="276">
        <v>6.29</v>
      </c>
      <c r="G35" s="276">
        <v>0</v>
      </c>
      <c r="H35" s="276">
        <v>0</v>
      </c>
      <c r="I35" s="276">
        <v>0</v>
      </c>
      <c r="J35" s="276">
        <v>0.18</v>
      </c>
      <c r="K35" s="276">
        <v>0</v>
      </c>
      <c r="L35" s="276">
        <v>0</v>
      </c>
      <c r="M35" s="276">
        <v>0.37</v>
      </c>
      <c r="N35" s="276">
        <v>0.13</v>
      </c>
      <c r="O35" s="276">
        <v>22.93</v>
      </c>
      <c r="P35" s="276">
        <v>0</v>
      </c>
      <c r="Q35" s="276">
        <v>0</v>
      </c>
      <c r="R35" s="276">
        <v>0</v>
      </c>
      <c r="S35" s="276">
        <v>2.5</v>
      </c>
      <c r="T35" s="276">
        <v>0.39</v>
      </c>
      <c r="U35" s="276">
        <v>1.39</v>
      </c>
      <c r="V35" s="276">
        <v>0.21</v>
      </c>
      <c r="W35" s="276">
        <v>2.98</v>
      </c>
      <c r="X35" s="276">
        <v>15.28</v>
      </c>
      <c r="Y35" s="276">
        <v>277.69</v>
      </c>
      <c r="Z35" s="277">
        <v>330.34</v>
      </c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</row>
    <row r="36" spans="1:47" ht="16.5" customHeight="1">
      <c r="A36" s="1550"/>
      <c r="B36" s="1551"/>
      <c r="C36" s="1552"/>
      <c r="D36" s="270" t="s">
        <v>28</v>
      </c>
      <c r="E36" s="278">
        <v>0</v>
      </c>
      <c r="F36" s="278">
        <v>0</v>
      </c>
      <c r="G36" s="278">
        <v>0</v>
      </c>
      <c r="H36" s="278">
        <v>0</v>
      </c>
      <c r="I36" s="278">
        <v>0</v>
      </c>
      <c r="J36" s="278">
        <v>22</v>
      </c>
      <c r="K36" s="278">
        <v>0</v>
      </c>
      <c r="L36" s="278">
        <v>0</v>
      </c>
      <c r="M36" s="278">
        <v>87</v>
      </c>
      <c r="N36" s="278">
        <v>26</v>
      </c>
      <c r="O36" s="278">
        <v>5044</v>
      </c>
      <c r="P36" s="278">
        <v>0</v>
      </c>
      <c r="Q36" s="278">
        <v>0</v>
      </c>
      <c r="R36" s="278">
        <v>0</v>
      </c>
      <c r="S36" s="278">
        <v>630</v>
      </c>
      <c r="T36" s="278">
        <v>98</v>
      </c>
      <c r="U36" s="278">
        <v>350</v>
      </c>
      <c r="V36" s="278">
        <v>61</v>
      </c>
      <c r="W36" s="278">
        <v>751</v>
      </c>
      <c r="X36" s="278">
        <v>3634</v>
      </c>
      <c r="Y36" s="278">
        <v>70054</v>
      </c>
      <c r="Z36" s="279">
        <v>80757</v>
      </c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6"/>
      <c r="AL36" s="266"/>
      <c r="AM36" s="266"/>
      <c r="AN36" s="266"/>
      <c r="AO36" s="266"/>
      <c r="AP36" s="266"/>
      <c r="AQ36" s="266"/>
      <c r="AR36" s="266"/>
      <c r="AS36" s="266"/>
      <c r="AT36" s="266"/>
      <c r="AU36" s="266"/>
    </row>
    <row r="37" spans="1:47" ht="16.5" customHeight="1">
      <c r="A37" s="1550"/>
      <c r="B37" s="1551"/>
      <c r="C37" s="1552"/>
      <c r="D37" s="269" t="s">
        <v>26</v>
      </c>
      <c r="E37" s="280">
        <v>0</v>
      </c>
      <c r="F37" s="280">
        <v>0</v>
      </c>
      <c r="G37" s="280">
        <v>0</v>
      </c>
      <c r="H37" s="280">
        <v>0</v>
      </c>
      <c r="I37" s="280">
        <v>0</v>
      </c>
      <c r="J37" s="280">
        <v>1</v>
      </c>
      <c r="K37" s="280">
        <v>0</v>
      </c>
      <c r="L37" s="280">
        <v>0</v>
      </c>
      <c r="M37" s="280">
        <v>1</v>
      </c>
      <c r="N37" s="280">
        <v>0</v>
      </c>
      <c r="O37" s="280">
        <v>50</v>
      </c>
      <c r="P37" s="280">
        <v>0</v>
      </c>
      <c r="Q37" s="280">
        <v>0</v>
      </c>
      <c r="R37" s="280">
        <v>0</v>
      </c>
      <c r="S37" s="280">
        <v>3</v>
      </c>
      <c r="T37" s="280">
        <v>0</v>
      </c>
      <c r="U37" s="280">
        <v>1</v>
      </c>
      <c r="V37" s="280">
        <v>0</v>
      </c>
      <c r="W37" s="280">
        <v>3</v>
      </c>
      <c r="X37" s="280">
        <v>13</v>
      </c>
      <c r="Y37" s="280">
        <v>262</v>
      </c>
      <c r="Z37" s="281">
        <v>334</v>
      </c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</row>
    <row r="38" spans="1:47" ht="16.5" customHeight="1">
      <c r="A38" s="1550"/>
      <c r="B38" s="1551" t="s">
        <v>30</v>
      </c>
      <c r="C38" s="1551"/>
      <c r="D38" s="268" t="s">
        <v>27</v>
      </c>
      <c r="E38" s="276">
        <v>0</v>
      </c>
      <c r="F38" s="276">
        <v>6.29</v>
      </c>
      <c r="G38" s="276">
        <v>4.49</v>
      </c>
      <c r="H38" s="276">
        <v>0</v>
      </c>
      <c r="I38" s="276">
        <v>0</v>
      </c>
      <c r="J38" s="276">
        <v>0.52</v>
      </c>
      <c r="K38" s="276">
        <v>0</v>
      </c>
      <c r="L38" s="276">
        <v>0</v>
      </c>
      <c r="M38" s="276">
        <v>1.04</v>
      </c>
      <c r="N38" s="276">
        <v>8.25</v>
      </c>
      <c r="O38" s="276">
        <v>23.84</v>
      </c>
      <c r="P38" s="276">
        <v>1.77</v>
      </c>
      <c r="Q38" s="276">
        <v>1.42</v>
      </c>
      <c r="R38" s="276">
        <v>2.27</v>
      </c>
      <c r="S38" s="276">
        <v>14.28</v>
      </c>
      <c r="T38" s="276">
        <v>1.4900000000000002</v>
      </c>
      <c r="U38" s="276">
        <v>2.91</v>
      </c>
      <c r="V38" s="276">
        <v>3.04</v>
      </c>
      <c r="W38" s="276">
        <v>20.02</v>
      </c>
      <c r="X38" s="276">
        <v>17.43</v>
      </c>
      <c r="Y38" s="276">
        <v>277.74</v>
      </c>
      <c r="Z38" s="277">
        <v>386.79999999999995</v>
      </c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</row>
    <row r="39" spans="1:47" ht="16.5" customHeight="1">
      <c r="A39" s="1550"/>
      <c r="B39" s="1551"/>
      <c r="C39" s="1551"/>
      <c r="D39" s="270" t="s">
        <v>28</v>
      </c>
      <c r="E39" s="278">
        <v>0</v>
      </c>
      <c r="F39" s="278">
        <v>0</v>
      </c>
      <c r="G39" s="278">
        <v>180</v>
      </c>
      <c r="H39" s="278">
        <v>0</v>
      </c>
      <c r="I39" s="278">
        <v>0</v>
      </c>
      <c r="J39" s="278">
        <v>64</v>
      </c>
      <c r="K39" s="278">
        <v>0</v>
      </c>
      <c r="L39" s="278">
        <v>0</v>
      </c>
      <c r="M39" s="278">
        <v>220</v>
      </c>
      <c r="N39" s="278">
        <v>1748</v>
      </c>
      <c r="O39" s="278">
        <v>5234</v>
      </c>
      <c r="P39" s="278">
        <v>409</v>
      </c>
      <c r="Q39" s="278">
        <v>338</v>
      </c>
      <c r="R39" s="278">
        <v>563</v>
      </c>
      <c r="S39" s="278">
        <v>3612</v>
      </c>
      <c r="T39" s="278">
        <v>354</v>
      </c>
      <c r="U39" s="278">
        <v>775</v>
      </c>
      <c r="V39" s="278">
        <v>692</v>
      </c>
      <c r="W39" s="278">
        <v>4437</v>
      </c>
      <c r="X39" s="278">
        <v>4176</v>
      </c>
      <c r="Y39" s="278">
        <v>70069</v>
      </c>
      <c r="Z39" s="279">
        <v>92871</v>
      </c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</row>
    <row r="40" spans="1:47" ht="16.5" customHeight="1">
      <c r="A40" s="1550"/>
      <c r="B40" s="1551"/>
      <c r="C40" s="1551"/>
      <c r="D40" s="269" t="s">
        <v>26</v>
      </c>
      <c r="E40" s="283">
        <v>0</v>
      </c>
      <c r="F40" s="283">
        <v>0</v>
      </c>
      <c r="G40" s="283">
        <v>24</v>
      </c>
      <c r="H40" s="283">
        <v>0</v>
      </c>
      <c r="I40" s="283">
        <v>0</v>
      </c>
      <c r="J40" s="283">
        <v>4</v>
      </c>
      <c r="K40" s="283">
        <v>0</v>
      </c>
      <c r="L40" s="283">
        <v>0</v>
      </c>
      <c r="M40" s="283">
        <v>4</v>
      </c>
      <c r="N40" s="283">
        <v>25</v>
      </c>
      <c r="O40" s="283">
        <v>52</v>
      </c>
      <c r="P40" s="283">
        <v>3</v>
      </c>
      <c r="Q40" s="283">
        <v>2</v>
      </c>
      <c r="R40" s="283">
        <v>0</v>
      </c>
      <c r="S40" s="283">
        <v>14</v>
      </c>
      <c r="T40" s="283">
        <v>0</v>
      </c>
      <c r="U40" s="283">
        <v>2</v>
      </c>
      <c r="V40" s="283">
        <v>2</v>
      </c>
      <c r="W40" s="283">
        <v>17</v>
      </c>
      <c r="X40" s="283">
        <v>14</v>
      </c>
      <c r="Y40" s="283">
        <v>262</v>
      </c>
      <c r="Z40" s="284">
        <v>425</v>
      </c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</row>
    <row r="41" spans="1:47" ht="16.5" customHeight="1">
      <c r="A41" s="1550"/>
      <c r="B41" s="1551" t="s">
        <v>31</v>
      </c>
      <c r="C41" s="1552" t="s">
        <v>55</v>
      </c>
      <c r="D41" s="268" t="s">
        <v>27</v>
      </c>
      <c r="E41" s="276">
        <v>0</v>
      </c>
      <c r="F41" s="276">
        <v>0</v>
      </c>
      <c r="G41" s="276">
        <v>0</v>
      </c>
      <c r="H41" s="276">
        <v>0.32</v>
      </c>
      <c r="I41" s="276">
        <v>0.1</v>
      </c>
      <c r="J41" s="276">
        <v>0.93</v>
      </c>
      <c r="K41" s="276">
        <v>0</v>
      </c>
      <c r="L41" s="276">
        <v>0</v>
      </c>
      <c r="M41" s="276">
        <v>0</v>
      </c>
      <c r="N41" s="276">
        <v>0</v>
      </c>
      <c r="O41" s="276">
        <v>0</v>
      </c>
      <c r="P41" s="276">
        <v>0</v>
      </c>
      <c r="Q41" s="276">
        <v>0</v>
      </c>
      <c r="R41" s="276">
        <v>0</v>
      </c>
      <c r="S41" s="276">
        <v>0</v>
      </c>
      <c r="T41" s="276">
        <v>0</v>
      </c>
      <c r="U41" s="276">
        <v>0</v>
      </c>
      <c r="V41" s="276">
        <v>0</v>
      </c>
      <c r="W41" s="276">
        <v>0</v>
      </c>
      <c r="X41" s="276">
        <v>0</v>
      </c>
      <c r="Y41" s="276">
        <v>0</v>
      </c>
      <c r="Z41" s="277">
        <v>1.35</v>
      </c>
      <c r="AA41" s="266"/>
      <c r="AB41" s="266"/>
      <c r="AC41" s="266"/>
      <c r="AD41" s="266"/>
      <c r="AE41" s="266"/>
      <c r="AF41" s="266"/>
      <c r="AG41" s="266"/>
      <c r="AH41" s="266"/>
      <c r="AI41" s="266"/>
      <c r="AJ41" s="266"/>
      <c r="AK41" s="266"/>
      <c r="AL41" s="266"/>
      <c r="AM41" s="266"/>
      <c r="AN41" s="266"/>
      <c r="AO41" s="266"/>
      <c r="AP41" s="266"/>
      <c r="AQ41" s="266"/>
      <c r="AR41" s="266"/>
      <c r="AS41" s="266"/>
      <c r="AT41" s="266"/>
      <c r="AU41" s="266"/>
    </row>
    <row r="42" spans="1:47" ht="16.5" customHeight="1">
      <c r="A42" s="1550"/>
      <c r="B42" s="1551"/>
      <c r="C42" s="1552"/>
      <c r="D42" s="270" t="s">
        <v>28</v>
      </c>
      <c r="E42" s="278">
        <v>0</v>
      </c>
      <c r="F42" s="278">
        <v>0</v>
      </c>
      <c r="G42" s="278">
        <v>0</v>
      </c>
      <c r="H42" s="278">
        <v>0</v>
      </c>
      <c r="I42" s="278">
        <v>7</v>
      </c>
      <c r="J42" s="278">
        <v>78</v>
      </c>
      <c r="K42" s="278">
        <v>0</v>
      </c>
      <c r="L42" s="278">
        <v>0</v>
      </c>
      <c r="M42" s="278">
        <v>0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78">
        <v>0</v>
      </c>
      <c r="T42" s="278">
        <v>0</v>
      </c>
      <c r="U42" s="278">
        <v>0</v>
      </c>
      <c r="V42" s="278">
        <v>0</v>
      </c>
      <c r="W42" s="278">
        <v>0</v>
      </c>
      <c r="X42" s="278">
        <v>0</v>
      </c>
      <c r="Y42" s="278">
        <v>0</v>
      </c>
      <c r="Z42" s="279">
        <v>85</v>
      </c>
      <c r="AA42" s="266"/>
      <c r="AB42" s="266"/>
      <c r="AC42" s="266"/>
      <c r="AD42" s="266"/>
      <c r="AE42" s="266"/>
      <c r="AF42" s="266"/>
      <c r="AG42" s="266"/>
      <c r="AH42" s="266"/>
      <c r="AI42" s="266"/>
      <c r="AJ42" s="266"/>
      <c r="AK42" s="266"/>
      <c r="AL42" s="266"/>
      <c r="AM42" s="266"/>
      <c r="AN42" s="266"/>
      <c r="AO42" s="266"/>
      <c r="AP42" s="266"/>
      <c r="AQ42" s="266"/>
      <c r="AR42" s="266"/>
      <c r="AS42" s="266"/>
      <c r="AT42" s="266"/>
      <c r="AU42" s="266"/>
    </row>
    <row r="43" spans="1:47" ht="16.5" customHeight="1">
      <c r="A43" s="1550"/>
      <c r="B43" s="1551"/>
      <c r="C43" s="1552"/>
      <c r="D43" s="269" t="s">
        <v>26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J43" s="280">
        <v>2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1">
        <v>2</v>
      </c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</row>
    <row r="44" spans="1:47" ht="16.5" customHeight="1">
      <c r="A44" s="1550"/>
      <c r="B44" s="1551"/>
      <c r="C44" s="1552" t="s">
        <v>56</v>
      </c>
      <c r="D44" s="268" t="s">
        <v>27</v>
      </c>
      <c r="E44" s="276">
        <v>0.88</v>
      </c>
      <c r="F44" s="276">
        <v>95.28</v>
      </c>
      <c r="G44" s="276">
        <v>446.3</v>
      </c>
      <c r="H44" s="276">
        <v>239.24</v>
      </c>
      <c r="I44" s="276">
        <v>438.75</v>
      </c>
      <c r="J44" s="276">
        <v>585.86</v>
      </c>
      <c r="K44" s="276">
        <v>238.82</v>
      </c>
      <c r="L44" s="276">
        <v>431.96</v>
      </c>
      <c r="M44" s="276">
        <v>1189.82</v>
      </c>
      <c r="N44" s="276">
        <v>1158.2</v>
      </c>
      <c r="O44" s="276">
        <v>1176.45</v>
      </c>
      <c r="P44" s="276">
        <v>967.54</v>
      </c>
      <c r="Q44" s="276">
        <v>642.03</v>
      </c>
      <c r="R44" s="276">
        <v>738.03</v>
      </c>
      <c r="S44" s="276">
        <v>710.16</v>
      </c>
      <c r="T44" s="276">
        <v>276.23</v>
      </c>
      <c r="U44" s="276">
        <v>366.34</v>
      </c>
      <c r="V44" s="276">
        <v>402.18</v>
      </c>
      <c r="W44" s="276">
        <v>269.45</v>
      </c>
      <c r="X44" s="276">
        <v>168.94</v>
      </c>
      <c r="Y44" s="276">
        <v>2750.6</v>
      </c>
      <c r="Z44" s="277">
        <v>13293.06</v>
      </c>
      <c r="AA44" s="266"/>
      <c r="AB44" s="266"/>
      <c r="AC44" s="266"/>
      <c r="AD44" s="266"/>
      <c r="AE44" s="266"/>
      <c r="AF44" s="266"/>
      <c r="AG44" s="266"/>
      <c r="AH44" s="266"/>
      <c r="AI44" s="266"/>
      <c r="AJ44" s="266"/>
      <c r="AK44" s="266"/>
      <c r="AL44" s="266"/>
      <c r="AM44" s="266"/>
      <c r="AN44" s="266"/>
      <c r="AO44" s="266"/>
      <c r="AP44" s="266"/>
      <c r="AQ44" s="266"/>
      <c r="AR44" s="266"/>
      <c r="AS44" s="266"/>
      <c r="AT44" s="266"/>
      <c r="AU44" s="266"/>
    </row>
    <row r="45" spans="1:47" ht="16.5" customHeight="1">
      <c r="A45" s="1550"/>
      <c r="B45" s="1551"/>
      <c r="C45" s="1552"/>
      <c r="D45" s="270" t="s">
        <v>28</v>
      </c>
      <c r="E45" s="278">
        <v>0</v>
      </c>
      <c r="F45" s="278">
        <v>1105</v>
      </c>
      <c r="G45" s="278">
        <v>13486</v>
      </c>
      <c r="H45" s="278">
        <v>13014</v>
      </c>
      <c r="I45" s="278">
        <v>34226</v>
      </c>
      <c r="J45" s="278">
        <v>53589</v>
      </c>
      <c r="K45" s="278">
        <v>23874</v>
      </c>
      <c r="L45" s="278">
        <v>52472</v>
      </c>
      <c r="M45" s="278">
        <v>155277</v>
      </c>
      <c r="N45" s="278">
        <v>158730</v>
      </c>
      <c r="O45" s="278">
        <v>169804</v>
      </c>
      <c r="P45" s="278">
        <v>147847</v>
      </c>
      <c r="Q45" s="278">
        <v>102568</v>
      </c>
      <c r="R45" s="278">
        <v>124191</v>
      </c>
      <c r="S45" s="278">
        <v>120874</v>
      </c>
      <c r="T45" s="278">
        <v>47916</v>
      </c>
      <c r="U45" s="278">
        <v>64231</v>
      </c>
      <c r="V45" s="278">
        <v>69321</v>
      </c>
      <c r="W45" s="278">
        <v>46556</v>
      </c>
      <c r="X45" s="278">
        <v>29080</v>
      </c>
      <c r="Y45" s="278">
        <v>472083</v>
      </c>
      <c r="Z45" s="279">
        <v>1900244</v>
      </c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</row>
    <row r="46" spans="1:47" ht="16.5" customHeight="1">
      <c r="A46" s="1550"/>
      <c r="B46" s="1551"/>
      <c r="C46" s="1552"/>
      <c r="D46" s="269" t="s">
        <v>26</v>
      </c>
      <c r="E46" s="280">
        <v>0</v>
      </c>
      <c r="F46" s="280">
        <v>260</v>
      </c>
      <c r="G46" s="280">
        <v>1526</v>
      </c>
      <c r="H46" s="280">
        <v>1192</v>
      </c>
      <c r="I46" s="280">
        <v>2116</v>
      </c>
      <c r="J46" s="280">
        <v>2217</v>
      </c>
      <c r="K46" s="280">
        <v>732</v>
      </c>
      <c r="L46" s="280">
        <v>1064</v>
      </c>
      <c r="M46" s="280">
        <v>2516</v>
      </c>
      <c r="N46" s="280">
        <v>1992</v>
      </c>
      <c r="O46" s="280">
        <v>1889</v>
      </c>
      <c r="P46" s="280">
        <v>1288</v>
      </c>
      <c r="Q46" s="280">
        <v>675</v>
      </c>
      <c r="R46" s="280">
        <v>704</v>
      </c>
      <c r="S46" s="280">
        <v>357</v>
      </c>
      <c r="T46" s="280">
        <v>152</v>
      </c>
      <c r="U46" s="280">
        <v>223</v>
      </c>
      <c r="V46" s="280">
        <v>213</v>
      </c>
      <c r="W46" s="280">
        <v>172</v>
      </c>
      <c r="X46" s="280">
        <v>85</v>
      </c>
      <c r="Y46" s="280">
        <v>1613</v>
      </c>
      <c r="Z46" s="281">
        <v>20986</v>
      </c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6"/>
      <c r="AU46" s="266"/>
    </row>
    <row r="47" spans="1:47" ht="16.5" customHeight="1">
      <c r="A47" s="1550"/>
      <c r="B47" s="1551" t="s">
        <v>30</v>
      </c>
      <c r="C47" s="1551"/>
      <c r="D47" s="268" t="s">
        <v>27</v>
      </c>
      <c r="E47" s="276">
        <v>0.88</v>
      </c>
      <c r="F47" s="276">
        <v>95.28</v>
      </c>
      <c r="G47" s="276">
        <v>446.3</v>
      </c>
      <c r="H47" s="276">
        <v>239.56</v>
      </c>
      <c r="I47" s="276">
        <v>438.85</v>
      </c>
      <c r="J47" s="276">
        <v>586.79</v>
      </c>
      <c r="K47" s="276">
        <v>238.82</v>
      </c>
      <c r="L47" s="276">
        <v>431.96</v>
      </c>
      <c r="M47" s="276">
        <v>1189.82</v>
      </c>
      <c r="N47" s="276">
        <v>1158.2</v>
      </c>
      <c r="O47" s="276">
        <v>1176.45</v>
      </c>
      <c r="P47" s="276">
        <v>967.54</v>
      </c>
      <c r="Q47" s="276">
        <v>642.03</v>
      </c>
      <c r="R47" s="276">
        <v>738.03</v>
      </c>
      <c r="S47" s="276">
        <v>710.16</v>
      </c>
      <c r="T47" s="276">
        <v>276.23</v>
      </c>
      <c r="U47" s="276">
        <v>366.34</v>
      </c>
      <c r="V47" s="276">
        <v>402.18</v>
      </c>
      <c r="W47" s="276">
        <v>269.45</v>
      </c>
      <c r="X47" s="276">
        <v>168.94</v>
      </c>
      <c r="Y47" s="276">
        <v>2750.6</v>
      </c>
      <c r="Z47" s="277">
        <v>13294.41</v>
      </c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</row>
    <row r="48" spans="1:47" ht="16.5" customHeight="1">
      <c r="A48" s="1550"/>
      <c r="B48" s="1551"/>
      <c r="C48" s="1551"/>
      <c r="D48" s="270" t="s">
        <v>28</v>
      </c>
      <c r="E48" s="278">
        <v>0</v>
      </c>
      <c r="F48" s="278">
        <v>1105</v>
      </c>
      <c r="G48" s="278">
        <v>13486</v>
      </c>
      <c r="H48" s="278">
        <v>13014</v>
      </c>
      <c r="I48" s="278">
        <v>34233</v>
      </c>
      <c r="J48" s="278">
        <v>53667</v>
      </c>
      <c r="K48" s="278">
        <v>23874</v>
      </c>
      <c r="L48" s="278">
        <v>52472</v>
      </c>
      <c r="M48" s="278">
        <v>155277</v>
      </c>
      <c r="N48" s="278">
        <v>158730</v>
      </c>
      <c r="O48" s="278">
        <v>169804</v>
      </c>
      <c r="P48" s="278">
        <v>147847</v>
      </c>
      <c r="Q48" s="278">
        <v>102568</v>
      </c>
      <c r="R48" s="278">
        <v>124191</v>
      </c>
      <c r="S48" s="278">
        <v>120874</v>
      </c>
      <c r="T48" s="278">
        <v>47916</v>
      </c>
      <c r="U48" s="278">
        <v>64231</v>
      </c>
      <c r="V48" s="278">
        <v>69321</v>
      </c>
      <c r="W48" s="278">
        <v>46556</v>
      </c>
      <c r="X48" s="278">
        <v>29080</v>
      </c>
      <c r="Y48" s="278">
        <v>472083</v>
      </c>
      <c r="Z48" s="279">
        <v>1900329</v>
      </c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6"/>
      <c r="AU48" s="266"/>
    </row>
    <row r="49" spans="1:47" ht="16.5" customHeight="1">
      <c r="A49" s="1550"/>
      <c r="B49" s="1551"/>
      <c r="C49" s="1551"/>
      <c r="D49" s="269" t="s">
        <v>26</v>
      </c>
      <c r="E49" s="283">
        <v>0</v>
      </c>
      <c r="F49" s="283">
        <v>260</v>
      </c>
      <c r="G49" s="283">
        <v>1526</v>
      </c>
      <c r="H49" s="283">
        <v>1192</v>
      </c>
      <c r="I49" s="283">
        <v>2116</v>
      </c>
      <c r="J49" s="283">
        <v>2219</v>
      </c>
      <c r="K49" s="283">
        <v>732</v>
      </c>
      <c r="L49" s="283">
        <v>1064</v>
      </c>
      <c r="M49" s="283">
        <v>2516</v>
      </c>
      <c r="N49" s="283">
        <v>1992</v>
      </c>
      <c r="O49" s="283">
        <v>1889</v>
      </c>
      <c r="P49" s="283">
        <v>1288</v>
      </c>
      <c r="Q49" s="283">
        <v>675</v>
      </c>
      <c r="R49" s="283">
        <v>704</v>
      </c>
      <c r="S49" s="283">
        <v>357</v>
      </c>
      <c r="T49" s="283">
        <v>152</v>
      </c>
      <c r="U49" s="283">
        <v>223</v>
      </c>
      <c r="V49" s="283">
        <v>213</v>
      </c>
      <c r="W49" s="283">
        <v>172</v>
      </c>
      <c r="X49" s="283">
        <v>85</v>
      </c>
      <c r="Y49" s="283">
        <v>1613</v>
      </c>
      <c r="Z49" s="284">
        <v>20988</v>
      </c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6"/>
      <c r="AU49" s="266"/>
    </row>
    <row r="50" spans="1:47" ht="16.5" customHeight="1">
      <c r="A50" s="1550" t="s">
        <v>24</v>
      </c>
      <c r="B50" s="1551"/>
      <c r="C50" s="1551"/>
      <c r="D50" s="268" t="s">
        <v>27</v>
      </c>
      <c r="E50" s="276">
        <v>0.88</v>
      </c>
      <c r="F50" s="276">
        <v>101.57000000000001</v>
      </c>
      <c r="G50" s="276">
        <v>450.79</v>
      </c>
      <c r="H50" s="276">
        <v>239.56</v>
      </c>
      <c r="I50" s="276">
        <v>438.85</v>
      </c>
      <c r="J50" s="276">
        <v>587.31000000000006</v>
      </c>
      <c r="K50" s="276">
        <v>238.82</v>
      </c>
      <c r="L50" s="276">
        <v>431.96</v>
      </c>
      <c r="M50" s="276">
        <v>1190.8599999999999</v>
      </c>
      <c r="N50" s="276">
        <v>1166.45</v>
      </c>
      <c r="O50" s="276">
        <v>1200.29</v>
      </c>
      <c r="P50" s="276">
        <v>969.31</v>
      </c>
      <c r="Q50" s="276">
        <v>643.44999999999993</v>
      </c>
      <c r="R50" s="276">
        <v>740.3</v>
      </c>
      <c r="S50" s="276">
        <v>724.43999999999994</v>
      </c>
      <c r="T50" s="276">
        <v>277.72000000000003</v>
      </c>
      <c r="U50" s="276">
        <v>369.25</v>
      </c>
      <c r="V50" s="276">
        <v>405.22</v>
      </c>
      <c r="W50" s="276">
        <v>289.46999999999997</v>
      </c>
      <c r="X50" s="276">
        <v>186.37</v>
      </c>
      <c r="Y50" s="276">
        <v>3028.34</v>
      </c>
      <c r="Z50" s="277">
        <v>13681.21</v>
      </c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6"/>
      <c r="AU50" s="266"/>
    </row>
    <row r="51" spans="1:47" ht="16.5" customHeight="1">
      <c r="A51" s="1550"/>
      <c r="B51" s="1551"/>
      <c r="C51" s="1551"/>
      <c r="D51" s="270" t="s">
        <v>28</v>
      </c>
      <c r="E51" s="278">
        <v>0</v>
      </c>
      <c r="F51" s="278">
        <v>1105</v>
      </c>
      <c r="G51" s="278">
        <v>13666</v>
      </c>
      <c r="H51" s="278">
        <v>13014</v>
      </c>
      <c r="I51" s="278">
        <v>34233</v>
      </c>
      <c r="J51" s="278">
        <v>53731</v>
      </c>
      <c r="K51" s="278">
        <v>23874</v>
      </c>
      <c r="L51" s="278">
        <v>52472</v>
      </c>
      <c r="M51" s="278">
        <v>155497</v>
      </c>
      <c r="N51" s="278">
        <v>160478</v>
      </c>
      <c r="O51" s="278">
        <v>175038</v>
      </c>
      <c r="P51" s="278">
        <v>148256</v>
      </c>
      <c r="Q51" s="278">
        <v>102906</v>
      </c>
      <c r="R51" s="278">
        <v>124754</v>
      </c>
      <c r="S51" s="278">
        <v>124486</v>
      </c>
      <c r="T51" s="278">
        <v>48270</v>
      </c>
      <c r="U51" s="278">
        <v>65006</v>
      </c>
      <c r="V51" s="278">
        <v>70013</v>
      </c>
      <c r="W51" s="278">
        <v>50993</v>
      </c>
      <c r="X51" s="278">
        <v>33256</v>
      </c>
      <c r="Y51" s="278">
        <v>542152</v>
      </c>
      <c r="Z51" s="279">
        <v>1993200</v>
      </c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</row>
    <row r="52" spans="1:47" ht="16.5" customHeight="1">
      <c r="A52" s="1550"/>
      <c r="B52" s="1551"/>
      <c r="C52" s="1551"/>
      <c r="D52" s="269" t="s">
        <v>26</v>
      </c>
      <c r="E52" s="283">
        <v>0</v>
      </c>
      <c r="F52" s="283">
        <v>260</v>
      </c>
      <c r="G52" s="283">
        <v>1550</v>
      </c>
      <c r="H52" s="283">
        <v>1192</v>
      </c>
      <c r="I52" s="283">
        <v>2116</v>
      </c>
      <c r="J52" s="283">
        <v>2223</v>
      </c>
      <c r="K52" s="283">
        <v>732</v>
      </c>
      <c r="L52" s="283">
        <v>1064</v>
      </c>
      <c r="M52" s="283">
        <v>2520</v>
      </c>
      <c r="N52" s="283">
        <v>2017</v>
      </c>
      <c r="O52" s="283">
        <v>1941</v>
      </c>
      <c r="P52" s="283">
        <v>1291</v>
      </c>
      <c r="Q52" s="283">
        <v>677</v>
      </c>
      <c r="R52" s="283">
        <v>704</v>
      </c>
      <c r="S52" s="283">
        <v>371</v>
      </c>
      <c r="T52" s="283">
        <v>152</v>
      </c>
      <c r="U52" s="283">
        <v>225</v>
      </c>
      <c r="V52" s="283">
        <v>215</v>
      </c>
      <c r="W52" s="283">
        <v>189</v>
      </c>
      <c r="X52" s="283">
        <v>99</v>
      </c>
      <c r="Y52" s="283">
        <v>1875</v>
      </c>
      <c r="Z52" s="284">
        <v>21413</v>
      </c>
      <c r="AA52" s="266"/>
      <c r="AB52" s="266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</row>
    <row r="53" spans="1:47" ht="16.5" customHeight="1">
      <c r="A53" s="1550" t="s">
        <v>33</v>
      </c>
      <c r="B53" s="1551"/>
      <c r="C53" s="1551"/>
      <c r="D53" s="268" t="s">
        <v>27</v>
      </c>
      <c r="E53" s="276">
        <v>65.809999999999988</v>
      </c>
      <c r="F53" s="276">
        <v>324.31</v>
      </c>
      <c r="G53" s="276">
        <v>1039.51</v>
      </c>
      <c r="H53" s="276">
        <v>874.83</v>
      </c>
      <c r="I53" s="276">
        <v>1706.4</v>
      </c>
      <c r="J53" s="276">
        <v>2055.77</v>
      </c>
      <c r="K53" s="276">
        <v>3692.56</v>
      </c>
      <c r="L53" s="276">
        <v>3521.54</v>
      </c>
      <c r="M53" s="276">
        <v>7833.28</v>
      </c>
      <c r="N53" s="276">
        <v>9197.2400000000016</v>
      </c>
      <c r="O53" s="276">
        <v>8329.5799999999981</v>
      </c>
      <c r="P53" s="276">
        <v>5110.8</v>
      </c>
      <c r="Q53" s="276">
        <v>3391.5</v>
      </c>
      <c r="R53" s="276">
        <v>2626.91</v>
      </c>
      <c r="S53" s="276">
        <v>2145.3199999999997</v>
      </c>
      <c r="T53" s="276">
        <v>1429.92</v>
      </c>
      <c r="U53" s="276">
        <v>1503.36</v>
      </c>
      <c r="V53" s="276">
        <v>1324.76</v>
      </c>
      <c r="W53" s="276">
        <v>733.14</v>
      </c>
      <c r="X53" s="276">
        <v>318.52</v>
      </c>
      <c r="Y53" s="276">
        <v>3166.79</v>
      </c>
      <c r="Z53" s="277">
        <v>60391.849999999991</v>
      </c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</row>
    <row r="54" spans="1:47" ht="16.5" customHeight="1">
      <c r="A54" s="1550"/>
      <c r="B54" s="1551"/>
      <c r="C54" s="1551"/>
      <c r="D54" s="270" t="s">
        <v>28</v>
      </c>
      <c r="E54" s="278">
        <v>1409</v>
      </c>
      <c r="F54" s="278">
        <v>14128</v>
      </c>
      <c r="G54" s="278">
        <v>90565</v>
      </c>
      <c r="H54" s="278">
        <v>141260</v>
      </c>
      <c r="I54" s="278">
        <v>349406</v>
      </c>
      <c r="J54" s="278">
        <v>517738</v>
      </c>
      <c r="K54" s="278">
        <v>1308944</v>
      </c>
      <c r="L54" s="278">
        <v>1428529</v>
      </c>
      <c r="M54" s="278">
        <v>3381422</v>
      </c>
      <c r="N54" s="278">
        <v>4409315</v>
      </c>
      <c r="O54" s="278">
        <v>4266271</v>
      </c>
      <c r="P54" s="278">
        <v>2639756</v>
      </c>
      <c r="Q54" s="278">
        <v>1822835</v>
      </c>
      <c r="R54" s="278">
        <v>1362746</v>
      </c>
      <c r="S54" s="278">
        <v>1087041</v>
      </c>
      <c r="T54" s="278">
        <v>870666</v>
      </c>
      <c r="U54" s="278">
        <v>880499</v>
      </c>
      <c r="V54" s="278">
        <v>745848</v>
      </c>
      <c r="W54" s="278">
        <v>374014</v>
      </c>
      <c r="X54" s="278">
        <v>133311</v>
      </c>
      <c r="Y54" s="278">
        <v>641394</v>
      </c>
      <c r="Z54" s="279">
        <v>26467097</v>
      </c>
      <c r="AA54" s="266"/>
      <c r="AB54" s="266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</row>
    <row r="55" spans="1:47" ht="16.5" customHeight="1" thickBot="1">
      <c r="A55" s="1558"/>
      <c r="B55" s="1559"/>
      <c r="C55" s="1559"/>
      <c r="D55" s="274" t="s">
        <v>26</v>
      </c>
      <c r="E55" s="285">
        <v>608</v>
      </c>
      <c r="F55" s="285">
        <v>3312</v>
      </c>
      <c r="G55" s="285">
        <v>10384</v>
      </c>
      <c r="H55" s="285">
        <v>10543</v>
      </c>
      <c r="I55" s="285">
        <v>17925</v>
      </c>
      <c r="J55" s="285">
        <v>19410</v>
      </c>
      <c r="K55" s="285">
        <v>37278</v>
      </c>
      <c r="L55" s="285">
        <v>30490</v>
      </c>
      <c r="M55" s="285">
        <v>59205</v>
      </c>
      <c r="N55" s="285">
        <v>62154</v>
      </c>
      <c r="O55" s="285">
        <v>49211</v>
      </c>
      <c r="P55" s="285">
        <v>24995</v>
      </c>
      <c r="Q55" s="285">
        <v>14390</v>
      </c>
      <c r="R55" s="285">
        <v>9139</v>
      </c>
      <c r="S55" s="285">
        <v>5953</v>
      </c>
      <c r="T55" s="285">
        <v>4008</v>
      </c>
      <c r="U55" s="285">
        <v>3485</v>
      </c>
      <c r="V55" s="285">
        <v>2333</v>
      </c>
      <c r="W55" s="285">
        <v>1161</v>
      </c>
      <c r="X55" s="285">
        <v>360</v>
      </c>
      <c r="Y55" s="285">
        <v>2135</v>
      </c>
      <c r="Z55" s="285">
        <v>368479</v>
      </c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6"/>
      <c r="AS55" s="266"/>
      <c r="AT55" s="266"/>
      <c r="AU55" s="266"/>
    </row>
    <row r="56" spans="1:47" ht="16.5" customHeight="1" thickBot="1">
      <c r="A56" s="265"/>
      <c r="B56" s="265"/>
      <c r="C56" s="265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65"/>
      <c r="AK56" s="265"/>
      <c r="AL56" s="265"/>
      <c r="AM56" s="265"/>
      <c r="AN56" s="265"/>
      <c r="AO56" s="265"/>
      <c r="AP56" s="265"/>
      <c r="AQ56" s="265"/>
      <c r="AR56" s="265"/>
      <c r="AS56" s="265"/>
      <c r="AT56" s="265"/>
      <c r="AU56" s="265"/>
    </row>
    <row r="57" spans="1:47" ht="16.5" customHeight="1">
      <c r="A57" s="265"/>
      <c r="B57" s="265"/>
      <c r="C57" s="265"/>
      <c r="D57" s="265"/>
      <c r="E57" s="265"/>
      <c r="F57" s="265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5"/>
      <c r="AM57" s="265"/>
      <c r="AN57" s="265"/>
      <c r="AO57" s="265"/>
      <c r="AP57" s="265"/>
      <c r="AQ57" s="265"/>
      <c r="AR57" s="265"/>
      <c r="AS57" s="265"/>
      <c r="AT57" s="265"/>
      <c r="AU57" s="265"/>
    </row>
    <row r="58" spans="1:47" ht="16.5" customHeight="1">
      <c r="A58" s="265"/>
      <c r="B58" s="265"/>
      <c r="C58" s="265"/>
      <c r="D58" s="265"/>
      <c r="E58" s="265"/>
      <c r="F58" s="265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5"/>
      <c r="AM58" s="265"/>
      <c r="AN58" s="265"/>
      <c r="AO58" s="265"/>
      <c r="AP58" s="265"/>
      <c r="AQ58" s="265"/>
      <c r="AR58" s="265"/>
      <c r="AS58" s="265"/>
      <c r="AT58" s="265"/>
      <c r="AU58" s="265"/>
    </row>
    <row r="59" spans="1:47" ht="16.5" customHeight="1" thickBot="1">
      <c r="A59" s="265"/>
      <c r="B59" s="265"/>
      <c r="C59" s="265"/>
      <c r="D59" s="265"/>
      <c r="E59" s="265"/>
      <c r="F59" s="265"/>
      <c r="G59" s="1553">
        <v>38.619999999999997</v>
      </c>
      <c r="H59" s="1554"/>
      <c r="I59" s="1554">
        <v>3862</v>
      </c>
      <c r="J59" s="1554"/>
      <c r="K59" s="1554">
        <v>197.56</v>
      </c>
      <c r="L59" s="1554"/>
      <c r="M59" s="1554">
        <v>577.41</v>
      </c>
      <c r="N59" s="1554"/>
      <c r="O59" s="1554">
        <v>32.44</v>
      </c>
      <c r="P59" s="1554"/>
      <c r="Q59" s="1554">
        <v>307.17</v>
      </c>
      <c r="R59" s="1554"/>
      <c r="S59" s="1572">
        <v>917.02</v>
      </c>
      <c r="T59" s="1573"/>
      <c r="U59" s="1554">
        <v>61545.049999999988</v>
      </c>
      <c r="V59" s="1554"/>
      <c r="W59" s="1554">
        <v>26467097</v>
      </c>
      <c r="X59" s="1554"/>
      <c r="Y59" s="1554">
        <v>368479</v>
      </c>
      <c r="Z59" s="1577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5"/>
      <c r="AM59" s="265"/>
      <c r="AN59" s="265"/>
      <c r="AO59" s="265"/>
      <c r="AP59" s="265"/>
      <c r="AQ59" s="265"/>
      <c r="AR59" s="265"/>
      <c r="AS59" s="265"/>
      <c r="AT59" s="265"/>
      <c r="AU59" s="265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58</v>
      </c>
      <c r="B1" s="1556"/>
      <c r="C1" s="1556"/>
      <c r="D1" s="1556"/>
      <c r="E1" s="1556"/>
      <c r="F1" s="1556"/>
      <c r="G1" s="155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4.25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1:47" ht="16.5" customHeight="1">
      <c r="A4" s="51" t="s">
        <v>36</v>
      </c>
      <c r="B4" s="52" t="s">
        <v>35</v>
      </c>
      <c r="C4" s="52" t="s">
        <v>1</v>
      </c>
      <c r="D4" s="52" t="s">
        <v>2</v>
      </c>
      <c r="E4" s="52" t="s">
        <v>3</v>
      </c>
      <c r="F4" s="52" t="s">
        <v>4</v>
      </c>
      <c r="G4" s="52" t="s">
        <v>5</v>
      </c>
      <c r="H4" s="52" t="s">
        <v>6</v>
      </c>
      <c r="I4" s="52" t="s">
        <v>7</v>
      </c>
      <c r="J4" s="52" t="s">
        <v>8</v>
      </c>
      <c r="K4" s="52" t="s">
        <v>9</v>
      </c>
      <c r="L4" s="52" t="s">
        <v>10</v>
      </c>
      <c r="M4" s="52" t="s">
        <v>11</v>
      </c>
      <c r="N4" s="52" t="s">
        <v>12</v>
      </c>
      <c r="O4" s="52" t="s">
        <v>13</v>
      </c>
      <c r="P4" s="52" t="s">
        <v>14</v>
      </c>
      <c r="Q4" s="52" t="s">
        <v>15</v>
      </c>
      <c r="R4" s="52" t="s">
        <v>16</v>
      </c>
      <c r="S4" s="52" t="s">
        <v>17</v>
      </c>
      <c r="T4" s="52" t="s">
        <v>18</v>
      </c>
      <c r="U4" s="52" t="s">
        <v>19</v>
      </c>
      <c r="V4" s="52" t="s">
        <v>20</v>
      </c>
      <c r="W4" s="52" t="s">
        <v>21</v>
      </c>
      <c r="X4" s="52" t="s">
        <v>22</v>
      </c>
      <c r="Y4" s="52" t="s">
        <v>23</v>
      </c>
      <c r="Z4" s="53" t="s">
        <v>25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5" spans="1:47" ht="16.5" customHeight="1">
      <c r="A5" s="1550" t="s">
        <v>32</v>
      </c>
      <c r="B5" s="1551" t="s">
        <v>29</v>
      </c>
      <c r="C5" s="1551" t="s">
        <v>51</v>
      </c>
      <c r="D5" s="48" t="s">
        <v>27</v>
      </c>
      <c r="E5" s="55">
        <v>0</v>
      </c>
      <c r="F5" s="56">
        <v>3.51</v>
      </c>
      <c r="G5" s="56">
        <v>15.94</v>
      </c>
      <c r="H5" s="56">
        <v>12.28</v>
      </c>
      <c r="I5" s="56">
        <v>33.92</v>
      </c>
      <c r="J5" s="56">
        <v>46.19</v>
      </c>
      <c r="K5" s="56">
        <v>259.81</v>
      </c>
      <c r="L5" s="56">
        <v>390.6</v>
      </c>
      <c r="M5" s="56">
        <v>478.45</v>
      </c>
      <c r="N5" s="56">
        <v>843.78</v>
      </c>
      <c r="O5" s="56">
        <v>1169.05</v>
      </c>
      <c r="P5" s="56">
        <v>893.88</v>
      </c>
      <c r="Q5" s="56">
        <v>304.72000000000003</v>
      </c>
      <c r="R5" s="56">
        <v>169.68</v>
      </c>
      <c r="S5" s="56">
        <v>127.6</v>
      </c>
      <c r="T5" s="56">
        <v>99.61</v>
      </c>
      <c r="U5" s="56">
        <v>102.88</v>
      </c>
      <c r="V5" s="56">
        <v>32.72</v>
      </c>
      <c r="W5" s="56">
        <v>23.51</v>
      </c>
      <c r="X5" s="56">
        <v>8.66</v>
      </c>
      <c r="Y5" s="56">
        <v>21.83</v>
      </c>
      <c r="Z5" s="57">
        <v>5038.62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6.5" customHeight="1">
      <c r="A6" s="1550"/>
      <c r="B6" s="1551"/>
      <c r="C6" s="1551"/>
      <c r="D6" s="50" t="s">
        <v>28</v>
      </c>
      <c r="E6" s="58">
        <v>0</v>
      </c>
      <c r="F6" s="58">
        <v>249</v>
      </c>
      <c r="G6" s="58">
        <v>1854</v>
      </c>
      <c r="H6" s="58">
        <v>2149</v>
      </c>
      <c r="I6" s="58">
        <v>8472</v>
      </c>
      <c r="J6" s="58">
        <v>14849</v>
      </c>
      <c r="K6" s="58">
        <v>96999</v>
      </c>
      <c r="L6" s="58">
        <v>165746</v>
      </c>
      <c r="M6" s="58">
        <v>221593</v>
      </c>
      <c r="N6" s="58">
        <v>421666</v>
      </c>
      <c r="O6" s="58">
        <v>615042</v>
      </c>
      <c r="P6" s="58">
        <v>494731</v>
      </c>
      <c r="Q6" s="58">
        <v>176088</v>
      </c>
      <c r="R6" s="58">
        <v>102513</v>
      </c>
      <c r="S6" s="58">
        <v>78699</v>
      </c>
      <c r="T6" s="58">
        <v>62860</v>
      </c>
      <c r="U6" s="58">
        <v>66361</v>
      </c>
      <c r="V6" s="58">
        <v>20602</v>
      </c>
      <c r="W6" s="58">
        <v>16365</v>
      </c>
      <c r="X6" s="58">
        <v>5533</v>
      </c>
      <c r="Y6" s="58">
        <v>15758</v>
      </c>
      <c r="Z6" s="59">
        <v>2588129</v>
      </c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ht="16.5" customHeight="1">
      <c r="A7" s="1550"/>
      <c r="B7" s="1551"/>
      <c r="C7" s="1551"/>
      <c r="D7" s="49" t="s">
        <v>26</v>
      </c>
      <c r="E7" s="60">
        <v>0</v>
      </c>
      <c r="F7" s="60">
        <v>70</v>
      </c>
      <c r="G7" s="60">
        <v>301</v>
      </c>
      <c r="H7" s="60">
        <v>182</v>
      </c>
      <c r="I7" s="60">
        <v>336</v>
      </c>
      <c r="J7" s="60">
        <v>408</v>
      </c>
      <c r="K7" s="60">
        <v>2082</v>
      </c>
      <c r="L7" s="60">
        <v>2775</v>
      </c>
      <c r="M7" s="60">
        <v>2948</v>
      </c>
      <c r="N7" s="60">
        <v>4692</v>
      </c>
      <c r="O7" s="60">
        <v>5548</v>
      </c>
      <c r="P7" s="60">
        <v>3610</v>
      </c>
      <c r="Q7" s="60">
        <v>1014</v>
      </c>
      <c r="R7" s="60">
        <v>461</v>
      </c>
      <c r="S7" s="60">
        <v>333</v>
      </c>
      <c r="T7" s="60">
        <v>200</v>
      </c>
      <c r="U7" s="60">
        <v>208</v>
      </c>
      <c r="V7" s="60">
        <v>49</v>
      </c>
      <c r="W7" s="60">
        <v>34</v>
      </c>
      <c r="X7" s="60">
        <v>11</v>
      </c>
      <c r="Y7" s="60">
        <v>32</v>
      </c>
      <c r="Z7" s="61">
        <v>25294</v>
      </c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7" ht="16.5" customHeight="1">
      <c r="A8" s="1550"/>
      <c r="B8" s="1551"/>
      <c r="C8" s="1551" t="s">
        <v>52</v>
      </c>
      <c r="D8" s="48" t="s">
        <v>27</v>
      </c>
      <c r="E8" s="56">
        <v>1.36</v>
      </c>
      <c r="F8" s="56">
        <v>5.07</v>
      </c>
      <c r="G8" s="56">
        <v>17.559999999999999</v>
      </c>
      <c r="H8" s="56">
        <v>49.83</v>
      </c>
      <c r="I8" s="56">
        <v>102.85</v>
      </c>
      <c r="J8" s="56">
        <v>114.48</v>
      </c>
      <c r="K8" s="56">
        <v>348.09</v>
      </c>
      <c r="L8" s="56">
        <v>163.77000000000001</v>
      </c>
      <c r="M8" s="56">
        <v>142.93</v>
      </c>
      <c r="N8" s="56">
        <v>165.85</v>
      </c>
      <c r="O8" s="56">
        <v>247.16</v>
      </c>
      <c r="P8" s="56">
        <v>142.44999999999999</v>
      </c>
      <c r="Q8" s="56">
        <v>51.5</v>
      </c>
      <c r="R8" s="56">
        <v>57.04</v>
      </c>
      <c r="S8" s="56">
        <v>38.67</v>
      </c>
      <c r="T8" s="56">
        <v>29.56</v>
      </c>
      <c r="U8" s="56">
        <v>31.68</v>
      </c>
      <c r="V8" s="56">
        <v>5.13</v>
      </c>
      <c r="W8" s="56">
        <v>5.4</v>
      </c>
      <c r="X8" s="56">
        <v>2.64</v>
      </c>
      <c r="Y8" s="56">
        <v>0.7</v>
      </c>
      <c r="Z8" s="57">
        <v>1723.72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</row>
    <row r="9" spans="1:47" ht="16.5" customHeight="1">
      <c r="A9" s="1550"/>
      <c r="B9" s="1551"/>
      <c r="C9" s="1551"/>
      <c r="D9" s="50" t="s">
        <v>28</v>
      </c>
      <c r="E9" s="58">
        <v>14</v>
      </c>
      <c r="F9" s="58">
        <v>184</v>
      </c>
      <c r="G9" s="58">
        <v>1256</v>
      </c>
      <c r="H9" s="58">
        <v>5043</v>
      </c>
      <c r="I9" s="58">
        <v>15630</v>
      </c>
      <c r="J9" s="58">
        <v>22128</v>
      </c>
      <c r="K9" s="58">
        <v>77718</v>
      </c>
      <c r="L9" s="58">
        <v>40960</v>
      </c>
      <c r="M9" s="58">
        <v>40665</v>
      </c>
      <c r="N9" s="58">
        <v>47605</v>
      </c>
      <c r="O9" s="58">
        <v>74340</v>
      </c>
      <c r="P9" s="58">
        <v>47846</v>
      </c>
      <c r="Q9" s="58">
        <v>17657</v>
      </c>
      <c r="R9" s="58">
        <v>20815</v>
      </c>
      <c r="S9" s="58">
        <v>14781</v>
      </c>
      <c r="T9" s="58">
        <v>11233</v>
      </c>
      <c r="U9" s="58">
        <v>12051</v>
      </c>
      <c r="V9" s="58">
        <v>1954</v>
      </c>
      <c r="W9" s="58">
        <v>2389</v>
      </c>
      <c r="X9" s="58">
        <v>1112</v>
      </c>
      <c r="Y9" s="58">
        <v>257</v>
      </c>
      <c r="Z9" s="59">
        <v>455638</v>
      </c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16.5" customHeight="1">
      <c r="A10" s="1550"/>
      <c r="B10" s="1551"/>
      <c r="C10" s="1551"/>
      <c r="D10" s="49" t="s">
        <v>26</v>
      </c>
      <c r="E10" s="60">
        <v>7</v>
      </c>
      <c r="F10" s="60">
        <v>36</v>
      </c>
      <c r="G10" s="60">
        <v>153</v>
      </c>
      <c r="H10" s="60">
        <v>388</v>
      </c>
      <c r="I10" s="60">
        <v>808</v>
      </c>
      <c r="J10" s="60">
        <v>816</v>
      </c>
      <c r="K10" s="60">
        <v>2256</v>
      </c>
      <c r="L10" s="60">
        <v>928</v>
      </c>
      <c r="M10" s="60">
        <v>742</v>
      </c>
      <c r="N10" s="60">
        <v>707</v>
      </c>
      <c r="O10" s="60">
        <v>883</v>
      </c>
      <c r="P10" s="60">
        <v>493</v>
      </c>
      <c r="Q10" s="60">
        <v>145</v>
      </c>
      <c r="R10" s="60">
        <v>143</v>
      </c>
      <c r="S10" s="60">
        <v>76</v>
      </c>
      <c r="T10" s="60">
        <v>50</v>
      </c>
      <c r="U10" s="60">
        <v>46</v>
      </c>
      <c r="V10" s="60">
        <v>7</v>
      </c>
      <c r="W10" s="60">
        <v>5</v>
      </c>
      <c r="X10" s="60">
        <v>3</v>
      </c>
      <c r="Y10" s="60">
        <v>0</v>
      </c>
      <c r="Z10" s="61">
        <v>8692</v>
      </c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</row>
    <row r="11" spans="1:47" ht="16.5" customHeight="1">
      <c r="A11" s="1550"/>
      <c r="B11" s="1551"/>
      <c r="C11" s="1551" t="s">
        <v>53</v>
      </c>
      <c r="D11" s="48" t="s">
        <v>27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1.2</v>
      </c>
      <c r="L11" s="56">
        <v>1.69</v>
      </c>
      <c r="M11" s="56">
        <v>23.99</v>
      </c>
      <c r="N11" s="56">
        <v>35.869999999999997</v>
      </c>
      <c r="O11" s="56">
        <v>67.13</v>
      </c>
      <c r="P11" s="56">
        <v>118.55</v>
      </c>
      <c r="Q11" s="56">
        <v>0.1</v>
      </c>
      <c r="R11" s="56">
        <v>0</v>
      </c>
      <c r="S11" s="56">
        <v>0</v>
      </c>
      <c r="T11" s="56">
        <v>0</v>
      </c>
      <c r="U11" s="56">
        <v>0</v>
      </c>
      <c r="V11" s="56">
        <v>0</v>
      </c>
      <c r="W11" s="56">
        <v>0</v>
      </c>
      <c r="X11" s="56">
        <v>0</v>
      </c>
      <c r="Y11" s="56">
        <v>0</v>
      </c>
      <c r="Z11" s="57">
        <v>248.53</v>
      </c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ht="16.5" customHeight="1">
      <c r="A12" s="1550"/>
      <c r="B12" s="1551"/>
      <c r="C12" s="1551"/>
      <c r="D12" s="50" t="s">
        <v>28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144</v>
      </c>
      <c r="L12" s="58">
        <v>313</v>
      </c>
      <c r="M12" s="58">
        <v>4885</v>
      </c>
      <c r="N12" s="58">
        <v>8008</v>
      </c>
      <c r="O12" s="58">
        <v>13973</v>
      </c>
      <c r="P12" s="58">
        <v>24492</v>
      </c>
      <c r="Q12" s="58">
        <v>20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9">
        <v>51835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7" ht="16.5" customHeight="1">
      <c r="A13" s="1550"/>
      <c r="B13" s="1551"/>
      <c r="C13" s="1551"/>
      <c r="D13" s="49" t="s">
        <v>26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7</v>
      </c>
      <c r="L13" s="60">
        <v>10</v>
      </c>
      <c r="M13" s="60">
        <v>105</v>
      </c>
      <c r="N13" s="60">
        <v>131</v>
      </c>
      <c r="O13" s="60">
        <v>178</v>
      </c>
      <c r="P13" s="60">
        <v>255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1">
        <v>686</v>
      </c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ht="16.5" customHeight="1">
      <c r="A14" s="1550"/>
      <c r="B14" s="1551"/>
      <c r="C14" s="1552" t="s">
        <v>54</v>
      </c>
      <c r="D14" s="48" t="s">
        <v>27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34.299999999999997</v>
      </c>
      <c r="N14" s="56">
        <v>1.76</v>
      </c>
      <c r="O14" s="56">
        <v>25.36</v>
      </c>
      <c r="P14" s="56">
        <v>0.98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6">
        <v>0</v>
      </c>
      <c r="X14" s="56">
        <v>0</v>
      </c>
      <c r="Y14" s="56">
        <v>0</v>
      </c>
      <c r="Z14" s="57">
        <v>62.4</v>
      </c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ht="16.5" customHeight="1">
      <c r="A15" s="1550"/>
      <c r="B15" s="1551"/>
      <c r="C15" s="1552"/>
      <c r="D15" s="50" t="s">
        <v>28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7247</v>
      </c>
      <c r="N15" s="58">
        <v>495</v>
      </c>
      <c r="O15" s="58">
        <v>6185</v>
      </c>
      <c r="P15" s="58">
        <v>195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9">
        <v>14122</v>
      </c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ht="16.5" customHeight="1">
      <c r="A16" s="1550"/>
      <c r="B16" s="1551"/>
      <c r="C16" s="1552"/>
      <c r="D16" s="49" t="s">
        <v>26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154</v>
      </c>
      <c r="N16" s="60">
        <v>7</v>
      </c>
      <c r="O16" s="60">
        <v>74</v>
      </c>
      <c r="P16" s="60">
        <v>2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2">
        <v>237</v>
      </c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7" spans="1:47" ht="16.5" customHeight="1">
      <c r="A17" s="1550"/>
      <c r="B17" s="1551" t="s">
        <v>30</v>
      </c>
      <c r="C17" s="1551"/>
      <c r="D17" s="48" t="s">
        <v>27</v>
      </c>
      <c r="E17" s="56">
        <v>1.36</v>
      </c>
      <c r="F17" s="56">
        <v>8.58</v>
      </c>
      <c r="G17" s="56">
        <v>33.5</v>
      </c>
      <c r="H17" s="56">
        <v>62.11</v>
      </c>
      <c r="I17" s="56">
        <v>136.76999999999998</v>
      </c>
      <c r="J17" s="56">
        <v>160.67000000000002</v>
      </c>
      <c r="K17" s="56">
        <v>609.1</v>
      </c>
      <c r="L17" s="56">
        <v>556.06000000000006</v>
      </c>
      <c r="M17" s="56">
        <v>679.67</v>
      </c>
      <c r="N17" s="56">
        <v>1047.26</v>
      </c>
      <c r="O17" s="56">
        <v>1508.7</v>
      </c>
      <c r="P17" s="56">
        <v>1155.8599999999999</v>
      </c>
      <c r="Q17" s="56">
        <v>356.32000000000005</v>
      </c>
      <c r="R17" s="56">
        <v>226.72</v>
      </c>
      <c r="S17" s="56">
        <v>166.26999999999998</v>
      </c>
      <c r="T17" s="56">
        <v>129.16999999999999</v>
      </c>
      <c r="U17" s="56">
        <v>134.56</v>
      </c>
      <c r="V17" s="56">
        <v>37.85</v>
      </c>
      <c r="W17" s="56">
        <v>28.910000000000004</v>
      </c>
      <c r="X17" s="56">
        <v>11.3</v>
      </c>
      <c r="Y17" s="56">
        <v>22.529999999999998</v>
      </c>
      <c r="Z17" s="57">
        <v>7073.2699999999995</v>
      </c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16.5" customHeight="1">
      <c r="A18" s="1550"/>
      <c r="B18" s="1551"/>
      <c r="C18" s="1551"/>
      <c r="D18" s="50" t="s">
        <v>28</v>
      </c>
      <c r="E18" s="58">
        <v>14</v>
      </c>
      <c r="F18" s="58">
        <v>433</v>
      </c>
      <c r="G18" s="58">
        <v>3110</v>
      </c>
      <c r="H18" s="58">
        <v>7192</v>
      </c>
      <c r="I18" s="58">
        <v>24102</v>
      </c>
      <c r="J18" s="58">
        <v>36977</v>
      </c>
      <c r="K18" s="58">
        <v>174861</v>
      </c>
      <c r="L18" s="58">
        <v>207019</v>
      </c>
      <c r="M18" s="58">
        <v>274390</v>
      </c>
      <c r="N18" s="58">
        <v>477774</v>
      </c>
      <c r="O18" s="58">
        <v>709540</v>
      </c>
      <c r="P18" s="58">
        <v>567264</v>
      </c>
      <c r="Q18" s="58">
        <v>193765</v>
      </c>
      <c r="R18" s="58">
        <v>123328</v>
      </c>
      <c r="S18" s="58">
        <v>93480</v>
      </c>
      <c r="T18" s="58">
        <v>74093</v>
      </c>
      <c r="U18" s="58">
        <v>78412</v>
      </c>
      <c r="V18" s="58">
        <v>22556</v>
      </c>
      <c r="W18" s="58">
        <v>18754</v>
      </c>
      <c r="X18" s="58">
        <v>6645</v>
      </c>
      <c r="Y18" s="58">
        <v>16015</v>
      </c>
      <c r="Z18" s="59">
        <v>3109724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  <row r="19" spans="1:47" ht="16.5" customHeight="1">
      <c r="A19" s="1550"/>
      <c r="B19" s="1551"/>
      <c r="C19" s="1551"/>
      <c r="D19" s="49" t="s">
        <v>26</v>
      </c>
      <c r="E19" s="63">
        <v>7</v>
      </c>
      <c r="F19" s="63">
        <v>106</v>
      </c>
      <c r="G19" s="63">
        <v>454</v>
      </c>
      <c r="H19" s="63">
        <v>570</v>
      </c>
      <c r="I19" s="63">
        <v>1144</v>
      </c>
      <c r="J19" s="63">
        <v>1224</v>
      </c>
      <c r="K19" s="63">
        <v>4345</v>
      </c>
      <c r="L19" s="63">
        <v>3713</v>
      </c>
      <c r="M19" s="63">
        <v>3949</v>
      </c>
      <c r="N19" s="63">
        <v>5537</v>
      </c>
      <c r="O19" s="63">
        <v>6683</v>
      </c>
      <c r="P19" s="63">
        <v>4360</v>
      </c>
      <c r="Q19" s="63">
        <v>1159</v>
      </c>
      <c r="R19" s="63">
        <v>604</v>
      </c>
      <c r="S19" s="63">
        <v>409</v>
      </c>
      <c r="T19" s="63">
        <v>250</v>
      </c>
      <c r="U19" s="63">
        <v>254</v>
      </c>
      <c r="V19" s="63">
        <v>56</v>
      </c>
      <c r="W19" s="63">
        <v>39</v>
      </c>
      <c r="X19" s="63">
        <v>14</v>
      </c>
      <c r="Y19" s="63">
        <v>32</v>
      </c>
      <c r="Z19" s="64">
        <v>34909</v>
      </c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</row>
    <row r="20" spans="1:47" ht="16.5" customHeight="1">
      <c r="A20" s="1550"/>
      <c r="B20" s="1551" t="s">
        <v>31</v>
      </c>
      <c r="C20" s="1552" t="s">
        <v>55</v>
      </c>
      <c r="D20" s="48" t="s">
        <v>27</v>
      </c>
      <c r="E20" s="56">
        <v>0</v>
      </c>
      <c r="F20" s="56">
        <v>0</v>
      </c>
      <c r="G20" s="56">
        <v>0</v>
      </c>
      <c r="H20" s="56">
        <v>0</v>
      </c>
      <c r="I20" s="56">
        <v>1.1499999999999999</v>
      </c>
      <c r="J20" s="56">
        <v>5.79</v>
      </c>
      <c r="K20" s="56">
        <v>6.32</v>
      </c>
      <c r="L20" s="56">
        <v>1.73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  <c r="Y20" s="56">
        <v>0</v>
      </c>
      <c r="Z20" s="57">
        <v>14.99</v>
      </c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47" ht="16.5" customHeight="1">
      <c r="A21" s="1550"/>
      <c r="B21" s="1551"/>
      <c r="C21" s="1552"/>
      <c r="D21" s="50" t="s">
        <v>28</v>
      </c>
      <c r="E21" s="58">
        <v>0</v>
      </c>
      <c r="F21" s="58">
        <v>0</v>
      </c>
      <c r="G21" s="58">
        <v>0</v>
      </c>
      <c r="H21" s="58">
        <v>0</v>
      </c>
      <c r="I21" s="58">
        <v>64</v>
      </c>
      <c r="J21" s="58">
        <v>407</v>
      </c>
      <c r="K21" s="58">
        <v>442</v>
      </c>
      <c r="L21" s="58">
        <v>138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9">
        <v>1051</v>
      </c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</row>
    <row r="22" spans="1:47" ht="16.5" customHeight="1">
      <c r="A22" s="1550"/>
      <c r="B22" s="1551"/>
      <c r="C22" s="1552"/>
      <c r="D22" s="49" t="s">
        <v>26</v>
      </c>
      <c r="E22" s="60">
        <v>0</v>
      </c>
      <c r="F22" s="60">
        <v>0</v>
      </c>
      <c r="G22" s="60">
        <v>0</v>
      </c>
      <c r="H22" s="60">
        <v>0</v>
      </c>
      <c r="I22" s="60">
        <v>1</v>
      </c>
      <c r="J22" s="60">
        <v>7</v>
      </c>
      <c r="K22" s="60">
        <v>4</v>
      </c>
      <c r="L22" s="60">
        <v>1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1">
        <v>13</v>
      </c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16.5" customHeight="1">
      <c r="A23" s="1550"/>
      <c r="B23" s="1551"/>
      <c r="C23" s="1552" t="s">
        <v>56</v>
      </c>
      <c r="D23" s="48" t="s">
        <v>27</v>
      </c>
      <c r="E23" s="56">
        <v>0</v>
      </c>
      <c r="F23" s="56">
        <v>0.62</v>
      </c>
      <c r="G23" s="56">
        <v>5.75</v>
      </c>
      <c r="H23" s="56">
        <v>0.17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0.12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7">
        <v>6.66</v>
      </c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</row>
    <row r="24" spans="1:47" ht="16.5" customHeight="1">
      <c r="A24" s="1550"/>
      <c r="B24" s="1551"/>
      <c r="C24" s="1552"/>
      <c r="D24" s="50" t="s">
        <v>28</v>
      </c>
      <c r="E24" s="58">
        <v>0</v>
      </c>
      <c r="F24" s="58">
        <v>11</v>
      </c>
      <c r="G24" s="58">
        <v>220</v>
      </c>
      <c r="H24" s="58">
        <v>5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9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9">
        <v>245</v>
      </c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</row>
    <row r="25" spans="1:47" ht="16.5" customHeight="1">
      <c r="A25" s="1550"/>
      <c r="B25" s="1551"/>
      <c r="C25" s="1552"/>
      <c r="D25" s="49" t="s">
        <v>26</v>
      </c>
      <c r="E25" s="60">
        <v>0</v>
      </c>
      <c r="F25" s="60">
        <v>1</v>
      </c>
      <c r="G25" s="60">
        <v>28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2">
        <v>29</v>
      </c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</row>
    <row r="26" spans="1:47" ht="16.5" customHeight="1">
      <c r="A26" s="1550"/>
      <c r="B26" s="1551" t="s">
        <v>30</v>
      </c>
      <c r="C26" s="1551"/>
      <c r="D26" s="48" t="s">
        <v>27</v>
      </c>
      <c r="E26" s="56">
        <v>0</v>
      </c>
      <c r="F26" s="56">
        <v>0.62</v>
      </c>
      <c r="G26" s="56">
        <v>5.75</v>
      </c>
      <c r="H26" s="56">
        <v>0.17</v>
      </c>
      <c r="I26" s="56">
        <v>1.1499999999999999</v>
      </c>
      <c r="J26" s="56">
        <v>5.79</v>
      </c>
      <c r="K26" s="56">
        <v>6.32</v>
      </c>
      <c r="L26" s="56">
        <v>1.73</v>
      </c>
      <c r="M26" s="56">
        <v>0</v>
      </c>
      <c r="N26" s="56">
        <v>0.12</v>
      </c>
      <c r="O26" s="56">
        <v>0</v>
      </c>
      <c r="P26" s="56">
        <v>0</v>
      </c>
      <c r="Q26" s="56">
        <v>0</v>
      </c>
      <c r="R26" s="56">
        <v>0</v>
      </c>
      <c r="S26" s="56">
        <v>0</v>
      </c>
      <c r="T26" s="56">
        <v>0</v>
      </c>
      <c r="U26" s="56">
        <v>0</v>
      </c>
      <c r="V26" s="56">
        <v>0</v>
      </c>
      <c r="W26" s="56">
        <v>0</v>
      </c>
      <c r="X26" s="56">
        <v>0</v>
      </c>
      <c r="Y26" s="56">
        <v>0</v>
      </c>
      <c r="Z26" s="57">
        <v>21.65</v>
      </c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</row>
    <row r="27" spans="1:47" ht="16.5" customHeight="1">
      <c r="A27" s="1550"/>
      <c r="B27" s="1551"/>
      <c r="C27" s="1551"/>
      <c r="D27" s="50" t="s">
        <v>28</v>
      </c>
      <c r="E27" s="58">
        <v>0</v>
      </c>
      <c r="F27" s="58">
        <v>11</v>
      </c>
      <c r="G27" s="58">
        <v>220</v>
      </c>
      <c r="H27" s="58">
        <v>5</v>
      </c>
      <c r="I27" s="58">
        <v>64</v>
      </c>
      <c r="J27" s="58">
        <v>407</v>
      </c>
      <c r="K27" s="58">
        <v>442</v>
      </c>
      <c r="L27" s="58">
        <v>138</v>
      </c>
      <c r="M27" s="58">
        <v>0</v>
      </c>
      <c r="N27" s="58">
        <v>9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9">
        <v>1296</v>
      </c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</row>
    <row r="28" spans="1:47" ht="16.5" customHeight="1">
      <c r="A28" s="1550"/>
      <c r="B28" s="1551"/>
      <c r="C28" s="1551"/>
      <c r="D28" s="49" t="s">
        <v>26</v>
      </c>
      <c r="E28" s="63">
        <v>0</v>
      </c>
      <c r="F28" s="63">
        <v>1</v>
      </c>
      <c r="G28" s="63">
        <v>28</v>
      </c>
      <c r="H28" s="63">
        <v>0</v>
      </c>
      <c r="I28" s="63">
        <v>1</v>
      </c>
      <c r="J28" s="63">
        <v>7</v>
      </c>
      <c r="K28" s="63">
        <v>4</v>
      </c>
      <c r="L28" s="63">
        <v>1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4">
        <v>42</v>
      </c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</row>
    <row r="29" spans="1:47" ht="16.5" customHeight="1">
      <c r="A29" s="1550" t="s">
        <v>24</v>
      </c>
      <c r="B29" s="1551"/>
      <c r="C29" s="1551"/>
      <c r="D29" s="48" t="s">
        <v>27</v>
      </c>
      <c r="E29" s="56">
        <v>1.36</v>
      </c>
      <c r="F29" s="56">
        <v>9.1999999999999993</v>
      </c>
      <c r="G29" s="56">
        <v>39.25</v>
      </c>
      <c r="H29" s="56">
        <v>62.28</v>
      </c>
      <c r="I29" s="56">
        <v>137.91999999999999</v>
      </c>
      <c r="J29" s="56">
        <v>166.46</v>
      </c>
      <c r="K29" s="56">
        <v>615.42000000000007</v>
      </c>
      <c r="L29" s="56">
        <v>557.79000000000008</v>
      </c>
      <c r="M29" s="56">
        <v>679.67</v>
      </c>
      <c r="N29" s="56">
        <v>1047.3799999999999</v>
      </c>
      <c r="O29" s="56">
        <v>1508.7</v>
      </c>
      <c r="P29" s="56">
        <v>1155.8599999999999</v>
      </c>
      <c r="Q29" s="56">
        <v>356.32000000000005</v>
      </c>
      <c r="R29" s="56">
        <v>226.72</v>
      </c>
      <c r="S29" s="56">
        <v>166.26999999999998</v>
      </c>
      <c r="T29" s="56">
        <v>129.16999999999999</v>
      </c>
      <c r="U29" s="56">
        <v>134.56</v>
      </c>
      <c r="V29" s="56">
        <v>37.85</v>
      </c>
      <c r="W29" s="56">
        <v>28.910000000000004</v>
      </c>
      <c r="X29" s="56">
        <v>11.3</v>
      </c>
      <c r="Y29" s="56">
        <v>22.529999999999998</v>
      </c>
      <c r="Z29" s="57">
        <v>7094.9199999999992</v>
      </c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</row>
    <row r="30" spans="1:47" ht="16.5" customHeight="1">
      <c r="A30" s="1550"/>
      <c r="B30" s="1551"/>
      <c r="C30" s="1551"/>
      <c r="D30" s="50" t="s">
        <v>28</v>
      </c>
      <c r="E30" s="58">
        <v>14</v>
      </c>
      <c r="F30" s="58">
        <v>444</v>
      </c>
      <c r="G30" s="58">
        <v>3330</v>
      </c>
      <c r="H30" s="58">
        <v>7197</v>
      </c>
      <c r="I30" s="58">
        <v>24166</v>
      </c>
      <c r="J30" s="58">
        <v>37384</v>
      </c>
      <c r="K30" s="58">
        <v>175303</v>
      </c>
      <c r="L30" s="58">
        <v>207157</v>
      </c>
      <c r="M30" s="58">
        <v>274390</v>
      </c>
      <c r="N30" s="58">
        <v>477783</v>
      </c>
      <c r="O30" s="58">
        <v>709540</v>
      </c>
      <c r="P30" s="58">
        <v>567264</v>
      </c>
      <c r="Q30" s="58">
        <v>193765</v>
      </c>
      <c r="R30" s="58">
        <v>123328</v>
      </c>
      <c r="S30" s="58">
        <v>93480</v>
      </c>
      <c r="T30" s="58">
        <v>74093</v>
      </c>
      <c r="U30" s="58">
        <v>78412</v>
      </c>
      <c r="V30" s="58">
        <v>22556</v>
      </c>
      <c r="W30" s="58">
        <v>18754</v>
      </c>
      <c r="X30" s="58">
        <v>6645</v>
      </c>
      <c r="Y30" s="58">
        <v>16015</v>
      </c>
      <c r="Z30" s="59">
        <v>3111020</v>
      </c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</row>
    <row r="31" spans="1:47" ht="16.5" customHeight="1">
      <c r="A31" s="1550"/>
      <c r="B31" s="1551"/>
      <c r="C31" s="1551"/>
      <c r="D31" s="49" t="s">
        <v>26</v>
      </c>
      <c r="E31" s="63">
        <v>7</v>
      </c>
      <c r="F31" s="63">
        <v>107</v>
      </c>
      <c r="G31" s="63">
        <v>482</v>
      </c>
      <c r="H31" s="63">
        <v>570</v>
      </c>
      <c r="I31" s="63">
        <v>1145</v>
      </c>
      <c r="J31" s="63">
        <v>1231</v>
      </c>
      <c r="K31" s="63">
        <v>4349</v>
      </c>
      <c r="L31" s="63">
        <v>3714</v>
      </c>
      <c r="M31" s="63">
        <v>3949</v>
      </c>
      <c r="N31" s="63">
        <v>5537</v>
      </c>
      <c r="O31" s="63">
        <v>6683</v>
      </c>
      <c r="P31" s="63">
        <v>4360</v>
      </c>
      <c r="Q31" s="63">
        <v>1159</v>
      </c>
      <c r="R31" s="63">
        <v>604</v>
      </c>
      <c r="S31" s="63">
        <v>409</v>
      </c>
      <c r="T31" s="63">
        <v>250</v>
      </c>
      <c r="U31" s="63">
        <v>254</v>
      </c>
      <c r="V31" s="63">
        <v>56</v>
      </c>
      <c r="W31" s="63">
        <v>39</v>
      </c>
      <c r="X31" s="63">
        <v>14</v>
      </c>
      <c r="Y31" s="63">
        <v>32</v>
      </c>
      <c r="Z31" s="64">
        <v>34951</v>
      </c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</row>
    <row r="32" spans="1:47" ht="16.5" customHeight="1">
      <c r="A32" s="1550" t="s">
        <v>34</v>
      </c>
      <c r="B32" s="1551" t="s">
        <v>29</v>
      </c>
      <c r="C32" s="1552" t="s">
        <v>53</v>
      </c>
      <c r="D32" s="48" t="s">
        <v>27</v>
      </c>
      <c r="E32" s="56">
        <v>0</v>
      </c>
      <c r="F32" s="56">
        <v>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>
        <v>8.89</v>
      </c>
      <c r="M32" s="56">
        <v>26.48</v>
      </c>
      <c r="N32" s="56">
        <v>25.79</v>
      </c>
      <c r="O32" s="56">
        <v>26.48</v>
      </c>
      <c r="P32" s="56">
        <v>38.549999999999997</v>
      </c>
      <c r="Q32" s="56">
        <v>52.23</v>
      </c>
      <c r="R32" s="56">
        <v>48.25</v>
      </c>
      <c r="S32" s="56">
        <v>20.8</v>
      </c>
      <c r="T32" s="56">
        <v>22.14</v>
      </c>
      <c r="U32" s="56">
        <v>40.299999999999997</v>
      </c>
      <c r="V32" s="56">
        <v>7.34</v>
      </c>
      <c r="W32" s="56">
        <v>32.25</v>
      </c>
      <c r="X32" s="56">
        <v>11.03</v>
      </c>
      <c r="Y32" s="56">
        <v>50.61</v>
      </c>
      <c r="Z32" s="57">
        <v>411.14</v>
      </c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</row>
    <row r="33" spans="1:47" ht="16.5" customHeight="1">
      <c r="A33" s="1550"/>
      <c r="B33" s="1551"/>
      <c r="C33" s="1552"/>
      <c r="D33" s="50" t="s">
        <v>28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1370</v>
      </c>
      <c r="M33" s="58">
        <v>4880</v>
      </c>
      <c r="N33" s="58">
        <v>5345</v>
      </c>
      <c r="O33" s="58">
        <v>5869</v>
      </c>
      <c r="P33" s="58">
        <v>8540</v>
      </c>
      <c r="Q33" s="58">
        <v>12123</v>
      </c>
      <c r="R33" s="58">
        <v>11217</v>
      </c>
      <c r="S33" s="58">
        <v>5231</v>
      </c>
      <c r="T33" s="58">
        <v>5705</v>
      </c>
      <c r="U33" s="58">
        <v>9173</v>
      </c>
      <c r="V33" s="58">
        <v>1681</v>
      </c>
      <c r="W33" s="58">
        <v>7409</v>
      </c>
      <c r="X33" s="58">
        <v>2493</v>
      </c>
      <c r="Y33" s="58">
        <v>11586</v>
      </c>
      <c r="Z33" s="59">
        <v>92622</v>
      </c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</row>
    <row r="34" spans="1:47" ht="16.5" customHeight="1">
      <c r="A34" s="1550"/>
      <c r="B34" s="1551"/>
      <c r="C34" s="1552"/>
      <c r="D34" s="49" t="s">
        <v>26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24</v>
      </c>
      <c r="M34" s="60">
        <v>104</v>
      </c>
      <c r="N34" s="60">
        <v>82</v>
      </c>
      <c r="O34" s="60">
        <v>67</v>
      </c>
      <c r="P34" s="60">
        <v>69</v>
      </c>
      <c r="Q34" s="60">
        <v>109</v>
      </c>
      <c r="R34" s="60">
        <v>75</v>
      </c>
      <c r="S34" s="60">
        <v>25</v>
      </c>
      <c r="T34" s="60">
        <v>25</v>
      </c>
      <c r="U34" s="60">
        <v>50</v>
      </c>
      <c r="V34" s="60">
        <v>10</v>
      </c>
      <c r="W34" s="60">
        <v>38</v>
      </c>
      <c r="X34" s="60">
        <v>17</v>
      </c>
      <c r="Y34" s="60">
        <v>65</v>
      </c>
      <c r="Z34" s="61">
        <v>760</v>
      </c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</row>
    <row r="35" spans="1:47" ht="16.5" customHeight="1">
      <c r="A35" s="1550"/>
      <c r="B35" s="1551"/>
      <c r="C35" s="1552" t="s">
        <v>54</v>
      </c>
      <c r="D35" s="48" t="s">
        <v>27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7">
        <v>0</v>
      </c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</row>
    <row r="36" spans="1:47" ht="16.5" customHeight="1">
      <c r="A36" s="1550"/>
      <c r="B36" s="1551"/>
      <c r="C36" s="1552"/>
      <c r="D36" s="50" t="s">
        <v>28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9">
        <v>0</v>
      </c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</row>
    <row r="37" spans="1:47" ht="16.5" customHeight="1">
      <c r="A37" s="1550"/>
      <c r="B37" s="1551"/>
      <c r="C37" s="1552"/>
      <c r="D37" s="49" t="s">
        <v>26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1">
        <v>0</v>
      </c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</row>
    <row r="38" spans="1:47" ht="16.5" customHeight="1">
      <c r="A38" s="1550"/>
      <c r="B38" s="1551" t="s">
        <v>30</v>
      </c>
      <c r="C38" s="1551"/>
      <c r="D38" s="48" t="s">
        <v>27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8.89</v>
      </c>
      <c r="M38" s="56">
        <v>26.48</v>
      </c>
      <c r="N38" s="56">
        <v>25.79</v>
      </c>
      <c r="O38" s="56">
        <v>26.48</v>
      </c>
      <c r="P38" s="56">
        <v>38.549999999999997</v>
      </c>
      <c r="Q38" s="56">
        <v>52.23</v>
      </c>
      <c r="R38" s="56">
        <v>48.25</v>
      </c>
      <c r="S38" s="56">
        <v>20.8</v>
      </c>
      <c r="T38" s="56">
        <v>22.14</v>
      </c>
      <c r="U38" s="56">
        <v>40.299999999999997</v>
      </c>
      <c r="V38" s="56">
        <v>7.34</v>
      </c>
      <c r="W38" s="56">
        <v>32.25</v>
      </c>
      <c r="X38" s="56">
        <v>11.03</v>
      </c>
      <c r="Y38" s="56">
        <v>50.61</v>
      </c>
      <c r="Z38" s="57">
        <v>411.14</v>
      </c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47" ht="16.5" customHeight="1">
      <c r="A39" s="1550"/>
      <c r="B39" s="1551"/>
      <c r="C39" s="1551"/>
      <c r="D39" s="50" t="s">
        <v>28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1370</v>
      </c>
      <c r="M39" s="58">
        <v>4880</v>
      </c>
      <c r="N39" s="58">
        <v>5345</v>
      </c>
      <c r="O39" s="58">
        <v>5869</v>
      </c>
      <c r="P39" s="58">
        <v>8540</v>
      </c>
      <c r="Q39" s="58">
        <v>12123</v>
      </c>
      <c r="R39" s="58">
        <v>11217</v>
      </c>
      <c r="S39" s="58">
        <v>5231</v>
      </c>
      <c r="T39" s="58">
        <v>5705</v>
      </c>
      <c r="U39" s="58">
        <v>9173</v>
      </c>
      <c r="V39" s="58">
        <v>1681</v>
      </c>
      <c r="W39" s="58">
        <v>7409</v>
      </c>
      <c r="X39" s="58">
        <v>2493</v>
      </c>
      <c r="Y39" s="58">
        <v>11586</v>
      </c>
      <c r="Z39" s="59">
        <v>92622</v>
      </c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</row>
    <row r="40" spans="1:47" ht="16.5" customHeight="1">
      <c r="A40" s="1550"/>
      <c r="B40" s="1551"/>
      <c r="C40" s="1551"/>
      <c r="D40" s="49" t="s">
        <v>26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24</v>
      </c>
      <c r="M40" s="63">
        <v>104</v>
      </c>
      <c r="N40" s="63">
        <v>82</v>
      </c>
      <c r="O40" s="63">
        <v>67</v>
      </c>
      <c r="P40" s="63">
        <v>69</v>
      </c>
      <c r="Q40" s="63">
        <v>109</v>
      </c>
      <c r="R40" s="63">
        <v>75</v>
      </c>
      <c r="S40" s="63">
        <v>25</v>
      </c>
      <c r="T40" s="63">
        <v>25</v>
      </c>
      <c r="U40" s="63">
        <v>50</v>
      </c>
      <c r="V40" s="63">
        <v>10</v>
      </c>
      <c r="W40" s="63">
        <v>38</v>
      </c>
      <c r="X40" s="63">
        <v>17</v>
      </c>
      <c r="Y40" s="63">
        <v>65</v>
      </c>
      <c r="Z40" s="64">
        <v>760</v>
      </c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</row>
    <row r="41" spans="1:47" ht="16.5" customHeight="1">
      <c r="A41" s="1550"/>
      <c r="B41" s="1551" t="s">
        <v>31</v>
      </c>
      <c r="C41" s="1552" t="s">
        <v>55</v>
      </c>
      <c r="D41" s="48" t="s">
        <v>27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6">
        <v>0</v>
      </c>
      <c r="X41" s="56">
        <v>0</v>
      </c>
      <c r="Y41" s="56">
        <v>0</v>
      </c>
      <c r="Z41" s="57">
        <v>0</v>
      </c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</row>
    <row r="42" spans="1:47" ht="16.5" customHeight="1">
      <c r="A42" s="1550"/>
      <c r="B42" s="1551"/>
      <c r="C42" s="1552"/>
      <c r="D42" s="50" t="s">
        <v>28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9">
        <v>0</v>
      </c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</row>
    <row r="43" spans="1:47" ht="16.5" customHeight="1">
      <c r="A43" s="1550"/>
      <c r="B43" s="1551"/>
      <c r="C43" s="1552"/>
      <c r="D43" s="49" t="s">
        <v>26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1">
        <v>0</v>
      </c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</row>
    <row r="44" spans="1:47" ht="16.5" customHeight="1">
      <c r="A44" s="1550"/>
      <c r="B44" s="1551"/>
      <c r="C44" s="1552" t="s">
        <v>56</v>
      </c>
      <c r="D44" s="48" t="s">
        <v>27</v>
      </c>
      <c r="E44" s="56">
        <v>0</v>
      </c>
      <c r="F44" s="56">
        <v>0.05</v>
      </c>
      <c r="G44" s="56">
        <v>3.76</v>
      </c>
      <c r="H44" s="56">
        <v>106.31</v>
      </c>
      <c r="I44" s="56">
        <v>11.21</v>
      </c>
      <c r="J44" s="56">
        <v>33.159999999999997</v>
      </c>
      <c r="K44" s="56">
        <v>28.73</v>
      </c>
      <c r="L44" s="56">
        <v>133.13999999999999</v>
      </c>
      <c r="M44" s="56">
        <v>178.44</v>
      </c>
      <c r="N44" s="56">
        <v>851.58</v>
      </c>
      <c r="O44" s="56">
        <v>1643.42</v>
      </c>
      <c r="P44" s="56">
        <v>1537.14</v>
      </c>
      <c r="Q44" s="56">
        <v>900.26</v>
      </c>
      <c r="R44" s="56">
        <v>193.59</v>
      </c>
      <c r="S44" s="56">
        <v>86.69</v>
      </c>
      <c r="T44" s="56">
        <v>37.11</v>
      </c>
      <c r="U44" s="56">
        <v>23.27</v>
      </c>
      <c r="V44" s="56">
        <v>2.0099999999999998</v>
      </c>
      <c r="W44" s="56">
        <v>5.61</v>
      </c>
      <c r="X44" s="56">
        <v>0.31</v>
      </c>
      <c r="Y44" s="56">
        <v>12.87</v>
      </c>
      <c r="Z44" s="57">
        <v>5788.66</v>
      </c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1:47" ht="16.5" customHeight="1">
      <c r="A45" s="1550"/>
      <c r="B45" s="1551"/>
      <c r="C45" s="1552"/>
      <c r="D45" s="50" t="s">
        <v>28</v>
      </c>
      <c r="E45" s="58">
        <v>0</v>
      </c>
      <c r="F45" s="58">
        <v>1</v>
      </c>
      <c r="G45" s="58">
        <v>80</v>
      </c>
      <c r="H45" s="58">
        <v>5911</v>
      </c>
      <c r="I45" s="58">
        <v>716</v>
      </c>
      <c r="J45" s="58">
        <v>2546</v>
      </c>
      <c r="K45" s="58">
        <v>2186</v>
      </c>
      <c r="L45" s="58">
        <v>11022</v>
      </c>
      <c r="M45" s="58">
        <v>14335</v>
      </c>
      <c r="N45" s="58">
        <v>70986</v>
      </c>
      <c r="O45" s="58">
        <v>139055</v>
      </c>
      <c r="P45" s="58">
        <v>129550</v>
      </c>
      <c r="Q45" s="58">
        <v>73304</v>
      </c>
      <c r="R45" s="58">
        <v>15519</v>
      </c>
      <c r="S45" s="58">
        <v>6699</v>
      </c>
      <c r="T45" s="58">
        <v>2930</v>
      </c>
      <c r="U45" s="58">
        <v>1784</v>
      </c>
      <c r="V45" s="58">
        <v>174</v>
      </c>
      <c r="W45" s="58">
        <v>452</v>
      </c>
      <c r="X45" s="58">
        <v>27</v>
      </c>
      <c r="Y45" s="58">
        <v>1148</v>
      </c>
      <c r="Z45" s="59">
        <v>478425</v>
      </c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</row>
    <row r="46" spans="1:47" ht="16.5" customHeight="1">
      <c r="A46" s="1550"/>
      <c r="B46" s="1551"/>
      <c r="C46" s="1552"/>
      <c r="D46" s="49" t="s">
        <v>26</v>
      </c>
      <c r="E46" s="60">
        <v>0</v>
      </c>
      <c r="F46" s="60">
        <v>0</v>
      </c>
      <c r="G46" s="60">
        <v>11</v>
      </c>
      <c r="H46" s="60">
        <v>462</v>
      </c>
      <c r="I46" s="60">
        <v>28</v>
      </c>
      <c r="J46" s="60">
        <v>57</v>
      </c>
      <c r="K46" s="60">
        <v>26</v>
      </c>
      <c r="L46" s="60">
        <v>80</v>
      </c>
      <c r="M46" s="60">
        <v>35</v>
      </c>
      <c r="N46" s="60">
        <v>152</v>
      </c>
      <c r="O46" s="60">
        <v>423</v>
      </c>
      <c r="P46" s="60">
        <v>343</v>
      </c>
      <c r="Q46" s="60">
        <v>191</v>
      </c>
      <c r="R46" s="60">
        <v>39</v>
      </c>
      <c r="S46" s="60">
        <v>19</v>
      </c>
      <c r="T46" s="60">
        <v>10</v>
      </c>
      <c r="U46" s="60">
        <v>7</v>
      </c>
      <c r="V46" s="60">
        <v>0</v>
      </c>
      <c r="W46" s="60">
        <v>2</v>
      </c>
      <c r="X46" s="60">
        <v>0</v>
      </c>
      <c r="Y46" s="60">
        <v>4</v>
      </c>
      <c r="Z46" s="61">
        <v>1889</v>
      </c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</row>
    <row r="47" spans="1:47" ht="16.5" customHeight="1">
      <c r="A47" s="1550"/>
      <c r="B47" s="1551" t="s">
        <v>30</v>
      </c>
      <c r="C47" s="1551"/>
      <c r="D47" s="48" t="s">
        <v>27</v>
      </c>
      <c r="E47" s="56">
        <v>0</v>
      </c>
      <c r="F47" s="56">
        <v>0.05</v>
      </c>
      <c r="G47" s="56">
        <v>3.76</v>
      </c>
      <c r="H47" s="56">
        <v>106.31</v>
      </c>
      <c r="I47" s="56">
        <v>11.21</v>
      </c>
      <c r="J47" s="56">
        <v>33.159999999999997</v>
      </c>
      <c r="K47" s="56">
        <v>28.73</v>
      </c>
      <c r="L47" s="56">
        <v>133.13999999999999</v>
      </c>
      <c r="M47" s="56">
        <v>178.44</v>
      </c>
      <c r="N47" s="56">
        <v>851.58</v>
      </c>
      <c r="O47" s="56">
        <v>1643.42</v>
      </c>
      <c r="P47" s="56">
        <v>1537.14</v>
      </c>
      <c r="Q47" s="56">
        <v>900.26</v>
      </c>
      <c r="R47" s="56">
        <v>193.59</v>
      </c>
      <c r="S47" s="56">
        <v>86.69</v>
      </c>
      <c r="T47" s="56">
        <v>37.11</v>
      </c>
      <c r="U47" s="56">
        <v>23.27</v>
      </c>
      <c r="V47" s="56">
        <v>2.0099999999999998</v>
      </c>
      <c r="W47" s="56">
        <v>5.61</v>
      </c>
      <c r="X47" s="56">
        <v>0.31</v>
      </c>
      <c r="Y47" s="56">
        <v>12.87</v>
      </c>
      <c r="Z47" s="57">
        <v>5788.66</v>
      </c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</row>
    <row r="48" spans="1:47" ht="16.5" customHeight="1">
      <c r="A48" s="1550"/>
      <c r="B48" s="1551"/>
      <c r="C48" s="1551"/>
      <c r="D48" s="50" t="s">
        <v>28</v>
      </c>
      <c r="E48" s="58">
        <v>0</v>
      </c>
      <c r="F48" s="58">
        <v>1</v>
      </c>
      <c r="G48" s="58">
        <v>80</v>
      </c>
      <c r="H48" s="58">
        <v>5911</v>
      </c>
      <c r="I48" s="58">
        <v>716</v>
      </c>
      <c r="J48" s="58">
        <v>2546</v>
      </c>
      <c r="K48" s="58">
        <v>2186</v>
      </c>
      <c r="L48" s="58">
        <v>11022</v>
      </c>
      <c r="M48" s="58">
        <v>14335</v>
      </c>
      <c r="N48" s="58">
        <v>70986</v>
      </c>
      <c r="O48" s="58">
        <v>139055</v>
      </c>
      <c r="P48" s="58">
        <v>129550</v>
      </c>
      <c r="Q48" s="58">
        <v>73304</v>
      </c>
      <c r="R48" s="58">
        <v>15519</v>
      </c>
      <c r="S48" s="58">
        <v>6699</v>
      </c>
      <c r="T48" s="58">
        <v>2930</v>
      </c>
      <c r="U48" s="58">
        <v>1784</v>
      </c>
      <c r="V48" s="58">
        <v>174</v>
      </c>
      <c r="W48" s="58">
        <v>452</v>
      </c>
      <c r="X48" s="58">
        <v>27</v>
      </c>
      <c r="Y48" s="58">
        <v>1148</v>
      </c>
      <c r="Z48" s="59">
        <v>478425</v>
      </c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</row>
    <row r="49" spans="1:47" ht="16.5" customHeight="1">
      <c r="A49" s="1550"/>
      <c r="B49" s="1551"/>
      <c r="C49" s="1551"/>
      <c r="D49" s="49" t="s">
        <v>26</v>
      </c>
      <c r="E49" s="63">
        <v>0</v>
      </c>
      <c r="F49" s="63">
        <v>0</v>
      </c>
      <c r="G49" s="63">
        <v>11</v>
      </c>
      <c r="H49" s="63">
        <v>462</v>
      </c>
      <c r="I49" s="63">
        <v>28</v>
      </c>
      <c r="J49" s="63">
        <v>57</v>
      </c>
      <c r="K49" s="63">
        <v>26</v>
      </c>
      <c r="L49" s="63">
        <v>80</v>
      </c>
      <c r="M49" s="63">
        <v>35</v>
      </c>
      <c r="N49" s="63">
        <v>152</v>
      </c>
      <c r="O49" s="63">
        <v>423</v>
      </c>
      <c r="P49" s="63">
        <v>343</v>
      </c>
      <c r="Q49" s="63">
        <v>191</v>
      </c>
      <c r="R49" s="63">
        <v>39</v>
      </c>
      <c r="S49" s="63">
        <v>19</v>
      </c>
      <c r="T49" s="63">
        <v>10</v>
      </c>
      <c r="U49" s="63">
        <v>7</v>
      </c>
      <c r="V49" s="63">
        <v>0</v>
      </c>
      <c r="W49" s="63">
        <v>2</v>
      </c>
      <c r="X49" s="63">
        <v>0</v>
      </c>
      <c r="Y49" s="63">
        <v>4</v>
      </c>
      <c r="Z49" s="64">
        <v>1889</v>
      </c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</row>
    <row r="50" spans="1:47" ht="16.5" customHeight="1">
      <c r="A50" s="1550" t="s">
        <v>24</v>
      </c>
      <c r="B50" s="1551"/>
      <c r="C50" s="1551"/>
      <c r="D50" s="48" t="s">
        <v>27</v>
      </c>
      <c r="E50" s="56">
        <v>0</v>
      </c>
      <c r="F50" s="56">
        <v>0.05</v>
      </c>
      <c r="G50" s="56">
        <v>3.76</v>
      </c>
      <c r="H50" s="56">
        <v>106.31</v>
      </c>
      <c r="I50" s="56">
        <v>11.21</v>
      </c>
      <c r="J50" s="56">
        <v>33.159999999999997</v>
      </c>
      <c r="K50" s="56">
        <v>28.73</v>
      </c>
      <c r="L50" s="56">
        <v>142.02999999999997</v>
      </c>
      <c r="M50" s="56">
        <v>204.92</v>
      </c>
      <c r="N50" s="56">
        <v>877.37</v>
      </c>
      <c r="O50" s="56">
        <v>1669.9</v>
      </c>
      <c r="P50" s="56">
        <v>1575.69</v>
      </c>
      <c r="Q50" s="56">
        <v>952.49</v>
      </c>
      <c r="R50" s="56">
        <v>241.84</v>
      </c>
      <c r="S50" s="56">
        <v>107.49</v>
      </c>
      <c r="T50" s="56">
        <v>59.25</v>
      </c>
      <c r="U50" s="56">
        <v>63.569999999999993</v>
      </c>
      <c r="V50" s="56">
        <v>9.35</v>
      </c>
      <c r="W50" s="56">
        <v>37.86</v>
      </c>
      <c r="X50" s="56">
        <v>11.34</v>
      </c>
      <c r="Y50" s="56">
        <v>63.48</v>
      </c>
      <c r="Z50" s="57">
        <v>6199.8</v>
      </c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</row>
    <row r="51" spans="1:47" ht="16.5" customHeight="1">
      <c r="A51" s="1550"/>
      <c r="B51" s="1551"/>
      <c r="C51" s="1551"/>
      <c r="D51" s="50" t="s">
        <v>28</v>
      </c>
      <c r="E51" s="58">
        <v>0</v>
      </c>
      <c r="F51" s="58">
        <v>1</v>
      </c>
      <c r="G51" s="58">
        <v>80</v>
      </c>
      <c r="H51" s="58">
        <v>5911</v>
      </c>
      <c r="I51" s="58">
        <v>716</v>
      </c>
      <c r="J51" s="58">
        <v>2546</v>
      </c>
      <c r="K51" s="58">
        <v>2186</v>
      </c>
      <c r="L51" s="58">
        <v>12392</v>
      </c>
      <c r="M51" s="58">
        <v>19215</v>
      </c>
      <c r="N51" s="58">
        <v>76331</v>
      </c>
      <c r="O51" s="58">
        <v>144924</v>
      </c>
      <c r="P51" s="58">
        <v>138090</v>
      </c>
      <c r="Q51" s="58">
        <v>85427</v>
      </c>
      <c r="R51" s="58">
        <v>26736</v>
      </c>
      <c r="S51" s="58">
        <v>11930</v>
      </c>
      <c r="T51" s="58">
        <v>8635</v>
      </c>
      <c r="U51" s="58">
        <v>10957</v>
      </c>
      <c r="V51" s="58">
        <v>1855</v>
      </c>
      <c r="W51" s="58">
        <v>7861</v>
      </c>
      <c r="X51" s="58">
        <v>2520</v>
      </c>
      <c r="Y51" s="58">
        <v>12734</v>
      </c>
      <c r="Z51" s="59">
        <v>571047</v>
      </c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</row>
    <row r="52" spans="1:47" ht="16.5" customHeight="1">
      <c r="A52" s="1550"/>
      <c r="B52" s="1551"/>
      <c r="C52" s="1551"/>
      <c r="D52" s="49" t="s">
        <v>26</v>
      </c>
      <c r="E52" s="63">
        <v>0</v>
      </c>
      <c r="F52" s="63">
        <v>0</v>
      </c>
      <c r="G52" s="63">
        <v>11</v>
      </c>
      <c r="H52" s="63">
        <v>462</v>
      </c>
      <c r="I52" s="63">
        <v>28</v>
      </c>
      <c r="J52" s="63">
        <v>57</v>
      </c>
      <c r="K52" s="63">
        <v>26</v>
      </c>
      <c r="L52" s="63">
        <v>104</v>
      </c>
      <c r="M52" s="63">
        <v>139</v>
      </c>
      <c r="N52" s="63">
        <v>234</v>
      </c>
      <c r="O52" s="63">
        <v>490</v>
      </c>
      <c r="P52" s="63">
        <v>412</v>
      </c>
      <c r="Q52" s="63">
        <v>300</v>
      </c>
      <c r="R52" s="63">
        <v>114</v>
      </c>
      <c r="S52" s="63">
        <v>44</v>
      </c>
      <c r="T52" s="63">
        <v>35</v>
      </c>
      <c r="U52" s="63">
        <v>57</v>
      </c>
      <c r="V52" s="63">
        <v>10</v>
      </c>
      <c r="W52" s="63">
        <v>40</v>
      </c>
      <c r="X52" s="63">
        <v>17</v>
      </c>
      <c r="Y52" s="63">
        <v>69</v>
      </c>
      <c r="Z52" s="64">
        <v>2649</v>
      </c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</row>
    <row r="53" spans="1:47" ht="16.5" customHeight="1">
      <c r="A53" s="1550" t="s">
        <v>33</v>
      </c>
      <c r="B53" s="1551"/>
      <c r="C53" s="1551"/>
      <c r="D53" s="48" t="s">
        <v>27</v>
      </c>
      <c r="E53" s="56">
        <v>1.36</v>
      </c>
      <c r="F53" s="56">
        <v>9.25</v>
      </c>
      <c r="G53" s="56">
        <v>43.01</v>
      </c>
      <c r="H53" s="56">
        <v>168.59</v>
      </c>
      <c r="I53" s="56">
        <v>149.13</v>
      </c>
      <c r="J53" s="56">
        <v>199.62</v>
      </c>
      <c r="K53" s="56">
        <v>644.15000000000009</v>
      </c>
      <c r="L53" s="56">
        <v>699.82</v>
      </c>
      <c r="M53" s="56">
        <v>884.58999999999992</v>
      </c>
      <c r="N53" s="56">
        <v>1924.75</v>
      </c>
      <c r="O53" s="56">
        <v>3178.6000000000004</v>
      </c>
      <c r="P53" s="56">
        <v>2731.55</v>
      </c>
      <c r="Q53" s="56">
        <v>1308.81</v>
      </c>
      <c r="R53" s="56">
        <v>468.56000000000006</v>
      </c>
      <c r="S53" s="56">
        <v>273.76</v>
      </c>
      <c r="T53" s="56">
        <v>188.42000000000002</v>
      </c>
      <c r="U53" s="56">
        <v>198.13000000000002</v>
      </c>
      <c r="V53" s="56">
        <v>47.199999999999996</v>
      </c>
      <c r="W53" s="56">
        <v>66.77000000000001</v>
      </c>
      <c r="X53" s="56">
        <v>22.639999999999997</v>
      </c>
      <c r="Y53" s="56">
        <v>86.01</v>
      </c>
      <c r="Z53" s="57">
        <v>13294.72</v>
      </c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</row>
    <row r="54" spans="1:47" ht="16.5" customHeight="1">
      <c r="A54" s="1550"/>
      <c r="B54" s="1551"/>
      <c r="C54" s="1551"/>
      <c r="D54" s="50" t="s">
        <v>28</v>
      </c>
      <c r="E54" s="58">
        <v>14</v>
      </c>
      <c r="F54" s="58">
        <v>445</v>
      </c>
      <c r="G54" s="58">
        <v>3410</v>
      </c>
      <c r="H54" s="58">
        <v>13108</v>
      </c>
      <c r="I54" s="58">
        <v>24882</v>
      </c>
      <c r="J54" s="58">
        <v>39930</v>
      </c>
      <c r="K54" s="58">
        <v>177489</v>
      </c>
      <c r="L54" s="58">
        <v>219549</v>
      </c>
      <c r="M54" s="58">
        <v>293605</v>
      </c>
      <c r="N54" s="58">
        <v>554114</v>
      </c>
      <c r="O54" s="58">
        <v>854464</v>
      </c>
      <c r="P54" s="58">
        <v>705354</v>
      </c>
      <c r="Q54" s="58">
        <v>279192</v>
      </c>
      <c r="R54" s="58">
        <v>150064</v>
      </c>
      <c r="S54" s="58">
        <v>105410</v>
      </c>
      <c r="T54" s="58">
        <v>82728</v>
      </c>
      <c r="U54" s="58">
        <v>89369</v>
      </c>
      <c r="V54" s="58">
        <v>24411</v>
      </c>
      <c r="W54" s="58">
        <v>26615</v>
      </c>
      <c r="X54" s="58">
        <v>9165</v>
      </c>
      <c r="Y54" s="58">
        <v>28749</v>
      </c>
      <c r="Z54" s="59">
        <v>3682067</v>
      </c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</row>
    <row r="55" spans="1:47" ht="16.5" customHeight="1" thickBot="1">
      <c r="A55" s="1558"/>
      <c r="B55" s="1559"/>
      <c r="C55" s="1559"/>
      <c r="D55" s="54" t="s">
        <v>26</v>
      </c>
      <c r="E55" s="65">
        <v>7</v>
      </c>
      <c r="F55" s="65">
        <v>107</v>
      </c>
      <c r="G55" s="65">
        <v>493</v>
      </c>
      <c r="H55" s="65">
        <v>1032</v>
      </c>
      <c r="I55" s="65">
        <v>1173</v>
      </c>
      <c r="J55" s="65">
        <v>1288</v>
      </c>
      <c r="K55" s="65">
        <v>4375</v>
      </c>
      <c r="L55" s="65">
        <v>3818</v>
      </c>
      <c r="M55" s="65">
        <v>4088</v>
      </c>
      <c r="N55" s="65">
        <v>5771</v>
      </c>
      <c r="O55" s="65">
        <v>7173</v>
      </c>
      <c r="P55" s="65">
        <v>4772</v>
      </c>
      <c r="Q55" s="65">
        <v>1459</v>
      </c>
      <c r="R55" s="65">
        <v>718</v>
      </c>
      <c r="S55" s="65">
        <v>453</v>
      </c>
      <c r="T55" s="65">
        <v>285</v>
      </c>
      <c r="U55" s="65">
        <v>311</v>
      </c>
      <c r="V55" s="65">
        <v>66</v>
      </c>
      <c r="W55" s="65">
        <v>79</v>
      </c>
      <c r="X55" s="65">
        <v>31</v>
      </c>
      <c r="Y55" s="65">
        <v>101</v>
      </c>
      <c r="Z55" s="65">
        <v>37600</v>
      </c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</row>
    <row r="56" spans="1:47" ht="16.5" customHeight="1" thickBo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</row>
    <row r="57" spans="1:47" ht="16.5" customHeight="1">
      <c r="A57" s="45"/>
      <c r="B57" s="45"/>
      <c r="C57" s="45"/>
      <c r="D57" s="45"/>
      <c r="E57" s="45"/>
      <c r="F57" s="45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</row>
    <row r="58" spans="1:47" ht="16.5" customHeight="1">
      <c r="A58" s="45"/>
      <c r="B58" s="45"/>
      <c r="C58" s="45"/>
      <c r="D58" s="45"/>
      <c r="E58" s="45"/>
      <c r="F58" s="45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</row>
    <row r="59" spans="1:47" ht="16.5" customHeight="1" thickBot="1">
      <c r="A59" s="45"/>
      <c r="B59" s="45"/>
      <c r="C59" s="45"/>
      <c r="D59" s="45"/>
      <c r="E59" s="45"/>
      <c r="F59" s="45"/>
      <c r="G59" s="1553">
        <v>1605.93</v>
      </c>
      <c r="H59" s="1554"/>
      <c r="I59" s="1554">
        <v>160593</v>
      </c>
      <c r="J59" s="1554"/>
      <c r="K59" s="1554">
        <v>0</v>
      </c>
      <c r="L59" s="1554"/>
      <c r="M59" s="1554">
        <v>11.8</v>
      </c>
      <c r="N59" s="1554"/>
      <c r="O59" s="1554">
        <v>1.24</v>
      </c>
      <c r="P59" s="1554"/>
      <c r="Q59" s="1554">
        <v>33.86</v>
      </c>
      <c r="R59" s="1554"/>
      <c r="S59" s="1572">
        <v>46.9</v>
      </c>
      <c r="T59" s="1573"/>
      <c r="U59" s="1554">
        <v>14947.55</v>
      </c>
      <c r="V59" s="1554"/>
      <c r="W59" s="1554">
        <v>3682067</v>
      </c>
      <c r="X59" s="1554"/>
      <c r="Y59" s="1554">
        <v>37600</v>
      </c>
      <c r="Z59" s="1577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2"/>
  <sheetViews>
    <sheetView workbookViewId="0">
      <selection sqref="A1:G1"/>
    </sheetView>
  </sheetViews>
  <sheetFormatPr defaultRowHeight="13.5"/>
  <sheetData>
    <row r="1" spans="1:47" ht="18.75">
      <c r="A1" s="1555" t="s">
        <v>69</v>
      </c>
      <c r="B1" s="1556"/>
      <c r="C1" s="1556"/>
      <c r="D1" s="1556"/>
      <c r="E1" s="1556"/>
      <c r="F1" s="1556"/>
      <c r="G1" s="1556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87"/>
      <c r="AT2" s="287"/>
      <c r="AU2" s="287"/>
    </row>
    <row r="3" spans="1:47" ht="14.25" thickBot="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</row>
    <row r="4" spans="1:47" ht="16.5" customHeight="1">
      <c r="A4" s="293" t="s">
        <v>36</v>
      </c>
      <c r="B4" s="294" t="s">
        <v>35</v>
      </c>
      <c r="C4" s="294" t="s">
        <v>1</v>
      </c>
      <c r="D4" s="294" t="s">
        <v>2</v>
      </c>
      <c r="E4" s="294" t="s">
        <v>3</v>
      </c>
      <c r="F4" s="294" t="s">
        <v>4</v>
      </c>
      <c r="G4" s="294" t="s">
        <v>5</v>
      </c>
      <c r="H4" s="294" t="s">
        <v>6</v>
      </c>
      <c r="I4" s="294" t="s">
        <v>7</v>
      </c>
      <c r="J4" s="294" t="s">
        <v>8</v>
      </c>
      <c r="K4" s="294" t="s">
        <v>9</v>
      </c>
      <c r="L4" s="294" t="s">
        <v>10</v>
      </c>
      <c r="M4" s="294" t="s">
        <v>11</v>
      </c>
      <c r="N4" s="294" t="s">
        <v>12</v>
      </c>
      <c r="O4" s="294" t="s">
        <v>13</v>
      </c>
      <c r="P4" s="294" t="s">
        <v>14</v>
      </c>
      <c r="Q4" s="294" t="s">
        <v>15</v>
      </c>
      <c r="R4" s="294" t="s">
        <v>16</v>
      </c>
      <c r="S4" s="294" t="s">
        <v>17</v>
      </c>
      <c r="T4" s="294" t="s">
        <v>18</v>
      </c>
      <c r="U4" s="294" t="s">
        <v>19</v>
      </c>
      <c r="V4" s="294" t="s">
        <v>20</v>
      </c>
      <c r="W4" s="294" t="s">
        <v>21</v>
      </c>
      <c r="X4" s="294" t="s">
        <v>22</v>
      </c>
      <c r="Y4" s="294" t="s">
        <v>23</v>
      </c>
      <c r="Z4" s="295" t="s">
        <v>25</v>
      </c>
      <c r="AA4" s="289"/>
      <c r="AB4" s="289"/>
      <c r="AC4" s="289"/>
      <c r="AD4" s="289"/>
      <c r="AE4" s="289"/>
      <c r="AF4" s="289"/>
      <c r="AG4" s="289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</row>
    <row r="5" spans="1:47" ht="16.5" customHeight="1">
      <c r="A5" s="1550" t="s">
        <v>32</v>
      </c>
      <c r="B5" s="1551" t="s">
        <v>29</v>
      </c>
      <c r="C5" s="1551" t="s">
        <v>51</v>
      </c>
      <c r="D5" s="290" t="s">
        <v>27</v>
      </c>
      <c r="E5" s="297">
        <v>0</v>
      </c>
      <c r="F5" s="298">
        <v>22.86</v>
      </c>
      <c r="G5" s="298">
        <v>23.45</v>
      </c>
      <c r="H5" s="298">
        <v>18.260000000000002</v>
      </c>
      <c r="I5" s="298">
        <v>12.83</v>
      </c>
      <c r="J5" s="298">
        <v>62.38</v>
      </c>
      <c r="K5" s="298">
        <v>165.34</v>
      </c>
      <c r="L5" s="298">
        <v>196.55</v>
      </c>
      <c r="M5" s="298">
        <v>250.46</v>
      </c>
      <c r="N5" s="298">
        <v>336.19</v>
      </c>
      <c r="O5" s="298">
        <v>378.03</v>
      </c>
      <c r="P5" s="298">
        <v>253.78</v>
      </c>
      <c r="Q5" s="298">
        <v>113.97</v>
      </c>
      <c r="R5" s="298">
        <v>47.08</v>
      </c>
      <c r="S5" s="298">
        <v>29.6</v>
      </c>
      <c r="T5" s="298">
        <v>28.37</v>
      </c>
      <c r="U5" s="298">
        <v>19.96</v>
      </c>
      <c r="V5" s="298">
        <v>4.25</v>
      </c>
      <c r="W5" s="298">
        <v>5.87</v>
      </c>
      <c r="X5" s="298">
        <v>0.08</v>
      </c>
      <c r="Y5" s="298">
        <v>0.99</v>
      </c>
      <c r="Z5" s="299">
        <v>1970.3</v>
      </c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  <c r="AT5" s="288"/>
      <c r="AU5" s="288"/>
    </row>
    <row r="6" spans="1:47" ht="16.5" customHeight="1">
      <c r="A6" s="1550"/>
      <c r="B6" s="1551"/>
      <c r="C6" s="1551"/>
      <c r="D6" s="292" t="s">
        <v>28</v>
      </c>
      <c r="E6" s="300">
        <v>0</v>
      </c>
      <c r="F6" s="300">
        <v>1397</v>
      </c>
      <c r="G6" s="300">
        <v>2993</v>
      </c>
      <c r="H6" s="300">
        <v>4384</v>
      </c>
      <c r="I6" s="300">
        <v>3069</v>
      </c>
      <c r="J6" s="300">
        <v>19861</v>
      </c>
      <c r="K6" s="300">
        <v>61098</v>
      </c>
      <c r="L6" s="300">
        <v>82771</v>
      </c>
      <c r="M6" s="300">
        <v>115144</v>
      </c>
      <c r="N6" s="300">
        <v>166897</v>
      </c>
      <c r="O6" s="300">
        <v>199587</v>
      </c>
      <c r="P6" s="300">
        <v>144540</v>
      </c>
      <c r="Q6" s="300">
        <v>67285</v>
      </c>
      <c r="R6" s="300">
        <v>29156</v>
      </c>
      <c r="S6" s="300">
        <v>18644</v>
      </c>
      <c r="T6" s="300">
        <v>17964</v>
      </c>
      <c r="U6" s="300">
        <v>13012</v>
      </c>
      <c r="V6" s="300">
        <v>2789</v>
      </c>
      <c r="W6" s="300">
        <v>3812</v>
      </c>
      <c r="X6" s="300">
        <v>47</v>
      </c>
      <c r="Y6" s="300">
        <v>593</v>
      </c>
      <c r="Z6" s="301">
        <v>955043</v>
      </c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</row>
    <row r="7" spans="1:47" ht="16.5" customHeight="1">
      <c r="A7" s="1550"/>
      <c r="B7" s="1551"/>
      <c r="C7" s="1551"/>
      <c r="D7" s="291" t="s">
        <v>26</v>
      </c>
      <c r="E7" s="302">
        <v>0</v>
      </c>
      <c r="F7" s="302">
        <v>577</v>
      </c>
      <c r="G7" s="302">
        <v>566</v>
      </c>
      <c r="H7" s="302">
        <v>229</v>
      </c>
      <c r="I7" s="302">
        <v>133</v>
      </c>
      <c r="J7" s="302">
        <v>522</v>
      </c>
      <c r="K7" s="302">
        <v>1266</v>
      </c>
      <c r="L7" s="302">
        <v>1383</v>
      </c>
      <c r="M7" s="302">
        <v>1527</v>
      </c>
      <c r="N7" s="302">
        <v>1841</v>
      </c>
      <c r="O7" s="302">
        <v>1795</v>
      </c>
      <c r="P7" s="302">
        <v>1013</v>
      </c>
      <c r="Q7" s="302">
        <v>375</v>
      </c>
      <c r="R7" s="302">
        <v>125</v>
      </c>
      <c r="S7" s="302">
        <v>78</v>
      </c>
      <c r="T7" s="302">
        <v>60</v>
      </c>
      <c r="U7" s="302">
        <v>41</v>
      </c>
      <c r="V7" s="302">
        <v>8</v>
      </c>
      <c r="W7" s="302">
        <v>8</v>
      </c>
      <c r="X7" s="302">
        <v>0</v>
      </c>
      <c r="Y7" s="302">
        <v>1</v>
      </c>
      <c r="Z7" s="303">
        <v>11548</v>
      </c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</row>
    <row r="8" spans="1:47" ht="16.5" customHeight="1">
      <c r="A8" s="1550"/>
      <c r="B8" s="1551"/>
      <c r="C8" s="1551" t="s">
        <v>52</v>
      </c>
      <c r="D8" s="290" t="s">
        <v>27</v>
      </c>
      <c r="E8" s="298">
        <v>0</v>
      </c>
      <c r="F8" s="298">
        <v>41.88</v>
      </c>
      <c r="G8" s="298">
        <v>56.07</v>
      </c>
      <c r="H8" s="298">
        <v>79.33</v>
      </c>
      <c r="I8" s="298">
        <v>69.98</v>
      </c>
      <c r="J8" s="298">
        <v>56.36</v>
      </c>
      <c r="K8" s="298">
        <v>117.8</v>
      </c>
      <c r="L8" s="298">
        <v>97.57</v>
      </c>
      <c r="M8" s="298">
        <v>57.16</v>
      </c>
      <c r="N8" s="298">
        <v>101.19</v>
      </c>
      <c r="O8" s="298">
        <v>107.67</v>
      </c>
      <c r="P8" s="298">
        <v>119.52</v>
      </c>
      <c r="Q8" s="298">
        <v>26.26</v>
      </c>
      <c r="R8" s="298">
        <v>8.08</v>
      </c>
      <c r="S8" s="298">
        <v>3.86</v>
      </c>
      <c r="T8" s="298">
        <v>5.44</v>
      </c>
      <c r="U8" s="298">
        <v>6.34</v>
      </c>
      <c r="V8" s="298">
        <v>2.12</v>
      </c>
      <c r="W8" s="298">
        <v>4.09</v>
      </c>
      <c r="X8" s="298">
        <v>0</v>
      </c>
      <c r="Y8" s="298">
        <v>0</v>
      </c>
      <c r="Z8" s="299">
        <v>960.72</v>
      </c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</row>
    <row r="9" spans="1:47" ht="16.5" customHeight="1">
      <c r="A9" s="1550"/>
      <c r="B9" s="1551"/>
      <c r="C9" s="1551"/>
      <c r="D9" s="292" t="s">
        <v>28</v>
      </c>
      <c r="E9" s="300">
        <v>0</v>
      </c>
      <c r="F9" s="300">
        <v>1717</v>
      </c>
      <c r="G9" s="300">
        <v>4630</v>
      </c>
      <c r="H9" s="300">
        <v>12624</v>
      </c>
      <c r="I9" s="300">
        <v>13185</v>
      </c>
      <c r="J9" s="300">
        <v>11474</v>
      </c>
      <c r="K9" s="300">
        <v>27687</v>
      </c>
      <c r="L9" s="300">
        <v>25638</v>
      </c>
      <c r="M9" s="300">
        <v>16801</v>
      </c>
      <c r="N9" s="300">
        <v>34024</v>
      </c>
      <c r="O9" s="300">
        <v>40652</v>
      </c>
      <c r="P9" s="300">
        <v>46823</v>
      </c>
      <c r="Q9" s="300">
        <v>10286</v>
      </c>
      <c r="R9" s="300">
        <v>3214</v>
      </c>
      <c r="S9" s="300">
        <v>1558</v>
      </c>
      <c r="T9" s="300">
        <v>2394</v>
      </c>
      <c r="U9" s="300">
        <v>2657</v>
      </c>
      <c r="V9" s="300">
        <v>952</v>
      </c>
      <c r="W9" s="300">
        <v>1761</v>
      </c>
      <c r="X9" s="300">
        <v>0</v>
      </c>
      <c r="Y9" s="300">
        <v>0</v>
      </c>
      <c r="Z9" s="301">
        <v>258077</v>
      </c>
      <c r="AA9" s="288"/>
      <c r="AB9" s="288"/>
      <c r="AC9" s="288"/>
      <c r="AD9" s="288"/>
      <c r="AE9" s="288"/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</row>
    <row r="10" spans="1:47" ht="16.5" customHeight="1">
      <c r="A10" s="1550"/>
      <c r="B10" s="1551"/>
      <c r="C10" s="1551"/>
      <c r="D10" s="291" t="s">
        <v>26</v>
      </c>
      <c r="E10" s="302">
        <v>0</v>
      </c>
      <c r="F10" s="302">
        <v>387</v>
      </c>
      <c r="G10" s="302">
        <v>546</v>
      </c>
      <c r="H10" s="302">
        <v>845</v>
      </c>
      <c r="I10" s="302">
        <v>669</v>
      </c>
      <c r="J10" s="302">
        <v>422</v>
      </c>
      <c r="K10" s="302">
        <v>783</v>
      </c>
      <c r="L10" s="302">
        <v>569</v>
      </c>
      <c r="M10" s="302">
        <v>305</v>
      </c>
      <c r="N10" s="302">
        <v>477</v>
      </c>
      <c r="O10" s="302">
        <v>462</v>
      </c>
      <c r="P10" s="302">
        <v>470</v>
      </c>
      <c r="Q10" s="302">
        <v>83</v>
      </c>
      <c r="R10" s="302">
        <v>20</v>
      </c>
      <c r="S10" s="302">
        <v>8</v>
      </c>
      <c r="T10" s="302">
        <v>11</v>
      </c>
      <c r="U10" s="302">
        <v>10</v>
      </c>
      <c r="V10" s="302">
        <v>4</v>
      </c>
      <c r="W10" s="302">
        <v>6</v>
      </c>
      <c r="X10" s="302">
        <v>0</v>
      </c>
      <c r="Y10" s="302">
        <v>0</v>
      </c>
      <c r="Z10" s="303">
        <v>6077</v>
      </c>
      <c r="AA10" s="288"/>
      <c r="AB10" s="288"/>
      <c r="AC10" s="288"/>
      <c r="AD10" s="288"/>
      <c r="AE10" s="288"/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</row>
    <row r="11" spans="1:47" ht="16.5" customHeight="1">
      <c r="A11" s="1550"/>
      <c r="B11" s="1551"/>
      <c r="C11" s="1551" t="s">
        <v>53</v>
      </c>
      <c r="D11" s="290" t="s">
        <v>27</v>
      </c>
      <c r="E11" s="298">
        <v>0</v>
      </c>
      <c r="F11" s="298">
        <v>0</v>
      </c>
      <c r="G11" s="298">
        <v>0</v>
      </c>
      <c r="H11" s="298">
        <v>0</v>
      </c>
      <c r="I11" s="298">
        <v>0</v>
      </c>
      <c r="J11" s="298">
        <v>0</v>
      </c>
      <c r="K11" s="298">
        <v>4.59</v>
      </c>
      <c r="L11" s="298">
        <v>4.33</v>
      </c>
      <c r="M11" s="298">
        <v>20.46</v>
      </c>
      <c r="N11" s="298">
        <v>15.48</v>
      </c>
      <c r="O11" s="298">
        <v>5.78</v>
      </c>
      <c r="P11" s="298">
        <v>2.58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V11" s="298">
        <v>0</v>
      </c>
      <c r="W11" s="298">
        <v>0</v>
      </c>
      <c r="X11" s="298">
        <v>0</v>
      </c>
      <c r="Y11" s="298">
        <v>0</v>
      </c>
      <c r="Z11" s="299">
        <v>53.22</v>
      </c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</row>
    <row r="12" spans="1:47" ht="16.5" customHeight="1">
      <c r="A12" s="1550"/>
      <c r="B12" s="1551"/>
      <c r="C12" s="1551"/>
      <c r="D12" s="292" t="s">
        <v>28</v>
      </c>
      <c r="E12" s="300">
        <v>0</v>
      </c>
      <c r="F12" s="300">
        <v>0</v>
      </c>
      <c r="G12" s="300">
        <v>0</v>
      </c>
      <c r="H12" s="300">
        <v>0</v>
      </c>
      <c r="I12" s="300">
        <v>0</v>
      </c>
      <c r="J12" s="300">
        <v>0</v>
      </c>
      <c r="K12" s="300">
        <v>742</v>
      </c>
      <c r="L12" s="300">
        <v>888</v>
      </c>
      <c r="M12" s="300">
        <v>3876</v>
      </c>
      <c r="N12" s="300">
        <v>3388</v>
      </c>
      <c r="O12" s="300">
        <v>1336</v>
      </c>
      <c r="P12" s="300">
        <v>649</v>
      </c>
      <c r="Q12" s="300">
        <v>0</v>
      </c>
      <c r="R12" s="300">
        <v>0</v>
      </c>
      <c r="S12" s="300">
        <v>0</v>
      </c>
      <c r="T12" s="300">
        <v>0</v>
      </c>
      <c r="U12" s="300">
        <v>0</v>
      </c>
      <c r="V12" s="300">
        <v>0</v>
      </c>
      <c r="W12" s="300">
        <v>0</v>
      </c>
      <c r="X12" s="300">
        <v>0</v>
      </c>
      <c r="Y12" s="300">
        <v>0</v>
      </c>
      <c r="Z12" s="301">
        <v>10879</v>
      </c>
      <c r="AA12" s="288"/>
      <c r="AB12" s="288"/>
      <c r="AC12" s="288"/>
      <c r="AD12" s="288"/>
      <c r="AE12" s="288"/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</row>
    <row r="13" spans="1:47" ht="16.5" customHeight="1">
      <c r="A13" s="1550"/>
      <c r="B13" s="1551"/>
      <c r="C13" s="1551"/>
      <c r="D13" s="291" t="s">
        <v>26</v>
      </c>
      <c r="E13" s="302">
        <v>0</v>
      </c>
      <c r="F13" s="302">
        <v>0</v>
      </c>
      <c r="G13" s="302">
        <v>0</v>
      </c>
      <c r="H13" s="302">
        <v>0</v>
      </c>
      <c r="I13" s="302">
        <v>0</v>
      </c>
      <c r="J13" s="302">
        <v>0</v>
      </c>
      <c r="K13" s="302">
        <v>30</v>
      </c>
      <c r="L13" s="302">
        <v>26</v>
      </c>
      <c r="M13" s="302">
        <v>88</v>
      </c>
      <c r="N13" s="302">
        <v>57</v>
      </c>
      <c r="O13" s="302">
        <v>18</v>
      </c>
      <c r="P13" s="302">
        <v>7</v>
      </c>
      <c r="Q13" s="302">
        <v>0</v>
      </c>
      <c r="R13" s="302">
        <v>0</v>
      </c>
      <c r="S13" s="302">
        <v>0</v>
      </c>
      <c r="T13" s="302">
        <v>0</v>
      </c>
      <c r="U13" s="302">
        <v>0</v>
      </c>
      <c r="V13" s="302">
        <v>0</v>
      </c>
      <c r="W13" s="302">
        <v>0</v>
      </c>
      <c r="X13" s="302">
        <v>0</v>
      </c>
      <c r="Y13" s="302">
        <v>0</v>
      </c>
      <c r="Z13" s="303">
        <v>226</v>
      </c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</row>
    <row r="14" spans="1:47" ht="16.5" customHeight="1">
      <c r="A14" s="1550"/>
      <c r="B14" s="1551"/>
      <c r="C14" s="1552" t="s">
        <v>54</v>
      </c>
      <c r="D14" s="290" t="s">
        <v>27</v>
      </c>
      <c r="E14" s="298">
        <v>0</v>
      </c>
      <c r="F14" s="298">
        <v>0</v>
      </c>
      <c r="G14" s="298">
        <v>0</v>
      </c>
      <c r="H14" s="298">
        <v>0</v>
      </c>
      <c r="I14" s="298">
        <v>0</v>
      </c>
      <c r="J14" s="298">
        <v>0</v>
      </c>
      <c r="K14" s="298">
        <v>0</v>
      </c>
      <c r="L14" s="298">
        <v>7.87</v>
      </c>
      <c r="M14" s="298">
        <v>27.75</v>
      </c>
      <c r="N14" s="298">
        <v>36.35</v>
      </c>
      <c r="O14" s="298">
        <v>0.19</v>
      </c>
      <c r="P14" s="298">
        <v>0.32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V14" s="298">
        <v>0</v>
      </c>
      <c r="W14" s="298">
        <v>0</v>
      </c>
      <c r="X14" s="298">
        <v>0</v>
      </c>
      <c r="Y14" s="298">
        <v>0</v>
      </c>
      <c r="Z14" s="299">
        <v>72.48</v>
      </c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</row>
    <row r="15" spans="1:47" ht="16.5" customHeight="1">
      <c r="A15" s="1550"/>
      <c r="B15" s="1551"/>
      <c r="C15" s="1552"/>
      <c r="D15" s="292" t="s">
        <v>28</v>
      </c>
      <c r="E15" s="300">
        <v>0</v>
      </c>
      <c r="F15" s="300">
        <v>0</v>
      </c>
      <c r="G15" s="300">
        <v>0</v>
      </c>
      <c r="H15" s="300">
        <v>0</v>
      </c>
      <c r="I15" s="300">
        <v>0</v>
      </c>
      <c r="J15" s="300">
        <v>0</v>
      </c>
      <c r="K15" s="300">
        <v>0</v>
      </c>
      <c r="L15" s="300">
        <v>1802</v>
      </c>
      <c r="M15" s="300">
        <v>5561</v>
      </c>
      <c r="N15" s="300">
        <v>7752</v>
      </c>
      <c r="O15" s="300">
        <v>34</v>
      </c>
      <c r="P15" s="300">
        <v>79</v>
      </c>
      <c r="Q15" s="300">
        <v>0</v>
      </c>
      <c r="R15" s="300">
        <v>0</v>
      </c>
      <c r="S15" s="300">
        <v>0</v>
      </c>
      <c r="T15" s="300">
        <v>0</v>
      </c>
      <c r="U15" s="300">
        <v>0</v>
      </c>
      <c r="V15" s="300">
        <v>0</v>
      </c>
      <c r="W15" s="300">
        <v>0</v>
      </c>
      <c r="X15" s="300">
        <v>0</v>
      </c>
      <c r="Y15" s="300">
        <v>0</v>
      </c>
      <c r="Z15" s="301">
        <v>15228</v>
      </c>
      <c r="AA15" s="288"/>
      <c r="AB15" s="288"/>
      <c r="AC15" s="288"/>
      <c r="AD15" s="288"/>
      <c r="AE15" s="288"/>
      <c r="AF15" s="288"/>
      <c r="AG15" s="288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</row>
    <row r="16" spans="1:47" ht="16.5" customHeight="1">
      <c r="A16" s="1550"/>
      <c r="B16" s="1551"/>
      <c r="C16" s="1552"/>
      <c r="D16" s="291" t="s">
        <v>26</v>
      </c>
      <c r="E16" s="302">
        <v>0</v>
      </c>
      <c r="F16" s="302">
        <v>0</v>
      </c>
      <c r="G16" s="302">
        <v>0</v>
      </c>
      <c r="H16" s="302">
        <v>0</v>
      </c>
      <c r="I16" s="302">
        <v>0</v>
      </c>
      <c r="J16" s="302">
        <v>0</v>
      </c>
      <c r="K16" s="302">
        <v>0</v>
      </c>
      <c r="L16" s="302">
        <v>50</v>
      </c>
      <c r="M16" s="302">
        <v>120</v>
      </c>
      <c r="N16" s="302">
        <v>134</v>
      </c>
      <c r="O16" s="302">
        <v>0</v>
      </c>
      <c r="P16" s="302">
        <v>1</v>
      </c>
      <c r="Q16" s="302">
        <v>0</v>
      </c>
      <c r="R16" s="302">
        <v>0</v>
      </c>
      <c r="S16" s="302">
        <v>0</v>
      </c>
      <c r="T16" s="302">
        <v>0</v>
      </c>
      <c r="U16" s="302">
        <v>0</v>
      </c>
      <c r="V16" s="302">
        <v>0</v>
      </c>
      <c r="W16" s="302">
        <v>0</v>
      </c>
      <c r="X16" s="302">
        <v>0</v>
      </c>
      <c r="Y16" s="302">
        <v>0</v>
      </c>
      <c r="Z16" s="304">
        <v>305</v>
      </c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</row>
    <row r="17" spans="1:47" ht="16.5" customHeight="1">
      <c r="A17" s="1550"/>
      <c r="B17" s="1551" t="s">
        <v>30</v>
      </c>
      <c r="C17" s="1551"/>
      <c r="D17" s="290" t="s">
        <v>27</v>
      </c>
      <c r="E17" s="298">
        <v>0</v>
      </c>
      <c r="F17" s="298">
        <v>64.740000000000009</v>
      </c>
      <c r="G17" s="298">
        <v>79.52</v>
      </c>
      <c r="H17" s="298">
        <v>97.59</v>
      </c>
      <c r="I17" s="298">
        <v>82.81</v>
      </c>
      <c r="J17" s="298">
        <v>118.74000000000001</v>
      </c>
      <c r="K17" s="298">
        <v>287.72999999999996</v>
      </c>
      <c r="L17" s="298">
        <v>306.32</v>
      </c>
      <c r="M17" s="298">
        <v>355.83</v>
      </c>
      <c r="N17" s="298">
        <v>489.21000000000004</v>
      </c>
      <c r="O17" s="298">
        <v>491.66999999999996</v>
      </c>
      <c r="P17" s="298">
        <v>376.2</v>
      </c>
      <c r="Q17" s="298">
        <v>140.22999999999999</v>
      </c>
      <c r="R17" s="298">
        <v>55.16</v>
      </c>
      <c r="S17" s="298">
        <v>33.46</v>
      </c>
      <c r="T17" s="298">
        <v>33.81</v>
      </c>
      <c r="U17" s="298">
        <v>26.3</v>
      </c>
      <c r="V17" s="298">
        <v>6.37</v>
      </c>
      <c r="W17" s="298">
        <v>9.9600000000000009</v>
      </c>
      <c r="X17" s="298">
        <v>0.08</v>
      </c>
      <c r="Y17" s="298">
        <v>0.99</v>
      </c>
      <c r="Z17" s="299">
        <v>3056.72</v>
      </c>
      <c r="AA17" s="288"/>
      <c r="AB17" s="288"/>
      <c r="AC17" s="288"/>
      <c r="AD17" s="288"/>
      <c r="AE17" s="288"/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</row>
    <row r="18" spans="1:47" ht="16.5" customHeight="1">
      <c r="A18" s="1550"/>
      <c r="B18" s="1551"/>
      <c r="C18" s="1551"/>
      <c r="D18" s="292" t="s">
        <v>28</v>
      </c>
      <c r="E18" s="300">
        <v>0</v>
      </c>
      <c r="F18" s="300">
        <v>3114</v>
      </c>
      <c r="G18" s="300">
        <v>7623</v>
      </c>
      <c r="H18" s="300">
        <v>17008</v>
      </c>
      <c r="I18" s="300">
        <v>16254</v>
      </c>
      <c r="J18" s="300">
        <v>31335</v>
      </c>
      <c r="K18" s="300">
        <v>89527</v>
      </c>
      <c r="L18" s="300">
        <v>111099</v>
      </c>
      <c r="M18" s="300">
        <v>141382</v>
      </c>
      <c r="N18" s="300">
        <v>212061</v>
      </c>
      <c r="O18" s="300">
        <v>241609</v>
      </c>
      <c r="P18" s="300">
        <v>192091</v>
      </c>
      <c r="Q18" s="300">
        <v>77571</v>
      </c>
      <c r="R18" s="300">
        <v>32370</v>
      </c>
      <c r="S18" s="300">
        <v>20202</v>
      </c>
      <c r="T18" s="300">
        <v>20358</v>
      </c>
      <c r="U18" s="300">
        <v>15669</v>
      </c>
      <c r="V18" s="300">
        <v>3741</v>
      </c>
      <c r="W18" s="300">
        <v>5573</v>
      </c>
      <c r="X18" s="300">
        <v>47</v>
      </c>
      <c r="Y18" s="300">
        <v>593</v>
      </c>
      <c r="Z18" s="301">
        <v>1239227</v>
      </c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</row>
    <row r="19" spans="1:47" ht="16.5" customHeight="1">
      <c r="A19" s="1550"/>
      <c r="B19" s="1551"/>
      <c r="C19" s="1551"/>
      <c r="D19" s="291" t="s">
        <v>26</v>
      </c>
      <c r="E19" s="305">
        <v>0</v>
      </c>
      <c r="F19" s="305">
        <v>964</v>
      </c>
      <c r="G19" s="305">
        <v>1112</v>
      </c>
      <c r="H19" s="305">
        <v>1074</v>
      </c>
      <c r="I19" s="305">
        <v>802</v>
      </c>
      <c r="J19" s="305">
        <v>944</v>
      </c>
      <c r="K19" s="305">
        <v>2079</v>
      </c>
      <c r="L19" s="305">
        <v>2028</v>
      </c>
      <c r="M19" s="305">
        <v>2040</v>
      </c>
      <c r="N19" s="305">
        <v>2509</v>
      </c>
      <c r="O19" s="305">
        <v>2275</v>
      </c>
      <c r="P19" s="305">
        <v>1491</v>
      </c>
      <c r="Q19" s="305">
        <v>458</v>
      </c>
      <c r="R19" s="305">
        <v>145</v>
      </c>
      <c r="S19" s="305">
        <v>86</v>
      </c>
      <c r="T19" s="305">
        <v>71</v>
      </c>
      <c r="U19" s="305">
        <v>51</v>
      </c>
      <c r="V19" s="305">
        <v>12</v>
      </c>
      <c r="W19" s="305">
        <v>14</v>
      </c>
      <c r="X19" s="305">
        <v>0</v>
      </c>
      <c r="Y19" s="305">
        <v>1</v>
      </c>
      <c r="Z19" s="306">
        <v>18156</v>
      </c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</row>
    <row r="20" spans="1:47" ht="16.5" customHeight="1">
      <c r="A20" s="1550"/>
      <c r="B20" s="1551" t="s">
        <v>31</v>
      </c>
      <c r="C20" s="1552" t="s">
        <v>55</v>
      </c>
      <c r="D20" s="290" t="s">
        <v>27</v>
      </c>
      <c r="E20" s="298">
        <v>0</v>
      </c>
      <c r="F20" s="298">
        <v>0</v>
      </c>
      <c r="G20" s="298">
        <v>1.04</v>
      </c>
      <c r="H20" s="298">
        <v>0</v>
      </c>
      <c r="I20" s="298">
        <v>0</v>
      </c>
      <c r="J20" s="298">
        <v>0.91</v>
      </c>
      <c r="K20" s="298">
        <v>0</v>
      </c>
      <c r="L20" s="298">
        <v>0</v>
      </c>
      <c r="M20" s="298">
        <v>0</v>
      </c>
      <c r="N20" s="298">
        <v>0</v>
      </c>
      <c r="O20" s="298">
        <v>0</v>
      </c>
      <c r="P20" s="298">
        <v>0</v>
      </c>
      <c r="Q20" s="298">
        <v>0</v>
      </c>
      <c r="R20" s="298">
        <v>0</v>
      </c>
      <c r="S20" s="298">
        <v>0</v>
      </c>
      <c r="T20" s="298">
        <v>0</v>
      </c>
      <c r="U20" s="298">
        <v>0</v>
      </c>
      <c r="V20" s="298">
        <v>0</v>
      </c>
      <c r="W20" s="298">
        <v>0</v>
      </c>
      <c r="X20" s="298">
        <v>0</v>
      </c>
      <c r="Y20" s="298">
        <v>0</v>
      </c>
      <c r="Z20" s="299">
        <v>1.95</v>
      </c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</row>
    <row r="21" spans="1:47" ht="16.5" customHeight="1">
      <c r="A21" s="1550"/>
      <c r="B21" s="1551"/>
      <c r="C21" s="1552"/>
      <c r="D21" s="292" t="s">
        <v>28</v>
      </c>
      <c r="E21" s="300">
        <v>0</v>
      </c>
      <c r="F21" s="300">
        <v>0</v>
      </c>
      <c r="G21" s="300">
        <v>30</v>
      </c>
      <c r="H21" s="300">
        <v>0</v>
      </c>
      <c r="I21" s="300">
        <v>0</v>
      </c>
      <c r="J21" s="300">
        <v>63</v>
      </c>
      <c r="K21" s="300">
        <v>0</v>
      </c>
      <c r="L21" s="300">
        <v>0</v>
      </c>
      <c r="M21" s="300">
        <v>0</v>
      </c>
      <c r="N21" s="300">
        <v>0</v>
      </c>
      <c r="O21" s="300">
        <v>0</v>
      </c>
      <c r="P21" s="300">
        <v>0</v>
      </c>
      <c r="Q21" s="300">
        <v>0</v>
      </c>
      <c r="R21" s="300">
        <v>0</v>
      </c>
      <c r="S21" s="300">
        <v>0</v>
      </c>
      <c r="T21" s="300">
        <v>0</v>
      </c>
      <c r="U21" s="300">
        <v>0</v>
      </c>
      <c r="V21" s="300">
        <v>0</v>
      </c>
      <c r="W21" s="300">
        <v>0</v>
      </c>
      <c r="X21" s="300">
        <v>0</v>
      </c>
      <c r="Y21" s="300">
        <v>0</v>
      </c>
      <c r="Z21" s="301">
        <v>93</v>
      </c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</row>
    <row r="22" spans="1:47" ht="16.5" customHeight="1">
      <c r="A22" s="1550"/>
      <c r="B22" s="1551"/>
      <c r="C22" s="1552"/>
      <c r="D22" s="291" t="s">
        <v>26</v>
      </c>
      <c r="E22" s="302">
        <v>0</v>
      </c>
      <c r="F22" s="302">
        <v>0</v>
      </c>
      <c r="G22" s="302">
        <v>4</v>
      </c>
      <c r="H22" s="302">
        <v>0</v>
      </c>
      <c r="I22" s="302">
        <v>0</v>
      </c>
      <c r="J22" s="302">
        <v>1</v>
      </c>
      <c r="K22" s="302">
        <v>0</v>
      </c>
      <c r="L22" s="302">
        <v>0</v>
      </c>
      <c r="M22" s="302">
        <v>0</v>
      </c>
      <c r="N22" s="302">
        <v>0</v>
      </c>
      <c r="O22" s="302">
        <v>0</v>
      </c>
      <c r="P22" s="302">
        <v>0</v>
      </c>
      <c r="Q22" s="302">
        <v>0</v>
      </c>
      <c r="R22" s="302">
        <v>0</v>
      </c>
      <c r="S22" s="302">
        <v>0</v>
      </c>
      <c r="T22" s="302">
        <v>0</v>
      </c>
      <c r="U22" s="302">
        <v>0</v>
      </c>
      <c r="V22" s="302">
        <v>0</v>
      </c>
      <c r="W22" s="302">
        <v>0</v>
      </c>
      <c r="X22" s="302">
        <v>0</v>
      </c>
      <c r="Y22" s="302">
        <v>0</v>
      </c>
      <c r="Z22" s="303">
        <v>5</v>
      </c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</row>
    <row r="23" spans="1:47" ht="16.5" customHeight="1">
      <c r="A23" s="1550"/>
      <c r="B23" s="1551"/>
      <c r="C23" s="1552" t="s">
        <v>56</v>
      </c>
      <c r="D23" s="290" t="s">
        <v>27</v>
      </c>
      <c r="E23" s="298">
        <v>0</v>
      </c>
      <c r="F23" s="298">
        <v>0</v>
      </c>
      <c r="G23" s="298">
        <v>0.52</v>
      </c>
      <c r="H23" s="298">
        <v>0</v>
      </c>
      <c r="I23" s="298">
        <v>1.1100000000000001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298">
        <v>0</v>
      </c>
      <c r="P23" s="298">
        <v>0</v>
      </c>
      <c r="Q23" s="298">
        <v>0</v>
      </c>
      <c r="R23" s="298">
        <v>0</v>
      </c>
      <c r="S23" s="298">
        <v>0</v>
      </c>
      <c r="T23" s="298">
        <v>0</v>
      </c>
      <c r="U23" s="298">
        <v>0</v>
      </c>
      <c r="V23" s="298">
        <v>0</v>
      </c>
      <c r="W23" s="298">
        <v>0</v>
      </c>
      <c r="X23" s="298">
        <v>0</v>
      </c>
      <c r="Y23" s="298">
        <v>0</v>
      </c>
      <c r="Z23" s="299">
        <v>1.63</v>
      </c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</row>
    <row r="24" spans="1:47" ht="16.5" customHeight="1">
      <c r="A24" s="1550"/>
      <c r="B24" s="1551"/>
      <c r="C24" s="1552"/>
      <c r="D24" s="292" t="s">
        <v>28</v>
      </c>
      <c r="E24" s="300">
        <v>0</v>
      </c>
      <c r="F24" s="300">
        <v>0</v>
      </c>
      <c r="G24" s="300">
        <v>15</v>
      </c>
      <c r="H24" s="300">
        <v>0</v>
      </c>
      <c r="I24" s="300">
        <v>57</v>
      </c>
      <c r="J24" s="300">
        <v>0</v>
      </c>
      <c r="K24" s="300">
        <v>0</v>
      </c>
      <c r="L24" s="300">
        <v>0</v>
      </c>
      <c r="M24" s="300">
        <v>0</v>
      </c>
      <c r="N24" s="300">
        <v>0</v>
      </c>
      <c r="O24" s="300">
        <v>0</v>
      </c>
      <c r="P24" s="300">
        <v>0</v>
      </c>
      <c r="Q24" s="300">
        <v>0</v>
      </c>
      <c r="R24" s="300">
        <v>0</v>
      </c>
      <c r="S24" s="300">
        <v>0</v>
      </c>
      <c r="T24" s="300">
        <v>0</v>
      </c>
      <c r="U24" s="300">
        <v>0</v>
      </c>
      <c r="V24" s="300">
        <v>0</v>
      </c>
      <c r="W24" s="300">
        <v>0</v>
      </c>
      <c r="X24" s="300">
        <v>0</v>
      </c>
      <c r="Y24" s="300">
        <v>0</v>
      </c>
      <c r="Z24" s="301">
        <v>72</v>
      </c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</row>
    <row r="25" spans="1:47" ht="16.5" customHeight="1">
      <c r="A25" s="1550"/>
      <c r="B25" s="1551"/>
      <c r="C25" s="1552"/>
      <c r="D25" s="291" t="s">
        <v>26</v>
      </c>
      <c r="E25" s="302">
        <v>0</v>
      </c>
      <c r="F25" s="302">
        <v>0</v>
      </c>
      <c r="G25" s="302">
        <v>3</v>
      </c>
      <c r="H25" s="302">
        <v>0</v>
      </c>
      <c r="I25" s="302">
        <v>2</v>
      </c>
      <c r="J25" s="302">
        <v>0</v>
      </c>
      <c r="K25" s="302">
        <v>0</v>
      </c>
      <c r="L25" s="302">
        <v>0</v>
      </c>
      <c r="M25" s="302">
        <v>0</v>
      </c>
      <c r="N25" s="302">
        <v>0</v>
      </c>
      <c r="O25" s="302">
        <v>0</v>
      </c>
      <c r="P25" s="302">
        <v>0</v>
      </c>
      <c r="Q25" s="302">
        <v>0</v>
      </c>
      <c r="R25" s="302">
        <v>0</v>
      </c>
      <c r="S25" s="302">
        <v>0</v>
      </c>
      <c r="T25" s="302">
        <v>0</v>
      </c>
      <c r="U25" s="302">
        <v>0</v>
      </c>
      <c r="V25" s="302">
        <v>0</v>
      </c>
      <c r="W25" s="302">
        <v>0</v>
      </c>
      <c r="X25" s="302">
        <v>0</v>
      </c>
      <c r="Y25" s="302">
        <v>0</v>
      </c>
      <c r="Z25" s="304">
        <v>5</v>
      </c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</row>
    <row r="26" spans="1:47" ht="16.5" customHeight="1">
      <c r="A26" s="1550"/>
      <c r="B26" s="1551" t="s">
        <v>30</v>
      </c>
      <c r="C26" s="1551"/>
      <c r="D26" s="290" t="s">
        <v>27</v>
      </c>
      <c r="E26" s="298">
        <v>0</v>
      </c>
      <c r="F26" s="298">
        <v>0</v>
      </c>
      <c r="G26" s="298">
        <v>1.56</v>
      </c>
      <c r="H26" s="298">
        <v>0</v>
      </c>
      <c r="I26" s="298">
        <v>1.1100000000000001</v>
      </c>
      <c r="J26" s="298">
        <v>0.91</v>
      </c>
      <c r="K26" s="298">
        <v>0</v>
      </c>
      <c r="L26" s="298">
        <v>0</v>
      </c>
      <c r="M26" s="298">
        <v>0</v>
      </c>
      <c r="N26" s="298">
        <v>0</v>
      </c>
      <c r="O26" s="298">
        <v>0</v>
      </c>
      <c r="P26" s="298">
        <v>0</v>
      </c>
      <c r="Q26" s="298">
        <v>0</v>
      </c>
      <c r="R26" s="298">
        <v>0</v>
      </c>
      <c r="S26" s="298">
        <v>0</v>
      </c>
      <c r="T26" s="298">
        <v>0</v>
      </c>
      <c r="U26" s="298">
        <v>0</v>
      </c>
      <c r="V26" s="298">
        <v>0</v>
      </c>
      <c r="W26" s="298">
        <v>0</v>
      </c>
      <c r="X26" s="298">
        <v>0</v>
      </c>
      <c r="Y26" s="298">
        <v>0</v>
      </c>
      <c r="Z26" s="299">
        <v>3.58</v>
      </c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</row>
    <row r="27" spans="1:47" ht="16.5" customHeight="1">
      <c r="A27" s="1550"/>
      <c r="B27" s="1551"/>
      <c r="C27" s="1551"/>
      <c r="D27" s="292" t="s">
        <v>28</v>
      </c>
      <c r="E27" s="300">
        <v>0</v>
      </c>
      <c r="F27" s="300">
        <v>0</v>
      </c>
      <c r="G27" s="300">
        <v>45</v>
      </c>
      <c r="H27" s="300">
        <v>0</v>
      </c>
      <c r="I27" s="300">
        <v>57</v>
      </c>
      <c r="J27" s="300">
        <v>63</v>
      </c>
      <c r="K27" s="300">
        <v>0</v>
      </c>
      <c r="L27" s="300">
        <v>0</v>
      </c>
      <c r="M27" s="300">
        <v>0</v>
      </c>
      <c r="N27" s="300">
        <v>0</v>
      </c>
      <c r="O27" s="300">
        <v>0</v>
      </c>
      <c r="P27" s="300">
        <v>0</v>
      </c>
      <c r="Q27" s="300">
        <v>0</v>
      </c>
      <c r="R27" s="300">
        <v>0</v>
      </c>
      <c r="S27" s="300">
        <v>0</v>
      </c>
      <c r="T27" s="300">
        <v>0</v>
      </c>
      <c r="U27" s="300">
        <v>0</v>
      </c>
      <c r="V27" s="300">
        <v>0</v>
      </c>
      <c r="W27" s="300">
        <v>0</v>
      </c>
      <c r="X27" s="300">
        <v>0</v>
      </c>
      <c r="Y27" s="300">
        <v>0</v>
      </c>
      <c r="Z27" s="301">
        <v>165</v>
      </c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</row>
    <row r="28" spans="1:47" ht="16.5" customHeight="1">
      <c r="A28" s="1550"/>
      <c r="B28" s="1551"/>
      <c r="C28" s="1551"/>
      <c r="D28" s="291" t="s">
        <v>26</v>
      </c>
      <c r="E28" s="305">
        <v>0</v>
      </c>
      <c r="F28" s="305">
        <v>0</v>
      </c>
      <c r="G28" s="305">
        <v>7</v>
      </c>
      <c r="H28" s="305">
        <v>0</v>
      </c>
      <c r="I28" s="305">
        <v>2</v>
      </c>
      <c r="J28" s="305">
        <v>1</v>
      </c>
      <c r="K28" s="305">
        <v>0</v>
      </c>
      <c r="L28" s="305">
        <v>0</v>
      </c>
      <c r="M28" s="305">
        <v>0</v>
      </c>
      <c r="N28" s="305">
        <v>0</v>
      </c>
      <c r="O28" s="305">
        <v>0</v>
      </c>
      <c r="P28" s="305">
        <v>0</v>
      </c>
      <c r="Q28" s="305">
        <v>0</v>
      </c>
      <c r="R28" s="305">
        <v>0</v>
      </c>
      <c r="S28" s="305">
        <v>0</v>
      </c>
      <c r="T28" s="305">
        <v>0</v>
      </c>
      <c r="U28" s="305">
        <v>0</v>
      </c>
      <c r="V28" s="305">
        <v>0</v>
      </c>
      <c r="W28" s="305">
        <v>0</v>
      </c>
      <c r="X28" s="305">
        <v>0</v>
      </c>
      <c r="Y28" s="305">
        <v>0</v>
      </c>
      <c r="Z28" s="306">
        <v>10</v>
      </c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</row>
    <row r="29" spans="1:47" ht="16.5" customHeight="1">
      <c r="A29" s="1550" t="s">
        <v>24</v>
      </c>
      <c r="B29" s="1551"/>
      <c r="C29" s="1551"/>
      <c r="D29" s="290" t="s">
        <v>27</v>
      </c>
      <c r="E29" s="298">
        <v>0</v>
      </c>
      <c r="F29" s="298">
        <v>64.740000000000009</v>
      </c>
      <c r="G29" s="298">
        <v>81.08</v>
      </c>
      <c r="H29" s="298">
        <v>97.59</v>
      </c>
      <c r="I29" s="298">
        <v>83.92</v>
      </c>
      <c r="J29" s="298">
        <v>119.65</v>
      </c>
      <c r="K29" s="298">
        <v>287.72999999999996</v>
      </c>
      <c r="L29" s="298">
        <v>306.32</v>
      </c>
      <c r="M29" s="298">
        <v>355.83</v>
      </c>
      <c r="N29" s="298">
        <v>489.21000000000004</v>
      </c>
      <c r="O29" s="298">
        <v>491.66999999999996</v>
      </c>
      <c r="P29" s="298">
        <v>376.2</v>
      </c>
      <c r="Q29" s="298">
        <v>140.22999999999999</v>
      </c>
      <c r="R29" s="298">
        <v>55.16</v>
      </c>
      <c r="S29" s="298">
        <v>33.46</v>
      </c>
      <c r="T29" s="298">
        <v>33.81</v>
      </c>
      <c r="U29" s="298">
        <v>26.3</v>
      </c>
      <c r="V29" s="298">
        <v>6.37</v>
      </c>
      <c r="W29" s="298">
        <v>9.9600000000000009</v>
      </c>
      <c r="X29" s="298">
        <v>0.08</v>
      </c>
      <c r="Y29" s="298">
        <v>0.99</v>
      </c>
      <c r="Z29" s="299">
        <v>3060.2999999999997</v>
      </c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</row>
    <row r="30" spans="1:47" ht="16.5" customHeight="1">
      <c r="A30" s="1550"/>
      <c r="B30" s="1551"/>
      <c r="C30" s="1551"/>
      <c r="D30" s="292" t="s">
        <v>28</v>
      </c>
      <c r="E30" s="300">
        <v>0</v>
      </c>
      <c r="F30" s="300">
        <v>3114</v>
      </c>
      <c r="G30" s="300">
        <v>7668</v>
      </c>
      <c r="H30" s="300">
        <v>17008</v>
      </c>
      <c r="I30" s="300">
        <v>16311</v>
      </c>
      <c r="J30" s="300">
        <v>31398</v>
      </c>
      <c r="K30" s="300">
        <v>89527</v>
      </c>
      <c r="L30" s="300">
        <v>111099</v>
      </c>
      <c r="M30" s="300">
        <v>141382</v>
      </c>
      <c r="N30" s="300">
        <v>212061</v>
      </c>
      <c r="O30" s="300">
        <v>241609</v>
      </c>
      <c r="P30" s="300">
        <v>192091</v>
      </c>
      <c r="Q30" s="300">
        <v>77571</v>
      </c>
      <c r="R30" s="300">
        <v>32370</v>
      </c>
      <c r="S30" s="300">
        <v>20202</v>
      </c>
      <c r="T30" s="300">
        <v>20358</v>
      </c>
      <c r="U30" s="300">
        <v>15669</v>
      </c>
      <c r="V30" s="300">
        <v>3741</v>
      </c>
      <c r="W30" s="300">
        <v>5573</v>
      </c>
      <c r="X30" s="300">
        <v>47</v>
      </c>
      <c r="Y30" s="300">
        <v>593</v>
      </c>
      <c r="Z30" s="301">
        <v>1239392</v>
      </c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</row>
    <row r="31" spans="1:47" ht="16.5" customHeight="1">
      <c r="A31" s="1550"/>
      <c r="B31" s="1551"/>
      <c r="C31" s="1551"/>
      <c r="D31" s="291" t="s">
        <v>26</v>
      </c>
      <c r="E31" s="305">
        <v>0</v>
      </c>
      <c r="F31" s="305">
        <v>964</v>
      </c>
      <c r="G31" s="305">
        <v>1119</v>
      </c>
      <c r="H31" s="305">
        <v>1074</v>
      </c>
      <c r="I31" s="305">
        <v>804</v>
      </c>
      <c r="J31" s="305">
        <v>945</v>
      </c>
      <c r="K31" s="305">
        <v>2079</v>
      </c>
      <c r="L31" s="305">
        <v>2028</v>
      </c>
      <c r="M31" s="305">
        <v>2040</v>
      </c>
      <c r="N31" s="305">
        <v>2509</v>
      </c>
      <c r="O31" s="305">
        <v>2275</v>
      </c>
      <c r="P31" s="305">
        <v>1491</v>
      </c>
      <c r="Q31" s="305">
        <v>458</v>
      </c>
      <c r="R31" s="305">
        <v>145</v>
      </c>
      <c r="S31" s="305">
        <v>86</v>
      </c>
      <c r="T31" s="305">
        <v>71</v>
      </c>
      <c r="U31" s="305">
        <v>51</v>
      </c>
      <c r="V31" s="305">
        <v>12</v>
      </c>
      <c r="W31" s="305">
        <v>14</v>
      </c>
      <c r="X31" s="305">
        <v>0</v>
      </c>
      <c r="Y31" s="305">
        <v>1</v>
      </c>
      <c r="Z31" s="306">
        <v>18166</v>
      </c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</row>
    <row r="32" spans="1:47" ht="16.5" customHeight="1">
      <c r="A32" s="1550" t="s">
        <v>34</v>
      </c>
      <c r="B32" s="1551" t="s">
        <v>29</v>
      </c>
      <c r="C32" s="1552" t="s">
        <v>53</v>
      </c>
      <c r="D32" s="290" t="s">
        <v>27</v>
      </c>
      <c r="E32" s="298">
        <v>0</v>
      </c>
      <c r="F32" s="298">
        <v>0</v>
      </c>
      <c r="G32" s="298">
        <v>0</v>
      </c>
      <c r="H32" s="298">
        <v>0</v>
      </c>
      <c r="I32" s="298">
        <v>0</v>
      </c>
      <c r="J32" s="298">
        <v>0</v>
      </c>
      <c r="K32" s="298">
        <v>0</v>
      </c>
      <c r="L32" s="298">
        <v>0</v>
      </c>
      <c r="M32" s="298">
        <v>0</v>
      </c>
      <c r="N32" s="298">
        <v>0.68</v>
      </c>
      <c r="O32" s="298">
        <v>2.62</v>
      </c>
      <c r="P32" s="298">
        <v>2.4900000000000002</v>
      </c>
      <c r="Q32" s="298">
        <v>1.72</v>
      </c>
      <c r="R32" s="298">
        <v>0</v>
      </c>
      <c r="S32" s="298">
        <v>0.67</v>
      </c>
      <c r="T32" s="298">
        <v>0.11</v>
      </c>
      <c r="U32" s="298">
        <v>0.73</v>
      </c>
      <c r="V32" s="298">
        <v>1.1100000000000001</v>
      </c>
      <c r="W32" s="298">
        <v>0</v>
      </c>
      <c r="X32" s="298">
        <v>0</v>
      </c>
      <c r="Y32" s="298">
        <v>0</v>
      </c>
      <c r="Z32" s="299">
        <v>10.130000000000001</v>
      </c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</row>
    <row r="33" spans="1:47" ht="16.5" customHeight="1">
      <c r="A33" s="1550"/>
      <c r="B33" s="1551"/>
      <c r="C33" s="1552"/>
      <c r="D33" s="292" t="s">
        <v>28</v>
      </c>
      <c r="E33" s="300">
        <v>0</v>
      </c>
      <c r="F33" s="300">
        <v>0</v>
      </c>
      <c r="G33" s="300">
        <v>0</v>
      </c>
      <c r="H33" s="300">
        <v>0</v>
      </c>
      <c r="I33" s="300">
        <v>0</v>
      </c>
      <c r="J33" s="300">
        <v>0</v>
      </c>
      <c r="K33" s="300">
        <v>0</v>
      </c>
      <c r="L33" s="300">
        <v>0</v>
      </c>
      <c r="M33" s="300">
        <v>0</v>
      </c>
      <c r="N33" s="300">
        <v>149</v>
      </c>
      <c r="O33" s="300">
        <v>591</v>
      </c>
      <c r="P33" s="300">
        <v>628</v>
      </c>
      <c r="Q33" s="300">
        <v>446</v>
      </c>
      <c r="R33" s="300">
        <v>0</v>
      </c>
      <c r="S33" s="300">
        <v>159</v>
      </c>
      <c r="T33" s="300">
        <v>25</v>
      </c>
      <c r="U33" s="300">
        <v>165</v>
      </c>
      <c r="V33" s="300">
        <v>251</v>
      </c>
      <c r="W33" s="300">
        <v>0</v>
      </c>
      <c r="X33" s="300">
        <v>0</v>
      </c>
      <c r="Y33" s="300">
        <v>0</v>
      </c>
      <c r="Z33" s="301">
        <v>2414</v>
      </c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</row>
    <row r="34" spans="1:47" ht="16.5" customHeight="1">
      <c r="A34" s="1550"/>
      <c r="B34" s="1551"/>
      <c r="C34" s="1552"/>
      <c r="D34" s="291" t="s">
        <v>26</v>
      </c>
      <c r="E34" s="302">
        <v>0</v>
      </c>
      <c r="F34" s="302">
        <v>0</v>
      </c>
      <c r="G34" s="302">
        <v>0</v>
      </c>
      <c r="H34" s="302">
        <v>0</v>
      </c>
      <c r="I34" s="302">
        <v>0</v>
      </c>
      <c r="J34" s="302">
        <v>0</v>
      </c>
      <c r="K34" s="302">
        <v>0</v>
      </c>
      <c r="L34" s="302">
        <v>0</v>
      </c>
      <c r="M34" s="302">
        <v>0</v>
      </c>
      <c r="N34" s="302">
        <v>2</v>
      </c>
      <c r="O34" s="302">
        <v>7</v>
      </c>
      <c r="P34" s="302">
        <v>6</v>
      </c>
      <c r="Q34" s="302">
        <v>4</v>
      </c>
      <c r="R34" s="302">
        <v>0</v>
      </c>
      <c r="S34" s="302">
        <v>0</v>
      </c>
      <c r="T34" s="302">
        <v>0</v>
      </c>
      <c r="U34" s="302">
        <v>1</v>
      </c>
      <c r="V34" s="302">
        <v>2</v>
      </c>
      <c r="W34" s="302">
        <v>0</v>
      </c>
      <c r="X34" s="302">
        <v>0</v>
      </c>
      <c r="Y34" s="302">
        <v>0</v>
      </c>
      <c r="Z34" s="303">
        <v>22</v>
      </c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  <c r="AO34" s="288"/>
      <c r="AP34" s="288"/>
      <c r="AQ34" s="288"/>
      <c r="AR34" s="288"/>
      <c r="AS34" s="288"/>
      <c r="AT34" s="288"/>
      <c r="AU34" s="288"/>
    </row>
    <row r="35" spans="1:47" ht="16.5" customHeight="1">
      <c r="A35" s="1550"/>
      <c r="B35" s="1551"/>
      <c r="C35" s="1552" t="s">
        <v>54</v>
      </c>
      <c r="D35" s="290" t="s">
        <v>27</v>
      </c>
      <c r="E35" s="298">
        <v>0</v>
      </c>
      <c r="F35" s="298">
        <v>0</v>
      </c>
      <c r="G35" s="298">
        <v>0</v>
      </c>
      <c r="H35" s="298">
        <v>0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  <c r="R35" s="298">
        <v>0</v>
      </c>
      <c r="S35" s="298">
        <v>0</v>
      </c>
      <c r="T35" s="298">
        <v>0</v>
      </c>
      <c r="U35" s="298">
        <v>0</v>
      </c>
      <c r="V35" s="298">
        <v>0</v>
      </c>
      <c r="W35" s="298">
        <v>0</v>
      </c>
      <c r="X35" s="298">
        <v>0</v>
      </c>
      <c r="Y35" s="298">
        <v>0</v>
      </c>
      <c r="Z35" s="299">
        <v>0</v>
      </c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</row>
    <row r="36" spans="1:47" ht="16.5" customHeight="1">
      <c r="A36" s="1550"/>
      <c r="B36" s="1551"/>
      <c r="C36" s="1552"/>
      <c r="D36" s="292" t="s">
        <v>28</v>
      </c>
      <c r="E36" s="300">
        <v>0</v>
      </c>
      <c r="F36" s="300">
        <v>0</v>
      </c>
      <c r="G36" s="300">
        <v>0</v>
      </c>
      <c r="H36" s="300">
        <v>0</v>
      </c>
      <c r="I36" s="300">
        <v>0</v>
      </c>
      <c r="J36" s="300">
        <v>0</v>
      </c>
      <c r="K36" s="300">
        <v>0</v>
      </c>
      <c r="L36" s="300">
        <v>0</v>
      </c>
      <c r="M36" s="300">
        <v>0</v>
      </c>
      <c r="N36" s="300">
        <v>0</v>
      </c>
      <c r="O36" s="300">
        <v>0</v>
      </c>
      <c r="P36" s="300">
        <v>0</v>
      </c>
      <c r="Q36" s="300">
        <v>0</v>
      </c>
      <c r="R36" s="300">
        <v>0</v>
      </c>
      <c r="S36" s="300">
        <v>0</v>
      </c>
      <c r="T36" s="300">
        <v>0</v>
      </c>
      <c r="U36" s="300">
        <v>0</v>
      </c>
      <c r="V36" s="300">
        <v>0</v>
      </c>
      <c r="W36" s="300">
        <v>0</v>
      </c>
      <c r="X36" s="300">
        <v>0</v>
      </c>
      <c r="Y36" s="300">
        <v>0</v>
      </c>
      <c r="Z36" s="301">
        <v>0</v>
      </c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8"/>
      <c r="AQ36" s="288"/>
      <c r="AR36" s="288"/>
      <c r="AS36" s="288"/>
      <c r="AT36" s="288"/>
      <c r="AU36" s="288"/>
    </row>
    <row r="37" spans="1:47" ht="16.5" customHeight="1">
      <c r="A37" s="1550"/>
      <c r="B37" s="1551"/>
      <c r="C37" s="1552"/>
      <c r="D37" s="291" t="s">
        <v>26</v>
      </c>
      <c r="E37" s="302">
        <v>0</v>
      </c>
      <c r="F37" s="302">
        <v>0</v>
      </c>
      <c r="G37" s="302">
        <v>0</v>
      </c>
      <c r="H37" s="302">
        <v>0</v>
      </c>
      <c r="I37" s="302">
        <v>0</v>
      </c>
      <c r="J37" s="302">
        <v>0</v>
      </c>
      <c r="K37" s="302">
        <v>0</v>
      </c>
      <c r="L37" s="302">
        <v>0</v>
      </c>
      <c r="M37" s="302">
        <v>0</v>
      </c>
      <c r="N37" s="302">
        <v>0</v>
      </c>
      <c r="O37" s="302">
        <v>0</v>
      </c>
      <c r="P37" s="302">
        <v>0</v>
      </c>
      <c r="Q37" s="302">
        <v>0</v>
      </c>
      <c r="R37" s="302">
        <v>0</v>
      </c>
      <c r="S37" s="302">
        <v>0</v>
      </c>
      <c r="T37" s="302">
        <v>0</v>
      </c>
      <c r="U37" s="302">
        <v>0</v>
      </c>
      <c r="V37" s="302">
        <v>0</v>
      </c>
      <c r="W37" s="302">
        <v>0</v>
      </c>
      <c r="X37" s="302">
        <v>0</v>
      </c>
      <c r="Y37" s="302">
        <v>0</v>
      </c>
      <c r="Z37" s="303">
        <v>0</v>
      </c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</row>
    <row r="38" spans="1:47" ht="16.5" customHeight="1">
      <c r="A38" s="1550"/>
      <c r="B38" s="1551" t="s">
        <v>30</v>
      </c>
      <c r="C38" s="1551"/>
      <c r="D38" s="290" t="s">
        <v>27</v>
      </c>
      <c r="E38" s="298">
        <v>0</v>
      </c>
      <c r="F38" s="298">
        <v>0</v>
      </c>
      <c r="G38" s="298">
        <v>0</v>
      </c>
      <c r="H38" s="298">
        <v>0</v>
      </c>
      <c r="I38" s="298">
        <v>0</v>
      </c>
      <c r="J38" s="298">
        <v>0</v>
      </c>
      <c r="K38" s="298">
        <v>0</v>
      </c>
      <c r="L38" s="298">
        <v>0</v>
      </c>
      <c r="M38" s="298">
        <v>0</v>
      </c>
      <c r="N38" s="298">
        <v>0.68</v>
      </c>
      <c r="O38" s="298">
        <v>2.62</v>
      </c>
      <c r="P38" s="298">
        <v>2.4900000000000002</v>
      </c>
      <c r="Q38" s="298">
        <v>1.72</v>
      </c>
      <c r="R38" s="298">
        <v>0</v>
      </c>
      <c r="S38" s="298">
        <v>0.67</v>
      </c>
      <c r="T38" s="298">
        <v>0.11</v>
      </c>
      <c r="U38" s="298">
        <v>0.73</v>
      </c>
      <c r="V38" s="298">
        <v>1.1100000000000001</v>
      </c>
      <c r="W38" s="298">
        <v>0</v>
      </c>
      <c r="X38" s="298">
        <v>0</v>
      </c>
      <c r="Y38" s="298">
        <v>0</v>
      </c>
      <c r="Z38" s="299">
        <v>10.130000000000001</v>
      </c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  <c r="AS38" s="288"/>
      <c r="AT38" s="288"/>
      <c r="AU38" s="288"/>
    </row>
    <row r="39" spans="1:47" ht="16.5" customHeight="1">
      <c r="A39" s="1550"/>
      <c r="B39" s="1551"/>
      <c r="C39" s="1551"/>
      <c r="D39" s="292" t="s">
        <v>28</v>
      </c>
      <c r="E39" s="300">
        <v>0</v>
      </c>
      <c r="F39" s="300">
        <v>0</v>
      </c>
      <c r="G39" s="300">
        <v>0</v>
      </c>
      <c r="H39" s="300">
        <v>0</v>
      </c>
      <c r="I39" s="300">
        <v>0</v>
      </c>
      <c r="J39" s="300">
        <v>0</v>
      </c>
      <c r="K39" s="300">
        <v>0</v>
      </c>
      <c r="L39" s="300">
        <v>0</v>
      </c>
      <c r="M39" s="300">
        <v>0</v>
      </c>
      <c r="N39" s="300">
        <v>149</v>
      </c>
      <c r="O39" s="300">
        <v>591</v>
      </c>
      <c r="P39" s="300">
        <v>628</v>
      </c>
      <c r="Q39" s="300">
        <v>446</v>
      </c>
      <c r="R39" s="300">
        <v>0</v>
      </c>
      <c r="S39" s="300">
        <v>159</v>
      </c>
      <c r="T39" s="300">
        <v>25</v>
      </c>
      <c r="U39" s="300">
        <v>165</v>
      </c>
      <c r="V39" s="300">
        <v>251</v>
      </c>
      <c r="W39" s="300">
        <v>0</v>
      </c>
      <c r="X39" s="300">
        <v>0</v>
      </c>
      <c r="Y39" s="300">
        <v>0</v>
      </c>
      <c r="Z39" s="301">
        <v>2414</v>
      </c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</row>
    <row r="40" spans="1:47" ht="16.5" customHeight="1">
      <c r="A40" s="1550"/>
      <c r="B40" s="1551"/>
      <c r="C40" s="1551"/>
      <c r="D40" s="291" t="s">
        <v>26</v>
      </c>
      <c r="E40" s="305">
        <v>0</v>
      </c>
      <c r="F40" s="305">
        <v>0</v>
      </c>
      <c r="G40" s="305">
        <v>0</v>
      </c>
      <c r="H40" s="305">
        <v>0</v>
      </c>
      <c r="I40" s="305">
        <v>0</v>
      </c>
      <c r="J40" s="305">
        <v>0</v>
      </c>
      <c r="K40" s="305">
        <v>0</v>
      </c>
      <c r="L40" s="305">
        <v>0</v>
      </c>
      <c r="M40" s="305">
        <v>0</v>
      </c>
      <c r="N40" s="305">
        <v>2</v>
      </c>
      <c r="O40" s="305">
        <v>7</v>
      </c>
      <c r="P40" s="305">
        <v>6</v>
      </c>
      <c r="Q40" s="305">
        <v>4</v>
      </c>
      <c r="R40" s="305">
        <v>0</v>
      </c>
      <c r="S40" s="305">
        <v>0</v>
      </c>
      <c r="T40" s="305">
        <v>0</v>
      </c>
      <c r="U40" s="305">
        <v>1</v>
      </c>
      <c r="V40" s="305">
        <v>2</v>
      </c>
      <c r="W40" s="305">
        <v>0</v>
      </c>
      <c r="X40" s="305">
        <v>0</v>
      </c>
      <c r="Y40" s="305">
        <v>0</v>
      </c>
      <c r="Z40" s="306">
        <v>22</v>
      </c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</row>
    <row r="41" spans="1:47" ht="16.5" customHeight="1">
      <c r="A41" s="1550"/>
      <c r="B41" s="1551" t="s">
        <v>31</v>
      </c>
      <c r="C41" s="1552" t="s">
        <v>55</v>
      </c>
      <c r="D41" s="290" t="s">
        <v>27</v>
      </c>
      <c r="E41" s="298">
        <v>0</v>
      </c>
      <c r="F41" s="298">
        <v>0</v>
      </c>
      <c r="G41" s="298">
        <v>0</v>
      </c>
      <c r="H41" s="298">
        <v>0</v>
      </c>
      <c r="I41" s="298">
        <v>0</v>
      </c>
      <c r="J41" s="298">
        <v>0</v>
      </c>
      <c r="K41" s="298">
        <v>0</v>
      </c>
      <c r="L41" s="298">
        <v>0</v>
      </c>
      <c r="M41" s="298">
        <v>0</v>
      </c>
      <c r="N41" s="298">
        <v>0</v>
      </c>
      <c r="O41" s="298">
        <v>0</v>
      </c>
      <c r="P41" s="298">
        <v>0</v>
      </c>
      <c r="Q41" s="298">
        <v>0</v>
      </c>
      <c r="R41" s="298">
        <v>0</v>
      </c>
      <c r="S41" s="298">
        <v>0</v>
      </c>
      <c r="T41" s="298">
        <v>0</v>
      </c>
      <c r="U41" s="298">
        <v>0</v>
      </c>
      <c r="V41" s="298">
        <v>0</v>
      </c>
      <c r="W41" s="298">
        <v>0</v>
      </c>
      <c r="X41" s="298">
        <v>0</v>
      </c>
      <c r="Y41" s="298">
        <v>0</v>
      </c>
      <c r="Z41" s="299">
        <v>0</v>
      </c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</row>
    <row r="42" spans="1:47" ht="16.5" customHeight="1">
      <c r="A42" s="1550"/>
      <c r="B42" s="1551"/>
      <c r="C42" s="1552"/>
      <c r="D42" s="292" t="s">
        <v>28</v>
      </c>
      <c r="E42" s="300">
        <v>0</v>
      </c>
      <c r="F42" s="300">
        <v>0</v>
      </c>
      <c r="G42" s="300">
        <v>0</v>
      </c>
      <c r="H42" s="300">
        <v>0</v>
      </c>
      <c r="I42" s="300">
        <v>0</v>
      </c>
      <c r="J42" s="300">
        <v>0</v>
      </c>
      <c r="K42" s="300">
        <v>0</v>
      </c>
      <c r="L42" s="300">
        <v>0</v>
      </c>
      <c r="M42" s="300">
        <v>0</v>
      </c>
      <c r="N42" s="300">
        <v>0</v>
      </c>
      <c r="O42" s="300">
        <v>0</v>
      </c>
      <c r="P42" s="300">
        <v>0</v>
      </c>
      <c r="Q42" s="300">
        <v>0</v>
      </c>
      <c r="R42" s="300">
        <v>0</v>
      </c>
      <c r="S42" s="300">
        <v>0</v>
      </c>
      <c r="T42" s="300">
        <v>0</v>
      </c>
      <c r="U42" s="300">
        <v>0</v>
      </c>
      <c r="V42" s="300">
        <v>0</v>
      </c>
      <c r="W42" s="300">
        <v>0</v>
      </c>
      <c r="X42" s="300">
        <v>0</v>
      </c>
      <c r="Y42" s="300">
        <v>0</v>
      </c>
      <c r="Z42" s="301">
        <v>0</v>
      </c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</row>
    <row r="43" spans="1:47" ht="16.5" customHeight="1">
      <c r="A43" s="1550"/>
      <c r="B43" s="1551"/>
      <c r="C43" s="1552"/>
      <c r="D43" s="291" t="s">
        <v>26</v>
      </c>
      <c r="E43" s="302">
        <v>0</v>
      </c>
      <c r="F43" s="302">
        <v>0</v>
      </c>
      <c r="G43" s="302">
        <v>0</v>
      </c>
      <c r="H43" s="302">
        <v>0</v>
      </c>
      <c r="I43" s="302">
        <v>0</v>
      </c>
      <c r="J43" s="302">
        <v>0</v>
      </c>
      <c r="K43" s="302">
        <v>0</v>
      </c>
      <c r="L43" s="302">
        <v>0</v>
      </c>
      <c r="M43" s="302">
        <v>0</v>
      </c>
      <c r="N43" s="302">
        <v>0</v>
      </c>
      <c r="O43" s="302">
        <v>0</v>
      </c>
      <c r="P43" s="302">
        <v>0</v>
      </c>
      <c r="Q43" s="302">
        <v>0</v>
      </c>
      <c r="R43" s="302">
        <v>0</v>
      </c>
      <c r="S43" s="302">
        <v>0</v>
      </c>
      <c r="T43" s="302">
        <v>0</v>
      </c>
      <c r="U43" s="302">
        <v>0</v>
      </c>
      <c r="V43" s="302">
        <v>0</v>
      </c>
      <c r="W43" s="302">
        <v>0</v>
      </c>
      <c r="X43" s="302">
        <v>0</v>
      </c>
      <c r="Y43" s="302">
        <v>0</v>
      </c>
      <c r="Z43" s="303">
        <v>0</v>
      </c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</row>
    <row r="44" spans="1:47" ht="16.5" customHeight="1">
      <c r="A44" s="1550"/>
      <c r="B44" s="1551"/>
      <c r="C44" s="1552" t="s">
        <v>56</v>
      </c>
      <c r="D44" s="290" t="s">
        <v>27</v>
      </c>
      <c r="E44" s="298">
        <v>0</v>
      </c>
      <c r="F44" s="298">
        <v>0</v>
      </c>
      <c r="G44" s="298">
        <v>24.81</v>
      </c>
      <c r="H44" s="298">
        <v>136.94999999999999</v>
      </c>
      <c r="I44" s="298">
        <v>19.29</v>
      </c>
      <c r="J44" s="298">
        <v>74.2</v>
      </c>
      <c r="K44" s="298">
        <v>57.69</v>
      </c>
      <c r="L44" s="298">
        <v>131.84</v>
      </c>
      <c r="M44" s="298">
        <v>55.82</v>
      </c>
      <c r="N44" s="298">
        <v>197.6</v>
      </c>
      <c r="O44" s="298">
        <v>403.42</v>
      </c>
      <c r="P44" s="298">
        <v>295.91000000000003</v>
      </c>
      <c r="Q44" s="298">
        <v>161.35</v>
      </c>
      <c r="R44" s="298">
        <v>192.96</v>
      </c>
      <c r="S44" s="298">
        <v>53.21</v>
      </c>
      <c r="T44" s="298">
        <v>0.95</v>
      </c>
      <c r="U44" s="298">
        <v>1.6</v>
      </c>
      <c r="V44" s="298">
        <v>1.72</v>
      </c>
      <c r="W44" s="298">
        <v>1.06</v>
      </c>
      <c r="X44" s="298">
        <v>0.18</v>
      </c>
      <c r="Y44" s="298">
        <v>1.0900000000000001</v>
      </c>
      <c r="Z44" s="299">
        <v>1811.65</v>
      </c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</row>
    <row r="45" spans="1:47" ht="16.5" customHeight="1">
      <c r="A45" s="1550"/>
      <c r="B45" s="1551"/>
      <c r="C45" s="1552"/>
      <c r="D45" s="292" t="s">
        <v>28</v>
      </c>
      <c r="E45" s="300">
        <v>0</v>
      </c>
      <c r="F45" s="300">
        <v>0</v>
      </c>
      <c r="G45" s="300">
        <v>756</v>
      </c>
      <c r="H45" s="300">
        <v>6519</v>
      </c>
      <c r="I45" s="300">
        <v>1198</v>
      </c>
      <c r="J45" s="300">
        <v>5223</v>
      </c>
      <c r="K45" s="300">
        <v>4430</v>
      </c>
      <c r="L45" s="300">
        <v>10185</v>
      </c>
      <c r="M45" s="300">
        <v>4608</v>
      </c>
      <c r="N45" s="300">
        <v>16982</v>
      </c>
      <c r="O45" s="300">
        <v>33711</v>
      </c>
      <c r="P45" s="300">
        <v>25235</v>
      </c>
      <c r="Q45" s="300">
        <v>13036</v>
      </c>
      <c r="R45" s="300">
        <v>14367</v>
      </c>
      <c r="S45" s="300">
        <v>3900</v>
      </c>
      <c r="T45" s="300">
        <v>82</v>
      </c>
      <c r="U45" s="300">
        <v>115</v>
      </c>
      <c r="V45" s="300">
        <v>142</v>
      </c>
      <c r="W45" s="300">
        <v>81</v>
      </c>
      <c r="X45" s="300">
        <v>15</v>
      </c>
      <c r="Y45" s="300">
        <v>78</v>
      </c>
      <c r="Z45" s="301">
        <v>140663</v>
      </c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</row>
    <row r="46" spans="1:47" ht="16.5" customHeight="1">
      <c r="A46" s="1550"/>
      <c r="B46" s="1551"/>
      <c r="C46" s="1552"/>
      <c r="D46" s="291" t="s">
        <v>26</v>
      </c>
      <c r="E46" s="302">
        <v>0</v>
      </c>
      <c r="F46" s="302">
        <v>0</v>
      </c>
      <c r="G46" s="302">
        <v>96</v>
      </c>
      <c r="H46" s="302">
        <v>514</v>
      </c>
      <c r="I46" s="302">
        <v>48</v>
      </c>
      <c r="J46" s="302">
        <v>116</v>
      </c>
      <c r="K46" s="302">
        <v>59</v>
      </c>
      <c r="L46" s="302">
        <v>107</v>
      </c>
      <c r="M46" s="302">
        <v>16</v>
      </c>
      <c r="N46" s="302">
        <v>62</v>
      </c>
      <c r="O46" s="302">
        <v>121</v>
      </c>
      <c r="P46" s="302">
        <v>78</v>
      </c>
      <c r="Q46" s="302">
        <v>43</v>
      </c>
      <c r="R46" s="302">
        <v>73</v>
      </c>
      <c r="S46" s="302">
        <v>23</v>
      </c>
      <c r="T46" s="302">
        <v>0</v>
      </c>
      <c r="U46" s="302">
        <v>1</v>
      </c>
      <c r="V46" s="302">
        <v>0</v>
      </c>
      <c r="W46" s="302">
        <v>0</v>
      </c>
      <c r="X46" s="302">
        <v>0</v>
      </c>
      <c r="Y46" s="302">
        <v>0</v>
      </c>
      <c r="Z46" s="303">
        <v>1357</v>
      </c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</row>
    <row r="47" spans="1:47" ht="16.5" customHeight="1">
      <c r="A47" s="1550"/>
      <c r="B47" s="1551" t="s">
        <v>30</v>
      </c>
      <c r="C47" s="1551"/>
      <c r="D47" s="290" t="s">
        <v>27</v>
      </c>
      <c r="E47" s="298">
        <v>0</v>
      </c>
      <c r="F47" s="298">
        <v>0</v>
      </c>
      <c r="G47" s="298">
        <v>24.81</v>
      </c>
      <c r="H47" s="298">
        <v>136.94999999999999</v>
      </c>
      <c r="I47" s="298">
        <v>19.29</v>
      </c>
      <c r="J47" s="298">
        <v>74.2</v>
      </c>
      <c r="K47" s="298">
        <v>57.69</v>
      </c>
      <c r="L47" s="298">
        <v>131.84</v>
      </c>
      <c r="M47" s="298">
        <v>55.82</v>
      </c>
      <c r="N47" s="298">
        <v>197.6</v>
      </c>
      <c r="O47" s="298">
        <v>403.42</v>
      </c>
      <c r="P47" s="298">
        <v>295.91000000000003</v>
      </c>
      <c r="Q47" s="298">
        <v>161.35</v>
      </c>
      <c r="R47" s="298">
        <v>192.96</v>
      </c>
      <c r="S47" s="298">
        <v>53.21</v>
      </c>
      <c r="T47" s="298">
        <v>0.95</v>
      </c>
      <c r="U47" s="298">
        <v>1.6</v>
      </c>
      <c r="V47" s="298">
        <v>1.72</v>
      </c>
      <c r="W47" s="298">
        <v>1.06</v>
      </c>
      <c r="X47" s="298">
        <v>0.18</v>
      </c>
      <c r="Y47" s="298">
        <v>1.0900000000000001</v>
      </c>
      <c r="Z47" s="299">
        <v>1811.65</v>
      </c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</row>
    <row r="48" spans="1:47" ht="16.5" customHeight="1">
      <c r="A48" s="1550"/>
      <c r="B48" s="1551"/>
      <c r="C48" s="1551"/>
      <c r="D48" s="292" t="s">
        <v>28</v>
      </c>
      <c r="E48" s="300">
        <v>0</v>
      </c>
      <c r="F48" s="300">
        <v>0</v>
      </c>
      <c r="G48" s="300">
        <v>756</v>
      </c>
      <c r="H48" s="300">
        <v>6519</v>
      </c>
      <c r="I48" s="300">
        <v>1198</v>
      </c>
      <c r="J48" s="300">
        <v>5223</v>
      </c>
      <c r="K48" s="300">
        <v>4430</v>
      </c>
      <c r="L48" s="300">
        <v>10185</v>
      </c>
      <c r="M48" s="300">
        <v>4608</v>
      </c>
      <c r="N48" s="300">
        <v>16982</v>
      </c>
      <c r="O48" s="300">
        <v>33711</v>
      </c>
      <c r="P48" s="300">
        <v>25235</v>
      </c>
      <c r="Q48" s="300">
        <v>13036</v>
      </c>
      <c r="R48" s="300">
        <v>14367</v>
      </c>
      <c r="S48" s="300">
        <v>3900</v>
      </c>
      <c r="T48" s="300">
        <v>82</v>
      </c>
      <c r="U48" s="300">
        <v>115</v>
      </c>
      <c r="V48" s="300">
        <v>142</v>
      </c>
      <c r="W48" s="300">
        <v>81</v>
      </c>
      <c r="X48" s="300">
        <v>15</v>
      </c>
      <c r="Y48" s="300">
        <v>78</v>
      </c>
      <c r="Z48" s="301">
        <v>140663</v>
      </c>
      <c r="AA48" s="288"/>
      <c r="AB48" s="288"/>
      <c r="AC48" s="288"/>
      <c r="AD48" s="288"/>
      <c r="AE48" s="288"/>
      <c r="AF48" s="288"/>
      <c r="AG48" s="288"/>
      <c r="AH48" s="288"/>
      <c r="AI48" s="288"/>
      <c r="AJ48" s="288"/>
      <c r="AK48" s="288"/>
      <c r="AL48" s="288"/>
      <c r="AM48" s="288"/>
      <c r="AN48" s="288"/>
      <c r="AO48" s="288"/>
      <c r="AP48" s="288"/>
      <c r="AQ48" s="288"/>
      <c r="AR48" s="288"/>
      <c r="AS48" s="288"/>
      <c r="AT48" s="288"/>
      <c r="AU48" s="288"/>
    </row>
    <row r="49" spans="1:47" ht="16.5" customHeight="1">
      <c r="A49" s="1550"/>
      <c r="B49" s="1551"/>
      <c r="C49" s="1551"/>
      <c r="D49" s="291" t="s">
        <v>26</v>
      </c>
      <c r="E49" s="305">
        <v>0</v>
      </c>
      <c r="F49" s="305">
        <v>0</v>
      </c>
      <c r="G49" s="305">
        <v>96</v>
      </c>
      <c r="H49" s="305">
        <v>514</v>
      </c>
      <c r="I49" s="305">
        <v>48</v>
      </c>
      <c r="J49" s="305">
        <v>116</v>
      </c>
      <c r="K49" s="305">
        <v>59</v>
      </c>
      <c r="L49" s="305">
        <v>107</v>
      </c>
      <c r="M49" s="305">
        <v>16</v>
      </c>
      <c r="N49" s="305">
        <v>62</v>
      </c>
      <c r="O49" s="305">
        <v>121</v>
      </c>
      <c r="P49" s="305">
        <v>78</v>
      </c>
      <c r="Q49" s="305">
        <v>43</v>
      </c>
      <c r="R49" s="305">
        <v>73</v>
      </c>
      <c r="S49" s="305">
        <v>23</v>
      </c>
      <c r="T49" s="305">
        <v>0</v>
      </c>
      <c r="U49" s="305">
        <v>1</v>
      </c>
      <c r="V49" s="305">
        <v>0</v>
      </c>
      <c r="W49" s="305">
        <v>0</v>
      </c>
      <c r="X49" s="305">
        <v>0</v>
      </c>
      <c r="Y49" s="305">
        <v>0</v>
      </c>
      <c r="Z49" s="306">
        <v>1357</v>
      </c>
      <c r="AA49" s="288"/>
      <c r="AB49" s="288"/>
      <c r="AC49" s="288"/>
      <c r="AD49" s="288"/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</row>
    <row r="50" spans="1:47" ht="16.5" customHeight="1">
      <c r="A50" s="1550" t="s">
        <v>24</v>
      </c>
      <c r="B50" s="1551"/>
      <c r="C50" s="1551"/>
      <c r="D50" s="290" t="s">
        <v>27</v>
      </c>
      <c r="E50" s="298">
        <v>0</v>
      </c>
      <c r="F50" s="298">
        <v>0</v>
      </c>
      <c r="G50" s="298">
        <v>24.81</v>
      </c>
      <c r="H50" s="298">
        <v>136.94999999999999</v>
      </c>
      <c r="I50" s="298">
        <v>19.29</v>
      </c>
      <c r="J50" s="298">
        <v>74.2</v>
      </c>
      <c r="K50" s="298">
        <v>57.69</v>
      </c>
      <c r="L50" s="298">
        <v>131.84</v>
      </c>
      <c r="M50" s="298">
        <v>55.82</v>
      </c>
      <c r="N50" s="298">
        <v>198.28</v>
      </c>
      <c r="O50" s="298">
        <v>406.04</v>
      </c>
      <c r="P50" s="298">
        <v>298.40000000000003</v>
      </c>
      <c r="Q50" s="298">
        <v>163.07</v>
      </c>
      <c r="R50" s="298">
        <v>192.96</v>
      </c>
      <c r="S50" s="298">
        <v>53.88</v>
      </c>
      <c r="T50" s="298">
        <v>1.06</v>
      </c>
      <c r="U50" s="298">
        <v>2.33</v>
      </c>
      <c r="V50" s="298">
        <v>2.83</v>
      </c>
      <c r="W50" s="298">
        <v>1.06</v>
      </c>
      <c r="X50" s="298">
        <v>0.18</v>
      </c>
      <c r="Y50" s="298">
        <v>1.0900000000000001</v>
      </c>
      <c r="Z50" s="299">
        <v>1821.7800000000002</v>
      </c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</row>
    <row r="51" spans="1:47" ht="16.5" customHeight="1">
      <c r="A51" s="1550"/>
      <c r="B51" s="1551"/>
      <c r="C51" s="1551"/>
      <c r="D51" s="292" t="s">
        <v>28</v>
      </c>
      <c r="E51" s="300">
        <v>0</v>
      </c>
      <c r="F51" s="300">
        <v>0</v>
      </c>
      <c r="G51" s="300">
        <v>756</v>
      </c>
      <c r="H51" s="300">
        <v>6519</v>
      </c>
      <c r="I51" s="300">
        <v>1198</v>
      </c>
      <c r="J51" s="300">
        <v>5223</v>
      </c>
      <c r="K51" s="300">
        <v>4430</v>
      </c>
      <c r="L51" s="300">
        <v>10185</v>
      </c>
      <c r="M51" s="300">
        <v>4608</v>
      </c>
      <c r="N51" s="300">
        <v>17131</v>
      </c>
      <c r="O51" s="300">
        <v>34302</v>
      </c>
      <c r="P51" s="300">
        <v>25863</v>
      </c>
      <c r="Q51" s="300">
        <v>13482</v>
      </c>
      <c r="R51" s="300">
        <v>14367</v>
      </c>
      <c r="S51" s="300">
        <v>4059</v>
      </c>
      <c r="T51" s="300">
        <v>107</v>
      </c>
      <c r="U51" s="300">
        <v>280</v>
      </c>
      <c r="V51" s="300">
        <v>393</v>
      </c>
      <c r="W51" s="300">
        <v>81</v>
      </c>
      <c r="X51" s="300">
        <v>15</v>
      </c>
      <c r="Y51" s="300">
        <v>78</v>
      </c>
      <c r="Z51" s="301">
        <v>143077</v>
      </c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</row>
    <row r="52" spans="1:47" ht="16.5" customHeight="1">
      <c r="A52" s="1550"/>
      <c r="B52" s="1551"/>
      <c r="C52" s="1551"/>
      <c r="D52" s="291" t="s">
        <v>26</v>
      </c>
      <c r="E52" s="305">
        <v>0</v>
      </c>
      <c r="F52" s="305">
        <v>0</v>
      </c>
      <c r="G52" s="305">
        <v>96</v>
      </c>
      <c r="H52" s="305">
        <v>514</v>
      </c>
      <c r="I52" s="305">
        <v>48</v>
      </c>
      <c r="J52" s="305">
        <v>116</v>
      </c>
      <c r="K52" s="305">
        <v>59</v>
      </c>
      <c r="L52" s="305">
        <v>107</v>
      </c>
      <c r="M52" s="305">
        <v>16</v>
      </c>
      <c r="N52" s="305">
        <v>64</v>
      </c>
      <c r="O52" s="305">
        <v>128</v>
      </c>
      <c r="P52" s="305">
        <v>84</v>
      </c>
      <c r="Q52" s="305">
        <v>47</v>
      </c>
      <c r="R52" s="305">
        <v>73</v>
      </c>
      <c r="S52" s="305">
        <v>23</v>
      </c>
      <c r="T52" s="305">
        <v>0</v>
      </c>
      <c r="U52" s="305">
        <v>2</v>
      </c>
      <c r="V52" s="305">
        <v>2</v>
      </c>
      <c r="W52" s="305">
        <v>0</v>
      </c>
      <c r="X52" s="305">
        <v>0</v>
      </c>
      <c r="Y52" s="305">
        <v>0</v>
      </c>
      <c r="Z52" s="306">
        <v>1379</v>
      </c>
      <c r="AA52" s="288"/>
      <c r="AB52" s="288"/>
      <c r="AC52" s="288"/>
      <c r="AD52" s="288"/>
      <c r="AE52" s="288"/>
      <c r="AF52" s="288"/>
      <c r="AG52" s="288"/>
      <c r="AH52" s="288"/>
      <c r="AI52" s="288"/>
      <c r="AJ52" s="288"/>
      <c r="AK52" s="288"/>
      <c r="AL52" s="288"/>
      <c r="AM52" s="288"/>
      <c r="AN52" s="288"/>
      <c r="AO52" s="288"/>
      <c r="AP52" s="288"/>
      <c r="AQ52" s="288"/>
      <c r="AR52" s="288"/>
      <c r="AS52" s="288"/>
      <c r="AT52" s="288"/>
      <c r="AU52" s="288"/>
    </row>
    <row r="53" spans="1:47" ht="16.5" customHeight="1">
      <c r="A53" s="1550" t="s">
        <v>33</v>
      </c>
      <c r="B53" s="1551"/>
      <c r="C53" s="1551"/>
      <c r="D53" s="290" t="s">
        <v>27</v>
      </c>
      <c r="E53" s="298">
        <v>0</v>
      </c>
      <c r="F53" s="298">
        <v>64.740000000000009</v>
      </c>
      <c r="G53" s="298">
        <v>105.89</v>
      </c>
      <c r="H53" s="298">
        <v>234.54</v>
      </c>
      <c r="I53" s="298">
        <v>103.21000000000001</v>
      </c>
      <c r="J53" s="298">
        <v>193.85000000000002</v>
      </c>
      <c r="K53" s="298">
        <v>345.41999999999996</v>
      </c>
      <c r="L53" s="298">
        <v>438.15999999999997</v>
      </c>
      <c r="M53" s="298">
        <v>411.65</v>
      </c>
      <c r="N53" s="298">
        <v>687.49</v>
      </c>
      <c r="O53" s="298">
        <v>897.71</v>
      </c>
      <c r="P53" s="298">
        <v>674.6</v>
      </c>
      <c r="Q53" s="298">
        <v>303.29999999999995</v>
      </c>
      <c r="R53" s="298">
        <v>248.12</v>
      </c>
      <c r="S53" s="298">
        <v>87.34</v>
      </c>
      <c r="T53" s="298">
        <v>34.870000000000005</v>
      </c>
      <c r="U53" s="298">
        <v>28.630000000000003</v>
      </c>
      <c r="V53" s="298">
        <v>9.2000000000000011</v>
      </c>
      <c r="W53" s="298">
        <v>11.020000000000001</v>
      </c>
      <c r="X53" s="298">
        <v>0.26</v>
      </c>
      <c r="Y53" s="298">
        <v>2.08</v>
      </c>
      <c r="Z53" s="299">
        <v>4882.08</v>
      </c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</row>
    <row r="54" spans="1:47" ht="16.5" customHeight="1">
      <c r="A54" s="1550"/>
      <c r="B54" s="1551"/>
      <c r="C54" s="1551"/>
      <c r="D54" s="292" t="s">
        <v>28</v>
      </c>
      <c r="E54" s="300">
        <v>0</v>
      </c>
      <c r="F54" s="300">
        <v>3114</v>
      </c>
      <c r="G54" s="300">
        <v>8424</v>
      </c>
      <c r="H54" s="300">
        <v>23527</v>
      </c>
      <c r="I54" s="300">
        <v>17509</v>
      </c>
      <c r="J54" s="300">
        <v>36621</v>
      </c>
      <c r="K54" s="300">
        <v>93957</v>
      </c>
      <c r="L54" s="300">
        <v>121284</v>
      </c>
      <c r="M54" s="300">
        <v>145990</v>
      </c>
      <c r="N54" s="300">
        <v>229192</v>
      </c>
      <c r="O54" s="300">
        <v>275911</v>
      </c>
      <c r="P54" s="300">
        <v>217954</v>
      </c>
      <c r="Q54" s="300">
        <v>91053</v>
      </c>
      <c r="R54" s="300">
        <v>46737</v>
      </c>
      <c r="S54" s="300">
        <v>24261</v>
      </c>
      <c r="T54" s="300">
        <v>20465</v>
      </c>
      <c r="U54" s="300">
        <v>15949</v>
      </c>
      <c r="V54" s="300">
        <v>4134</v>
      </c>
      <c r="W54" s="300">
        <v>5654</v>
      </c>
      <c r="X54" s="300">
        <v>62</v>
      </c>
      <c r="Y54" s="300">
        <v>671</v>
      </c>
      <c r="Z54" s="301">
        <v>1382469</v>
      </c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</row>
    <row r="55" spans="1:47" ht="16.5" customHeight="1" thickBot="1">
      <c r="A55" s="1558"/>
      <c r="B55" s="1559"/>
      <c r="C55" s="1559"/>
      <c r="D55" s="296" t="s">
        <v>26</v>
      </c>
      <c r="E55" s="307">
        <v>0</v>
      </c>
      <c r="F55" s="307">
        <v>964</v>
      </c>
      <c r="G55" s="307">
        <v>1215</v>
      </c>
      <c r="H55" s="307">
        <v>1588</v>
      </c>
      <c r="I55" s="307">
        <v>852</v>
      </c>
      <c r="J55" s="307">
        <v>1061</v>
      </c>
      <c r="K55" s="307">
        <v>2138</v>
      </c>
      <c r="L55" s="307">
        <v>2135</v>
      </c>
      <c r="M55" s="307">
        <v>2056</v>
      </c>
      <c r="N55" s="307">
        <v>2573</v>
      </c>
      <c r="O55" s="307">
        <v>2403</v>
      </c>
      <c r="P55" s="307">
        <v>1575</v>
      </c>
      <c r="Q55" s="307">
        <v>505</v>
      </c>
      <c r="R55" s="307">
        <v>218</v>
      </c>
      <c r="S55" s="307">
        <v>109</v>
      </c>
      <c r="T55" s="307">
        <v>71</v>
      </c>
      <c r="U55" s="307">
        <v>53</v>
      </c>
      <c r="V55" s="307">
        <v>14</v>
      </c>
      <c r="W55" s="307">
        <v>14</v>
      </c>
      <c r="X55" s="307">
        <v>0</v>
      </c>
      <c r="Y55" s="307">
        <v>1</v>
      </c>
      <c r="Z55" s="307">
        <v>19545</v>
      </c>
      <c r="AA55" s="288"/>
      <c r="AB55" s="288"/>
      <c r="AC55" s="288"/>
      <c r="AD55" s="288"/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</row>
    <row r="56" spans="1:47" ht="16.5" customHeight="1" thickBot="1">
      <c r="A56" s="287"/>
      <c r="B56" s="287"/>
      <c r="C56" s="287"/>
      <c r="D56" s="287"/>
      <c r="E56" s="287"/>
      <c r="F56" s="287"/>
      <c r="G56" s="287"/>
      <c r="H56" s="287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</row>
    <row r="57" spans="1:47" ht="16.5" customHeight="1">
      <c r="A57" s="287"/>
      <c r="B57" s="287"/>
      <c r="C57" s="287"/>
      <c r="D57" s="287"/>
      <c r="E57" s="287"/>
      <c r="F57" s="287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287"/>
      <c r="AB57" s="287"/>
      <c r="AC57" s="287"/>
      <c r="AD57" s="287"/>
      <c r="AE57" s="287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</row>
    <row r="58" spans="1:47" ht="16.5" customHeight="1">
      <c r="A58" s="287"/>
      <c r="B58" s="287"/>
      <c r="C58" s="287"/>
      <c r="D58" s="287"/>
      <c r="E58" s="287"/>
      <c r="F58" s="287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287"/>
      <c r="AB58" s="287"/>
      <c r="AC58" s="287"/>
      <c r="AD58" s="287"/>
      <c r="AE58" s="287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</row>
    <row r="59" spans="1:47" ht="16.5" customHeight="1" thickBot="1">
      <c r="A59" s="287"/>
      <c r="B59" s="287"/>
      <c r="C59" s="287"/>
      <c r="D59" s="287"/>
      <c r="E59" s="287"/>
      <c r="F59" s="287"/>
      <c r="G59" s="1553">
        <v>13.82</v>
      </c>
      <c r="H59" s="1554"/>
      <c r="I59" s="1554">
        <v>1382</v>
      </c>
      <c r="J59" s="1554"/>
      <c r="K59" s="1554">
        <v>0</v>
      </c>
      <c r="L59" s="1554"/>
      <c r="M59" s="1554">
        <v>5.37</v>
      </c>
      <c r="N59" s="1554"/>
      <c r="O59" s="1554">
        <v>2.0699999999999998</v>
      </c>
      <c r="P59" s="1554"/>
      <c r="Q59" s="1554">
        <v>2.34</v>
      </c>
      <c r="R59" s="1554"/>
      <c r="S59" s="1572">
        <v>9.7799999999999994</v>
      </c>
      <c r="T59" s="1573"/>
      <c r="U59" s="1554">
        <v>4905.6799999999994</v>
      </c>
      <c r="V59" s="1554"/>
      <c r="W59" s="1554">
        <v>1382469</v>
      </c>
      <c r="X59" s="1554"/>
      <c r="Y59" s="1554">
        <v>19545</v>
      </c>
      <c r="Z59" s="157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</row>
    <row r="60" spans="1:47" ht="16.5" customHeight="1"/>
    <row r="61" spans="1:47" ht="16.5" customHeight="1"/>
    <row r="62" spans="1:47" ht="16.5" customHeight="1"/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1"/>
  <sheetViews>
    <sheetView workbookViewId="0">
      <selection sqref="A1:G1"/>
    </sheetView>
  </sheetViews>
  <sheetFormatPr defaultRowHeight="13.5"/>
  <sheetData>
    <row r="1" spans="1:47" ht="18.75">
      <c r="A1" s="1555" t="s">
        <v>70</v>
      </c>
      <c r="B1" s="1556"/>
      <c r="C1" s="1556"/>
      <c r="D1" s="1556"/>
      <c r="E1" s="1556"/>
      <c r="F1" s="1556"/>
      <c r="G1" s="1556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  <c r="AL1" s="330"/>
      <c r="AM1" s="330"/>
      <c r="AN1" s="330"/>
      <c r="AO1" s="330"/>
      <c r="AP1" s="330"/>
      <c r="AQ1" s="330"/>
      <c r="AR1" s="330"/>
      <c r="AS1" s="330"/>
      <c r="AT1" s="330"/>
      <c r="AU1" s="330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</row>
    <row r="3" spans="1:47" ht="14.25" thickBot="1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</row>
    <row r="4" spans="1:47" ht="16.5" customHeight="1">
      <c r="A4" s="315" t="s">
        <v>36</v>
      </c>
      <c r="B4" s="316" t="s">
        <v>35</v>
      </c>
      <c r="C4" s="316" t="s">
        <v>1</v>
      </c>
      <c r="D4" s="316" t="s">
        <v>2</v>
      </c>
      <c r="E4" s="316" t="s">
        <v>3</v>
      </c>
      <c r="F4" s="316" t="s">
        <v>4</v>
      </c>
      <c r="G4" s="316" t="s">
        <v>5</v>
      </c>
      <c r="H4" s="316" t="s">
        <v>6</v>
      </c>
      <c r="I4" s="316" t="s">
        <v>7</v>
      </c>
      <c r="J4" s="316" t="s">
        <v>8</v>
      </c>
      <c r="K4" s="316" t="s">
        <v>9</v>
      </c>
      <c r="L4" s="316" t="s">
        <v>10</v>
      </c>
      <c r="M4" s="316" t="s">
        <v>11</v>
      </c>
      <c r="N4" s="316" t="s">
        <v>12</v>
      </c>
      <c r="O4" s="316" t="s">
        <v>13</v>
      </c>
      <c r="P4" s="316" t="s">
        <v>14</v>
      </c>
      <c r="Q4" s="316" t="s">
        <v>15</v>
      </c>
      <c r="R4" s="316" t="s">
        <v>16</v>
      </c>
      <c r="S4" s="316" t="s">
        <v>17</v>
      </c>
      <c r="T4" s="316" t="s">
        <v>18</v>
      </c>
      <c r="U4" s="316" t="s">
        <v>19</v>
      </c>
      <c r="V4" s="316" t="s">
        <v>20</v>
      </c>
      <c r="W4" s="316" t="s">
        <v>21</v>
      </c>
      <c r="X4" s="316" t="s">
        <v>22</v>
      </c>
      <c r="Y4" s="316" t="s">
        <v>23</v>
      </c>
      <c r="Z4" s="317" t="s">
        <v>25</v>
      </c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1"/>
      <c r="AN4" s="311"/>
      <c r="AO4" s="311"/>
      <c r="AP4" s="311"/>
      <c r="AQ4" s="311"/>
      <c r="AR4" s="311"/>
      <c r="AS4" s="311"/>
      <c r="AT4" s="311"/>
      <c r="AU4" s="311"/>
    </row>
    <row r="5" spans="1:47" ht="16.5" customHeight="1">
      <c r="A5" s="1550" t="s">
        <v>32</v>
      </c>
      <c r="B5" s="1551" t="s">
        <v>29</v>
      </c>
      <c r="C5" s="1551" t="s">
        <v>51</v>
      </c>
      <c r="D5" s="312" t="s">
        <v>27</v>
      </c>
      <c r="E5" s="319">
        <v>0</v>
      </c>
      <c r="F5" s="320">
        <v>11.37</v>
      </c>
      <c r="G5" s="320">
        <v>29.86</v>
      </c>
      <c r="H5" s="320">
        <v>29.43</v>
      </c>
      <c r="I5" s="320">
        <v>39.869999999999997</v>
      </c>
      <c r="J5" s="320">
        <v>69.59</v>
      </c>
      <c r="K5" s="320">
        <v>234</v>
      </c>
      <c r="L5" s="320">
        <v>245.95</v>
      </c>
      <c r="M5" s="320">
        <v>456.71</v>
      </c>
      <c r="N5" s="320">
        <v>776.24</v>
      </c>
      <c r="O5" s="320">
        <v>1168.1400000000001</v>
      </c>
      <c r="P5" s="320">
        <v>635.92999999999995</v>
      </c>
      <c r="Q5" s="320">
        <v>250.42</v>
      </c>
      <c r="R5" s="320">
        <v>75.64</v>
      </c>
      <c r="S5" s="320">
        <v>80.09</v>
      </c>
      <c r="T5" s="320">
        <v>103.08</v>
      </c>
      <c r="U5" s="320">
        <v>28.58</v>
      </c>
      <c r="V5" s="320">
        <v>15.27</v>
      </c>
      <c r="W5" s="320">
        <v>45.45</v>
      </c>
      <c r="X5" s="320">
        <v>9.0500000000000007</v>
      </c>
      <c r="Y5" s="320">
        <v>3.27</v>
      </c>
      <c r="Z5" s="321">
        <v>4307.9399999999996</v>
      </c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</row>
    <row r="6" spans="1:47" ht="16.5" customHeight="1">
      <c r="A6" s="1550"/>
      <c r="B6" s="1551"/>
      <c r="C6" s="1551"/>
      <c r="D6" s="314" t="s">
        <v>28</v>
      </c>
      <c r="E6" s="322">
        <v>0</v>
      </c>
      <c r="F6" s="322">
        <v>921</v>
      </c>
      <c r="G6" s="322">
        <v>3205</v>
      </c>
      <c r="H6" s="322">
        <v>5770</v>
      </c>
      <c r="I6" s="322">
        <v>9824</v>
      </c>
      <c r="J6" s="322">
        <v>22285</v>
      </c>
      <c r="K6" s="322">
        <v>83782</v>
      </c>
      <c r="L6" s="322">
        <v>102224</v>
      </c>
      <c r="M6" s="322">
        <v>208751</v>
      </c>
      <c r="N6" s="322">
        <v>385025</v>
      </c>
      <c r="O6" s="322">
        <v>616654</v>
      </c>
      <c r="P6" s="322">
        <v>357682</v>
      </c>
      <c r="Q6" s="322">
        <v>146905</v>
      </c>
      <c r="R6" s="322">
        <v>46897</v>
      </c>
      <c r="S6" s="322">
        <v>50984</v>
      </c>
      <c r="T6" s="322">
        <v>68033</v>
      </c>
      <c r="U6" s="322">
        <v>18533</v>
      </c>
      <c r="V6" s="322">
        <v>10129</v>
      </c>
      <c r="W6" s="322">
        <v>32707</v>
      </c>
      <c r="X6" s="322">
        <v>6534</v>
      </c>
      <c r="Y6" s="322">
        <v>2117</v>
      </c>
      <c r="Z6" s="323">
        <v>2178962</v>
      </c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</row>
    <row r="7" spans="1:47" ht="16.5" customHeight="1">
      <c r="A7" s="1550"/>
      <c r="B7" s="1551"/>
      <c r="C7" s="1551"/>
      <c r="D7" s="313" t="s">
        <v>26</v>
      </c>
      <c r="E7" s="324">
        <v>0</v>
      </c>
      <c r="F7" s="324">
        <v>287</v>
      </c>
      <c r="G7" s="324">
        <v>732</v>
      </c>
      <c r="H7" s="324">
        <v>464</v>
      </c>
      <c r="I7" s="324">
        <v>391</v>
      </c>
      <c r="J7" s="324">
        <v>606</v>
      </c>
      <c r="K7" s="324">
        <v>1815</v>
      </c>
      <c r="L7" s="324">
        <v>1720</v>
      </c>
      <c r="M7" s="324">
        <v>2771</v>
      </c>
      <c r="N7" s="324">
        <v>4336</v>
      </c>
      <c r="O7" s="324">
        <v>5668</v>
      </c>
      <c r="P7" s="324">
        <v>2501</v>
      </c>
      <c r="Q7" s="324">
        <v>878</v>
      </c>
      <c r="R7" s="324">
        <v>198</v>
      </c>
      <c r="S7" s="324">
        <v>214</v>
      </c>
      <c r="T7" s="324">
        <v>201</v>
      </c>
      <c r="U7" s="324">
        <v>55</v>
      </c>
      <c r="V7" s="324">
        <v>19</v>
      </c>
      <c r="W7" s="324">
        <v>65</v>
      </c>
      <c r="X7" s="324">
        <v>11</v>
      </c>
      <c r="Y7" s="324">
        <v>5</v>
      </c>
      <c r="Z7" s="325">
        <v>22937</v>
      </c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</row>
    <row r="8" spans="1:47" ht="16.5" customHeight="1">
      <c r="A8" s="1550"/>
      <c r="B8" s="1551"/>
      <c r="C8" s="1551" t="s">
        <v>52</v>
      </c>
      <c r="D8" s="312" t="s">
        <v>27</v>
      </c>
      <c r="E8" s="320">
        <v>0.26</v>
      </c>
      <c r="F8" s="320">
        <v>41.94</v>
      </c>
      <c r="G8" s="320">
        <v>25.28</v>
      </c>
      <c r="H8" s="320">
        <v>108.8</v>
      </c>
      <c r="I8" s="320">
        <v>163.31</v>
      </c>
      <c r="J8" s="320">
        <v>216.95</v>
      </c>
      <c r="K8" s="320">
        <v>427.22</v>
      </c>
      <c r="L8" s="320">
        <v>242.18</v>
      </c>
      <c r="M8" s="320">
        <v>274.58999999999997</v>
      </c>
      <c r="N8" s="320">
        <v>308.20999999999998</v>
      </c>
      <c r="O8" s="320">
        <v>155.07</v>
      </c>
      <c r="P8" s="320">
        <v>93.45</v>
      </c>
      <c r="Q8" s="320">
        <v>12.69</v>
      </c>
      <c r="R8" s="320">
        <v>15.6</v>
      </c>
      <c r="S8" s="320">
        <v>11.29</v>
      </c>
      <c r="T8" s="320">
        <v>14.12</v>
      </c>
      <c r="U8" s="320">
        <v>11.09</v>
      </c>
      <c r="V8" s="320">
        <v>2.0299999999999998</v>
      </c>
      <c r="W8" s="320">
        <v>2</v>
      </c>
      <c r="X8" s="320">
        <v>1.49</v>
      </c>
      <c r="Y8" s="320">
        <v>0</v>
      </c>
      <c r="Z8" s="321">
        <v>2127.5700000000002</v>
      </c>
      <c r="AA8" s="310"/>
      <c r="AB8" s="310"/>
      <c r="AC8" s="310"/>
      <c r="AD8" s="310"/>
      <c r="AE8" s="310"/>
      <c r="AF8" s="310"/>
      <c r="AG8" s="310"/>
      <c r="AH8" s="310"/>
      <c r="AI8" s="310"/>
      <c r="AJ8" s="310"/>
      <c r="AK8" s="310"/>
      <c r="AL8" s="310"/>
      <c r="AM8" s="310"/>
      <c r="AN8" s="310"/>
      <c r="AO8" s="310"/>
      <c r="AP8" s="310"/>
      <c r="AQ8" s="310"/>
      <c r="AR8" s="310"/>
      <c r="AS8" s="310"/>
      <c r="AT8" s="310"/>
      <c r="AU8" s="310"/>
    </row>
    <row r="9" spans="1:47" ht="16.5" customHeight="1">
      <c r="A9" s="1550"/>
      <c r="B9" s="1551"/>
      <c r="C9" s="1551"/>
      <c r="D9" s="314" t="s">
        <v>28</v>
      </c>
      <c r="E9" s="322">
        <v>2</v>
      </c>
      <c r="F9" s="322">
        <v>2085</v>
      </c>
      <c r="G9" s="322">
        <v>1875</v>
      </c>
      <c r="H9" s="322">
        <v>14211</v>
      </c>
      <c r="I9" s="322">
        <v>23948</v>
      </c>
      <c r="J9" s="322">
        <v>41156</v>
      </c>
      <c r="K9" s="322">
        <v>85598</v>
      </c>
      <c r="L9" s="322">
        <v>59374</v>
      </c>
      <c r="M9" s="322">
        <v>78234</v>
      </c>
      <c r="N9" s="322">
        <v>84574</v>
      </c>
      <c r="O9" s="322">
        <v>45351</v>
      </c>
      <c r="P9" s="322">
        <v>29582</v>
      </c>
      <c r="Q9" s="322">
        <v>4350</v>
      </c>
      <c r="R9" s="322">
        <v>5566</v>
      </c>
      <c r="S9" s="322">
        <v>4273</v>
      </c>
      <c r="T9" s="322">
        <v>5650</v>
      </c>
      <c r="U9" s="322">
        <v>4446</v>
      </c>
      <c r="V9" s="322">
        <v>817</v>
      </c>
      <c r="W9" s="322">
        <v>1073</v>
      </c>
      <c r="X9" s="322">
        <v>483</v>
      </c>
      <c r="Y9" s="322">
        <v>0</v>
      </c>
      <c r="Z9" s="323">
        <v>492648</v>
      </c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/>
      <c r="AS9" s="310"/>
      <c r="AT9" s="310"/>
      <c r="AU9" s="310"/>
    </row>
    <row r="10" spans="1:47" ht="16.5" customHeight="1">
      <c r="A10" s="1550"/>
      <c r="B10" s="1551"/>
      <c r="C10" s="1551"/>
      <c r="D10" s="313" t="s">
        <v>26</v>
      </c>
      <c r="E10" s="324">
        <v>0</v>
      </c>
      <c r="F10" s="324">
        <v>425</v>
      </c>
      <c r="G10" s="324">
        <v>232</v>
      </c>
      <c r="H10" s="324">
        <v>1013</v>
      </c>
      <c r="I10" s="324">
        <v>1309</v>
      </c>
      <c r="J10" s="324">
        <v>1537</v>
      </c>
      <c r="K10" s="324">
        <v>2594</v>
      </c>
      <c r="L10" s="324">
        <v>1351</v>
      </c>
      <c r="M10" s="324">
        <v>1416</v>
      </c>
      <c r="N10" s="324">
        <v>1270</v>
      </c>
      <c r="O10" s="324">
        <v>553</v>
      </c>
      <c r="P10" s="324">
        <v>305</v>
      </c>
      <c r="Q10" s="324">
        <v>36</v>
      </c>
      <c r="R10" s="324">
        <v>40</v>
      </c>
      <c r="S10" s="324">
        <v>27</v>
      </c>
      <c r="T10" s="324">
        <v>28</v>
      </c>
      <c r="U10" s="324">
        <v>18</v>
      </c>
      <c r="V10" s="324">
        <v>2</v>
      </c>
      <c r="W10" s="324">
        <v>3</v>
      </c>
      <c r="X10" s="324">
        <v>2</v>
      </c>
      <c r="Y10" s="324">
        <v>0</v>
      </c>
      <c r="Z10" s="325">
        <v>12161</v>
      </c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</row>
    <row r="11" spans="1:47" ht="16.5" customHeight="1">
      <c r="A11" s="1550"/>
      <c r="B11" s="1551"/>
      <c r="C11" s="1551" t="s">
        <v>53</v>
      </c>
      <c r="D11" s="312" t="s">
        <v>27</v>
      </c>
      <c r="E11" s="320">
        <v>0</v>
      </c>
      <c r="F11" s="320">
        <v>0</v>
      </c>
      <c r="G11" s="320">
        <v>0</v>
      </c>
      <c r="H11" s="320">
        <v>0</v>
      </c>
      <c r="I11" s="320">
        <v>0</v>
      </c>
      <c r="J11" s="320">
        <v>0</v>
      </c>
      <c r="K11" s="320">
        <v>2.2999999999999998</v>
      </c>
      <c r="L11" s="320">
        <v>5.93</v>
      </c>
      <c r="M11" s="320">
        <v>30.01</v>
      </c>
      <c r="N11" s="320">
        <v>167.06</v>
      </c>
      <c r="O11" s="320">
        <v>61.44</v>
      </c>
      <c r="P11" s="320">
        <v>8.83</v>
      </c>
      <c r="Q11" s="320">
        <v>0</v>
      </c>
      <c r="R11" s="320">
        <v>0.56999999999999995</v>
      </c>
      <c r="S11" s="320">
        <v>0</v>
      </c>
      <c r="T11" s="320">
        <v>0</v>
      </c>
      <c r="U11" s="320">
        <v>0</v>
      </c>
      <c r="V11" s="320">
        <v>0</v>
      </c>
      <c r="W11" s="320">
        <v>5.62</v>
      </c>
      <c r="X11" s="320">
        <v>0</v>
      </c>
      <c r="Y11" s="320">
        <v>0</v>
      </c>
      <c r="Z11" s="321">
        <v>281.76</v>
      </c>
      <c r="AA11" s="310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10"/>
      <c r="AN11" s="310"/>
      <c r="AO11" s="310"/>
      <c r="AP11" s="310"/>
      <c r="AQ11" s="310"/>
      <c r="AR11" s="310"/>
      <c r="AS11" s="310"/>
      <c r="AT11" s="310"/>
      <c r="AU11" s="310"/>
    </row>
    <row r="12" spans="1:47" ht="16.5" customHeight="1">
      <c r="A12" s="1550"/>
      <c r="B12" s="1551"/>
      <c r="C12" s="1551"/>
      <c r="D12" s="314" t="s">
        <v>28</v>
      </c>
      <c r="E12" s="322">
        <v>0</v>
      </c>
      <c r="F12" s="322">
        <v>0</v>
      </c>
      <c r="G12" s="322">
        <v>0</v>
      </c>
      <c r="H12" s="322">
        <v>0</v>
      </c>
      <c r="I12" s="322">
        <v>0</v>
      </c>
      <c r="J12" s="322">
        <v>0</v>
      </c>
      <c r="K12" s="322">
        <v>373</v>
      </c>
      <c r="L12" s="322">
        <v>1077</v>
      </c>
      <c r="M12" s="322">
        <v>5963</v>
      </c>
      <c r="N12" s="322">
        <v>32600</v>
      </c>
      <c r="O12" s="322">
        <v>12758</v>
      </c>
      <c r="P12" s="322">
        <v>2165</v>
      </c>
      <c r="Q12" s="322">
        <v>0</v>
      </c>
      <c r="R12" s="322">
        <v>160</v>
      </c>
      <c r="S12" s="322">
        <v>0</v>
      </c>
      <c r="T12" s="322">
        <v>0</v>
      </c>
      <c r="U12" s="322">
        <v>0</v>
      </c>
      <c r="V12" s="322">
        <v>0</v>
      </c>
      <c r="W12" s="322">
        <v>1956</v>
      </c>
      <c r="X12" s="322">
        <v>0</v>
      </c>
      <c r="Y12" s="322">
        <v>0</v>
      </c>
      <c r="Z12" s="323">
        <v>57052</v>
      </c>
      <c r="AA12" s="310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10"/>
      <c r="AN12" s="310"/>
      <c r="AO12" s="310"/>
      <c r="AP12" s="310"/>
      <c r="AQ12" s="310"/>
      <c r="AR12" s="310"/>
      <c r="AS12" s="310"/>
      <c r="AT12" s="310"/>
      <c r="AU12" s="310"/>
    </row>
    <row r="13" spans="1:47" ht="16.5" customHeight="1">
      <c r="A13" s="1550"/>
      <c r="B13" s="1551"/>
      <c r="C13" s="1551"/>
      <c r="D13" s="313" t="s">
        <v>26</v>
      </c>
      <c r="E13" s="324">
        <v>0</v>
      </c>
      <c r="F13" s="324">
        <v>0</v>
      </c>
      <c r="G13" s="324">
        <v>0</v>
      </c>
      <c r="H13" s="324">
        <v>0</v>
      </c>
      <c r="I13" s="324">
        <v>0</v>
      </c>
      <c r="J13" s="324">
        <v>0</v>
      </c>
      <c r="K13" s="324">
        <v>16</v>
      </c>
      <c r="L13" s="324">
        <v>33</v>
      </c>
      <c r="M13" s="324">
        <v>130</v>
      </c>
      <c r="N13" s="324">
        <v>583</v>
      </c>
      <c r="O13" s="324">
        <v>161</v>
      </c>
      <c r="P13" s="324">
        <v>22</v>
      </c>
      <c r="Q13" s="324">
        <v>0</v>
      </c>
      <c r="R13" s="324">
        <v>1</v>
      </c>
      <c r="S13" s="324">
        <v>0</v>
      </c>
      <c r="T13" s="324">
        <v>0</v>
      </c>
      <c r="U13" s="324">
        <v>0</v>
      </c>
      <c r="V13" s="324">
        <v>0</v>
      </c>
      <c r="W13" s="324">
        <v>12</v>
      </c>
      <c r="X13" s="324">
        <v>0</v>
      </c>
      <c r="Y13" s="324">
        <v>0</v>
      </c>
      <c r="Z13" s="325">
        <v>958</v>
      </c>
      <c r="AA13" s="310"/>
      <c r="AB13" s="310"/>
      <c r="AC13" s="310"/>
      <c r="AD13" s="310"/>
      <c r="AE13" s="310"/>
      <c r="AF13" s="310"/>
      <c r="AG13" s="310"/>
      <c r="AH13" s="310"/>
      <c r="AI13" s="310"/>
      <c r="AJ13" s="310"/>
      <c r="AK13" s="310"/>
      <c r="AL13" s="310"/>
      <c r="AM13" s="310"/>
      <c r="AN13" s="310"/>
      <c r="AO13" s="310"/>
      <c r="AP13" s="310"/>
      <c r="AQ13" s="310"/>
      <c r="AR13" s="310"/>
      <c r="AS13" s="310"/>
      <c r="AT13" s="310"/>
      <c r="AU13" s="310"/>
    </row>
    <row r="14" spans="1:47" ht="16.5" customHeight="1">
      <c r="A14" s="1550"/>
      <c r="B14" s="1551"/>
      <c r="C14" s="1552" t="s">
        <v>54</v>
      </c>
      <c r="D14" s="312" t="s">
        <v>27</v>
      </c>
      <c r="E14" s="320">
        <v>0</v>
      </c>
      <c r="F14" s="320">
        <v>0</v>
      </c>
      <c r="G14" s="320">
        <v>0</v>
      </c>
      <c r="H14" s="320">
        <v>0</v>
      </c>
      <c r="I14" s="320">
        <v>0</v>
      </c>
      <c r="J14" s="320">
        <v>1.88</v>
      </c>
      <c r="K14" s="320">
        <v>2.7</v>
      </c>
      <c r="L14" s="320">
        <v>16.350000000000001</v>
      </c>
      <c r="M14" s="320">
        <v>64.930000000000007</v>
      </c>
      <c r="N14" s="320">
        <v>44.51</v>
      </c>
      <c r="O14" s="320">
        <v>1.26</v>
      </c>
      <c r="P14" s="320">
        <v>0</v>
      </c>
      <c r="Q14" s="320">
        <v>0</v>
      </c>
      <c r="R14" s="320">
        <v>0</v>
      </c>
      <c r="S14" s="320">
        <v>0</v>
      </c>
      <c r="T14" s="320">
        <v>0</v>
      </c>
      <c r="U14" s="320">
        <v>0</v>
      </c>
      <c r="V14" s="320">
        <v>0</v>
      </c>
      <c r="W14" s="320">
        <v>0</v>
      </c>
      <c r="X14" s="320">
        <v>0</v>
      </c>
      <c r="Y14" s="320">
        <v>0</v>
      </c>
      <c r="Z14" s="321">
        <v>131.63</v>
      </c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</row>
    <row r="15" spans="1:47" ht="16.5" customHeight="1">
      <c r="A15" s="1550"/>
      <c r="B15" s="1551"/>
      <c r="C15" s="1552"/>
      <c r="D15" s="314" t="s">
        <v>28</v>
      </c>
      <c r="E15" s="322">
        <v>0</v>
      </c>
      <c r="F15" s="322">
        <v>0</v>
      </c>
      <c r="G15" s="322">
        <v>0</v>
      </c>
      <c r="H15" s="322">
        <v>0</v>
      </c>
      <c r="I15" s="322">
        <v>0</v>
      </c>
      <c r="J15" s="322">
        <v>235</v>
      </c>
      <c r="K15" s="322">
        <v>437</v>
      </c>
      <c r="L15" s="322">
        <v>2979</v>
      </c>
      <c r="M15" s="322">
        <v>13319</v>
      </c>
      <c r="N15" s="322">
        <v>9767</v>
      </c>
      <c r="O15" s="322">
        <v>265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323">
        <v>27002</v>
      </c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</row>
    <row r="16" spans="1:47" ht="16.5" customHeight="1">
      <c r="A16" s="1550"/>
      <c r="B16" s="1551"/>
      <c r="C16" s="1552"/>
      <c r="D16" s="313" t="s">
        <v>26</v>
      </c>
      <c r="E16" s="324">
        <v>0</v>
      </c>
      <c r="F16" s="324">
        <v>0</v>
      </c>
      <c r="G16" s="324">
        <v>0</v>
      </c>
      <c r="H16" s="324">
        <v>0</v>
      </c>
      <c r="I16" s="324">
        <v>0</v>
      </c>
      <c r="J16" s="324">
        <v>14</v>
      </c>
      <c r="K16" s="324">
        <v>18</v>
      </c>
      <c r="L16" s="324">
        <v>89</v>
      </c>
      <c r="M16" s="324">
        <v>294</v>
      </c>
      <c r="N16" s="324">
        <v>166</v>
      </c>
      <c r="O16" s="324">
        <v>3</v>
      </c>
      <c r="P16" s="324">
        <v>0</v>
      </c>
      <c r="Q16" s="324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0</v>
      </c>
      <c r="W16" s="324">
        <v>0</v>
      </c>
      <c r="X16" s="324">
        <v>0</v>
      </c>
      <c r="Y16" s="324">
        <v>0</v>
      </c>
      <c r="Z16" s="326">
        <v>584</v>
      </c>
      <c r="AA16" s="310"/>
      <c r="AB16" s="310"/>
      <c r="AC16" s="310"/>
      <c r="AD16" s="310"/>
      <c r="AE16" s="310"/>
      <c r="AF16" s="310"/>
      <c r="AG16" s="310"/>
      <c r="AH16" s="310"/>
      <c r="AI16" s="310"/>
      <c r="AJ16" s="310"/>
      <c r="AK16" s="310"/>
      <c r="AL16" s="310"/>
      <c r="AM16" s="310"/>
      <c r="AN16" s="310"/>
      <c r="AO16" s="310"/>
      <c r="AP16" s="310"/>
      <c r="AQ16" s="310"/>
      <c r="AR16" s="310"/>
      <c r="AS16" s="310"/>
      <c r="AT16" s="310"/>
      <c r="AU16" s="310"/>
    </row>
    <row r="17" spans="1:47" ht="16.5" customHeight="1">
      <c r="A17" s="1550"/>
      <c r="B17" s="1551" t="s">
        <v>30</v>
      </c>
      <c r="C17" s="1551"/>
      <c r="D17" s="312" t="s">
        <v>27</v>
      </c>
      <c r="E17" s="320">
        <v>0.26</v>
      </c>
      <c r="F17" s="320">
        <v>53.309999999999995</v>
      </c>
      <c r="G17" s="320">
        <v>55.14</v>
      </c>
      <c r="H17" s="320">
        <v>138.22999999999999</v>
      </c>
      <c r="I17" s="320">
        <v>203.18</v>
      </c>
      <c r="J17" s="320">
        <v>288.41999999999996</v>
      </c>
      <c r="K17" s="320">
        <v>666.22</v>
      </c>
      <c r="L17" s="320">
        <v>510.41</v>
      </c>
      <c r="M17" s="320">
        <v>826.24</v>
      </c>
      <c r="N17" s="320">
        <v>1296.02</v>
      </c>
      <c r="O17" s="320">
        <v>1385.91</v>
      </c>
      <c r="P17" s="320">
        <v>738.21</v>
      </c>
      <c r="Q17" s="320">
        <v>263.11</v>
      </c>
      <c r="R17" s="320">
        <v>91.809999999999988</v>
      </c>
      <c r="S17" s="320">
        <v>91.38</v>
      </c>
      <c r="T17" s="320">
        <v>117.2</v>
      </c>
      <c r="U17" s="320">
        <v>39.67</v>
      </c>
      <c r="V17" s="320">
        <v>17.3</v>
      </c>
      <c r="W17" s="320">
        <v>53.07</v>
      </c>
      <c r="X17" s="320">
        <v>10.540000000000001</v>
      </c>
      <c r="Y17" s="320">
        <v>3.27</v>
      </c>
      <c r="Z17" s="321">
        <v>6848.9000000000005</v>
      </c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</row>
    <row r="18" spans="1:47" ht="16.5" customHeight="1">
      <c r="A18" s="1550"/>
      <c r="B18" s="1551"/>
      <c r="C18" s="1551"/>
      <c r="D18" s="314" t="s">
        <v>28</v>
      </c>
      <c r="E18" s="322">
        <v>2</v>
      </c>
      <c r="F18" s="322">
        <v>3006</v>
      </c>
      <c r="G18" s="322">
        <v>5080</v>
      </c>
      <c r="H18" s="322">
        <v>19981</v>
      </c>
      <c r="I18" s="322">
        <v>33772</v>
      </c>
      <c r="J18" s="322">
        <v>63676</v>
      </c>
      <c r="K18" s="322">
        <v>170190</v>
      </c>
      <c r="L18" s="322">
        <v>165654</v>
      </c>
      <c r="M18" s="322">
        <v>306267</v>
      </c>
      <c r="N18" s="322">
        <v>511966</v>
      </c>
      <c r="O18" s="322">
        <v>675028</v>
      </c>
      <c r="P18" s="322">
        <v>389429</v>
      </c>
      <c r="Q18" s="322">
        <v>151255</v>
      </c>
      <c r="R18" s="322">
        <v>52623</v>
      </c>
      <c r="S18" s="322">
        <v>55257</v>
      </c>
      <c r="T18" s="322">
        <v>73683</v>
      </c>
      <c r="U18" s="322">
        <v>22979</v>
      </c>
      <c r="V18" s="322">
        <v>10946</v>
      </c>
      <c r="W18" s="322">
        <v>35736</v>
      </c>
      <c r="X18" s="322">
        <v>7017</v>
      </c>
      <c r="Y18" s="322">
        <v>2117</v>
      </c>
      <c r="Z18" s="323">
        <v>2755664</v>
      </c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</row>
    <row r="19" spans="1:47" ht="16.5" customHeight="1">
      <c r="A19" s="1550"/>
      <c r="B19" s="1551"/>
      <c r="C19" s="1551"/>
      <c r="D19" s="313" t="s">
        <v>26</v>
      </c>
      <c r="E19" s="327">
        <v>0</v>
      </c>
      <c r="F19" s="327">
        <v>712</v>
      </c>
      <c r="G19" s="327">
        <v>964</v>
      </c>
      <c r="H19" s="327">
        <v>1477</v>
      </c>
      <c r="I19" s="327">
        <v>1700</v>
      </c>
      <c r="J19" s="327">
        <v>2157</v>
      </c>
      <c r="K19" s="327">
        <v>4443</v>
      </c>
      <c r="L19" s="327">
        <v>3193</v>
      </c>
      <c r="M19" s="327">
        <v>4611</v>
      </c>
      <c r="N19" s="327">
        <v>6355</v>
      </c>
      <c r="O19" s="327">
        <v>6385</v>
      </c>
      <c r="P19" s="327">
        <v>2828</v>
      </c>
      <c r="Q19" s="327">
        <v>914</v>
      </c>
      <c r="R19" s="327">
        <v>239</v>
      </c>
      <c r="S19" s="327">
        <v>241</v>
      </c>
      <c r="T19" s="327">
        <v>229</v>
      </c>
      <c r="U19" s="327">
        <v>73</v>
      </c>
      <c r="V19" s="327">
        <v>21</v>
      </c>
      <c r="W19" s="327">
        <v>80</v>
      </c>
      <c r="X19" s="327">
        <v>13</v>
      </c>
      <c r="Y19" s="327">
        <v>5</v>
      </c>
      <c r="Z19" s="328">
        <v>36640</v>
      </c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</row>
    <row r="20" spans="1:47" ht="16.5" customHeight="1">
      <c r="A20" s="1550"/>
      <c r="B20" s="1551" t="s">
        <v>31</v>
      </c>
      <c r="C20" s="1552" t="s">
        <v>55</v>
      </c>
      <c r="D20" s="312" t="s">
        <v>27</v>
      </c>
      <c r="E20" s="320">
        <v>0</v>
      </c>
      <c r="F20" s="320">
        <v>0</v>
      </c>
      <c r="G20" s="320">
        <v>0.25</v>
      </c>
      <c r="H20" s="320">
        <v>0</v>
      </c>
      <c r="I20" s="320">
        <v>0.38</v>
      </c>
      <c r="J20" s="320">
        <v>0.9</v>
      </c>
      <c r="K20" s="320">
        <v>0</v>
      </c>
      <c r="L20" s="320">
        <v>0.65</v>
      </c>
      <c r="M20" s="320">
        <v>5.22</v>
      </c>
      <c r="N20" s="320">
        <v>1.53</v>
      </c>
      <c r="O20" s="320">
        <v>0</v>
      </c>
      <c r="P20" s="320">
        <v>0</v>
      </c>
      <c r="Q20" s="320">
        <v>0</v>
      </c>
      <c r="R20" s="320">
        <v>0</v>
      </c>
      <c r="S20" s="320">
        <v>0</v>
      </c>
      <c r="T20" s="320">
        <v>0</v>
      </c>
      <c r="U20" s="320">
        <v>0</v>
      </c>
      <c r="V20" s="320">
        <v>0</v>
      </c>
      <c r="W20" s="320">
        <v>0</v>
      </c>
      <c r="X20" s="320">
        <v>0</v>
      </c>
      <c r="Y20" s="320">
        <v>0</v>
      </c>
      <c r="Z20" s="321">
        <v>8.93</v>
      </c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</row>
    <row r="21" spans="1:47" ht="16.5" customHeight="1">
      <c r="A21" s="1550"/>
      <c r="B21" s="1551"/>
      <c r="C21" s="1552"/>
      <c r="D21" s="314" t="s">
        <v>28</v>
      </c>
      <c r="E21" s="322">
        <v>0</v>
      </c>
      <c r="F21" s="322">
        <v>0</v>
      </c>
      <c r="G21" s="322">
        <v>9</v>
      </c>
      <c r="H21" s="322">
        <v>0</v>
      </c>
      <c r="I21" s="322">
        <v>21</v>
      </c>
      <c r="J21" s="322">
        <v>53</v>
      </c>
      <c r="K21" s="322">
        <v>0</v>
      </c>
      <c r="L21" s="322">
        <v>55</v>
      </c>
      <c r="M21" s="322">
        <v>374</v>
      </c>
      <c r="N21" s="322">
        <v>110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22">
        <v>0</v>
      </c>
      <c r="Z21" s="323">
        <v>622</v>
      </c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0"/>
      <c r="AM21" s="310"/>
      <c r="AN21" s="310"/>
      <c r="AO21" s="310"/>
      <c r="AP21" s="310"/>
      <c r="AQ21" s="310"/>
      <c r="AR21" s="310"/>
      <c r="AS21" s="310"/>
      <c r="AT21" s="310"/>
      <c r="AU21" s="310"/>
    </row>
    <row r="22" spans="1:47" ht="16.5" customHeight="1">
      <c r="A22" s="1550"/>
      <c r="B22" s="1551"/>
      <c r="C22" s="1552"/>
      <c r="D22" s="313" t="s">
        <v>26</v>
      </c>
      <c r="E22" s="324">
        <v>0</v>
      </c>
      <c r="F22" s="324">
        <v>0</v>
      </c>
      <c r="G22" s="324">
        <v>1</v>
      </c>
      <c r="H22" s="324">
        <v>0</v>
      </c>
      <c r="I22" s="324">
        <v>1</v>
      </c>
      <c r="J22" s="324">
        <v>2</v>
      </c>
      <c r="K22" s="324">
        <v>0</v>
      </c>
      <c r="L22" s="324">
        <v>1</v>
      </c>
      <c r="M22" s="324">
        <v>3</v>
      </c>
      <c r="N22" s="324">
        <v>1</v>
      </c>
      <c r="O22" s="324">
        <v>0</v>
      </c>
      <c r="P22" s="324">
        <v>0</v>
      </c>
      <c r="Q22" s="324">
        <v>0</v>
      </c>
      <c r="R22" s="324">
        <v>0</v>
      </c>
      <c r="S22" s="324">
        <v>0</v>
      </c>
      <c r="T22" s="324">
        <v>0</v>
      </c>
      <c r="U22" s="324">
        <v>0</v>
      </c>
      <c r="V22" s="324">
        <v>0</v>
      </c>
      <c r="W22" s="324">
        <v>0</v>
      </c>
      <c r="X22" s="324">
        <v>0</v>
      </c>
      <c r="Y22" s="324">
        <v>0</v>
      </c>
      <c r="Z22" s="325">
        <v>9</v>
      </c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</row>
    <row r="23" spans="1:47" ht="16.5" customHeight="1">
      <c r="A23" s="1550"/>
      <c r="B23" s="1551"/>
      <c r="C23" s="1552" t="s">
        <v>56</v>
      </c>
      <c r="D23" s="312" t="s">
        <v>27</v>
      </c>
      <c r="E23" s="320">
        <v>0</v>
      </c>
      <c r="F23" s="320">
        <v>0.19</v>
      </c>
      <c r="G23" s="320">
        <v>0.4</v>
      </c>
      <c r="H23" s="320">
        <v>1.75</v>
      </c>
      <c r="I23" s="320">
        <v>0</v>
      </c>
      <c r="J23" s="320">
        <v>0</v>
      </c>
      <c r="K23" s="320">
        <v>0</v>
      </c>
      <c r="L23" s="320">
        <v>0</v>
      </c>
      <c r="M23" s="320">
        <v>3.43</v>
      </c>
      <c r="N23" s="320">
        <v>0</v>
      </c>
      <c r="O23" s="320">
        <v>14.13</v>
      </c>
      <c r="P23" s="320">
        <v>0</v>
      </c>
      <c r="Q23" s="320">
        <v>0</v>
      </c>
      <c r="R23" s="320">
        <v>0</v>
      </c>
      <c r="S23" s="320">
        <v>0</v>
      </c>
      <c r="T23" s="320">
        <v>0</v>
      </c>
      <c r="U23" s="320">
        <v>0</v>
      </c>
      <c r="V23" s="320">
        <v>0</v>
      </c>
      <c r="W23" s="320">
        <v>0</v>
      </c>
      <c r="X23" s="320">
        <v>0</v>
      </c>
      <c r="Y23" s="320">
        <v>0</v>
      </c>
      <c r="Z23" s="321">
        <v>19.899999999999999</v>
      </c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310"/>
      <c r="AP23" s="310"/>
      <c r="AQ23" s="310"/>
      <c r="AR23" s="310"/>
      <c r="AS23" s="310"/>
      <c r="AT23" s="310"/>
      <c r="AU23" s="310"/>
    </row>
    <row r="24" spans="1:47" ht="16.5" customHeight="1">
      <c r="A24" s="1550"/>
      <c r="B24" s="1551"/>
      <c r="C24" s="1552"/>
      <c r="D24" s="314" t="s">
        <v>28</v>
      </c>
      <c r="E24" s="322">
        <v>0</v>
      </c>
      <c r="F24" s="322">
        <v>1</v>
      </c>
      <c r="G24" s="322">
        <v>11</v>
      </c>
      <c r="H24" s="322">
        <v>89</v>
      </c>
      <c r="I24" s="322">
        <v>0</v>
      </c>
      <c r="J24" s="322">
        <v>0</v>
      </c>
      <c r="K24" s="322">
        <v>0</v>
      </c>
      <c r="L24" s="322">
        <v>0</v>
      </c>
      <c r="M24" s="322">
        <v>295</v>
      </c>
      <c r="N24" s="322">
        <v>0</v>
      </c>
      <c r="O24" s="322">
        <v>1017</v>
      </c>
      <c r="P24" s="322">
        <v>0</v>
      </c>
      <c r="Q24" s="322">
        <v>0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0</v>
      </c>
      <c r="Y24" s="322">
        <v>0</v>
      </c>
      <c r="Z24" s="323">
        <v>1413</v>
      </c>
      <c r="AA24" s="310"/>
      <c r="AB24" s="310"/>
      <c r="AC24" s="310"/>
      <c r="AD24" s="310"/>
      <c r="AE24" s="310"/>
      <c r="AF24" s="310"/>
      <c r="AG24" s="31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</row>
    <row r="25" spans="1:47" ht="16.5" customHeight="1">
      <c r="A25" s="1550"/>
      <c r="B25" s="1551"/>
      <c r="C25" s="1552"/>
      <c r="D25" s="313" t="s">
        <v>26</v>
      </c>
      <c r="E25" s="324">
        <v>0</v>
      </c>
      <c r="F25" s="324">
        <v>0</v>
      </c>
      <c r="G25" s="324">
        <v>2</v>
      </c>
      <c r="H25" s="324">
        <v>7</v>
      </c>
      <c r="I25" s="324">
        <v>0</v>
      </c>
      <c r="J25" s="324">
        <v>0</v>
      </c>
      <c r="K25" s="324">
        <v>0</v>
      </c>
      <c r="L25" s="324">
        <v>0</v>
      </c>
      <c r="M25" s="324">
        <v>1</v>
      </c>
      <c r="N25" s="324">
        <v>0</v>
      </c>
      <c r="O25" s="324">
        <v>6</v>
      </c>
      <c r="P25" s="324">
        <v>0</v>
      </c>
      <c r="Q25" s="324">
        <v>0</v>
      </c>
      <c r="R25" s="324">
        <v>0</v>
      </c>
      <c r="S25" s="324">
        <v>0</v>
      </c>
      <c r="T25" s="324">
        <v>0</v>
      </c>
      <c r="U25" s="324">
        <v>0</v>
      </c>
      <c r="V25" s="324">
        <v>0</v>
      </c>
      <c r="W25" s="324">
        <v>0</v>
      </c>
      <c r="X25" s="324">
        <v>0</v>
      </c>
      <c r="Y25" s="324">
        <v>0</v>
      </c>
      <c r="Z25" s="326">
        <v>16</v>
      </c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0"/>
      <c r="AQ25" s="310"/>
      <c r="AR25" s="310"/>
      <c r="AS25" s="310"/>
      <c r="AT25" s="310"/>
      <c r="AU25" s="310"/>
    </row>
    <row r="26" spans="1:47" ht="16.5" customHeight="1">
      <c r="A26" s="1550"/>
      <c r="B26" s="1551" t="s">
        <v>30</v>
      </c>
      <c r="C26" s="1551"/>
      <c r="D26" s="312" t="s">
        <v>27</v>
      </c>
      <c r="E26" s="320">
        <v>0</v>
      </c>
      <c r="F26" s="320">
        <v>0.19</v>
      </c>
      <c r="G26" s="320">
        <v>0.65</v>
      </c>
      <c r="H26" s="320">
        <v>1.75</v>
      </c>
      <c r="I26" s="320">
        <v>0.38</v>
      </c>
      <c r="J26" s="320">
        <v>0.9</v>
      </c>
      <c r="K26" s="320">
        <v>0</v>
      </c>
      <c r="L26" s="320">
        <v>0.65</v>
      </c>
      <c r="M26" s="320">
        <v>8.65</v>
      </c>
      <c r="N26" s="320">
        <v>1.53</v>
      </c>
      <c r="O26" s="320">
        <v>14.13</v>
      </c>
      <c r="P26" s="320">
        <v>0</v>
      </c>
      <c r="Q26" s="320">
        <v>0</v>
      </c>
      <c r="R26" s="320">
        <v>0</v>
      </c>
      <c r="S26" s="320">
        <v>0</v>
      </c>
      <c r="T26" s="320">
        <v>0</v>
      </c>
      <c r="U26" s="320">
        <v>0</v>
      </c>
      <c r="V26" s="320">
        <v>0</v>
      </c>
      <c r="W26" s="320">
        <v>0</v>
      </c>
      <c r="X26" s="320">
        <v>0</v>
      </c>
      <c r="Y26" s="320">
        <v>0</v>
      </c>
      <c r="Z26" s="321">
        <v>28.83</v>
      </c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310"/>
      <c r="AR26" s="310"/>
      <c r="AS26" s="310"/>
      <c r="AT26" s="310"/>
      <c r="AU26" s="310"/>
    </row>
    <row r="27" spans="1:47" ht="16.5" customHeight="1">
      <c r="A27" s="1550"/>
      <c r="B27" s="1551"/>
      <c r="C27" s="1551"/>
      <c r="D27" s="314" t="s">
        <v>28</v>
      </c>
      <c r="E27" s="322">
        <v>0</v>
      </c>
      <c r="F27" s="322">
        <v>1</v>
      </c>
      <c r="G27" s="322">
        <v>20</v>
      </c>
      <c r="H27" s="322">
        <v>89</v>
      </c>
      <c r="I27" s="322">
        <v>21</v>
      </c>
      <c r="J27" s="322">
        <v>53</v>
      </c>
      <c r="K27" s="322">
        <v>0</v>
      </c>
      <c r="L27" s="322">
        <v>55</v>
      </c>
      <c r="M27" s="322">
        <v>669</v>
      </c>
      <c r="N27" s="322">
        <v>110</v>
      </c>
      <c r="O27" s="322">
        <v>1017</v>
      </c>
      <c r="P27" s="322">
        <v>0</v>
      </c>
      <c r="Q27" s="322">
        <v>0</v>
      </c>
      <c r="R27" s="322">
        <v>0</v>
      </c>
      <c r="S27" s="322">
        <v>0</v>
      </c>
      <c r="T27" s="322">
        <v>0</v>
      </c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23">
        <v>2035</v>
      </c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310"/>
      <c r="AP27" s="310"/>
      <c r="AQ27" s="310"/>
      <c r="AR27" s="310"/>
      <c r="AS27" s="310"/>
      <c r="AT27" s="310"/>
      <c r="AU27" s="310"/>
    </row>
    <row r="28" spans="1:47" ht="16.5" customHeight="1">
      <c r="A28" s="1550"/>
      <c r="B28" s="1551"/>
      <c r="C28" s="1551"/>
      <c r="D28" s="313" t="s">
        <v>26</v>
      </c>
      <c r="E28" s="327">
        <v>0</v>
      </c>
      <c r="F28" s="327">
        <v>0</v>
      </c>
      <c r="G28" s="327">
        <v>3</v>
      </c>
      <c r="H28" s="327">
        <v>7</v>
      </c>
      <c r="I28" s="327">
        <v>1</v>
      </c>
      <c r="J28" s="327">
        <v>2</v>
      </c>
      <c r="K28" s="327">
        <v>0</v>
      </c>
      <c r="L28" s="327">
        <v>1</v>
      </c>
      <c r="M28" s="327">
        <v>4</v>
      </c>
      <c r="N28" s="327">
        <v>1</v>
      </c>
      <c r="O28" s="327">
        <v>6</v>
      </c>
      <c r="P28" s="327">
        <v>0</v>
      </c>
      <c r="Q28" s="327">
        <v>0</v>
      </c>
      <c r="R28" s="327">
        <v>0</v>
      </c>
      <c r="S28" s="327">
        <v>0</v>
      </c>
      <c r="T28" s="327">
        <v>0</v>
      </c>
      <c r="U28" s="327">
        <v>0</v>
      </c>
      <c r="V28" s="327">
        <v>0</v>
      </c>
      <c r="W28" s="327">
        <v>0</v>
      </c>
      <c r="X28" s="327">
        <v>0</v>
      </c>
      <c r="Y28" s="327">
        <v>0</v>
      </c>
      <c r="Z28" s="328">
        <v>25</v>
      </c>
      <c r="AA28" s="310"/>
      <c r="AB28" s="310"/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</row>
    <row r="29" spans="1:47" ht="16.5" customHeight="1">
      <c r="A29" s="1550" t="s">
        <v>24</v>
      </c>
      <c r="B29" s="1551"/>
      <c r="C29" s="1551"/>
      <c r="D29" s="312" t="s">
        <v>27</v>
      </c>
      <c r="E29" s="320">
        <v>0.26</v>
      </c>
      <c r="F29" s="320">
        <v>53.499999999999993</v>
      </c>
      <c r="G29" s="320">
        <v>55.79</v>
      </c>
      <c r="H29" s="320">
        <v>139.97999999999999</v>
      </c>
      <c r="I29" s="320">
        <v>203.56</v>
      </c>
      <c r="J29" s="320">
        <v>289.31999999999994</v>
      </c>
      <c r="K29" s="320">
        <v>666.22</v>
      </c>
      <c r="L29" s="320">
        <v>511.06</v>
      </c>
      <c r="M29" s="320">
        <v>834.89</v>
      </c>
      <c r="N29" s="320">
        <v>1297.55</v>
      </c>
      <c r="O29" s="320">
        <v>1400.0400000000002</v>
      </c>
      <c r="P29" s="320">
        <v>738.21</v>
      </c>
      <c r="Q29" s="320">
        <v>263.11</v>
      </c>
      <c r="R29" s="320">
        <v>91.809999999999988</v>
      </c>
      <c r="S29" s="320">
        <v>91.38</v>
      </c>
      <c r="T29" s="320">
        <v>117.2</v>
      </c>
      <c r="U29" s="320">
        <v>39.67</v>
      </c>
      <c r="V29" s="320">
        <v>17.3</v>
      </c>
      <c r="W29" s="320">
        <v>53.07</v>
      </c>
      <c r="X29" s="320">
        <v>10.540000000000001</v>
      </c>
      <c r="Y29" s="320">
        <v>3.27</v>
      </c>
      <c r="Z29" s="321">
        <v>6877.7300000000005</v>
      </c>
      <c r="AA29" s="310"/>
      <c r="AB29" s="310"/>
      <c r="AC29" s="310"/>
      <c r="AD29" s="310"/>
      <c r="AE29" s="310"/>
      <c r="AF29" s="310"/>
      <c r="AG29" s="310"/>
      <c r="AH29" s="310"/>
      <c r="AI29" s="310"/>
      <c r="AJ29" s="310"/>
      <c r="AK29" s="310"/>
      <c r="AL29" s="310"/>
      <c r="AM29" s="310"/>
      <c r="AN29" s="310"/>
      <c r="AO29" s="310"/>
      <c r="AP29" s="310"/>
      <c r="AQ29" s="310"/>
      <c r="AR29" s="310"/>
      <c r="AS29" s="310"/>
      <c r="AT29" s="310"/>
      <c r="AU29" s="310"/>
    </row>
    <row r="30" spans="1:47" ht="16.5" customHeight="1">
      <c r="A30" s="1550"/>
      <c r="B30" s="1551"/>
      <c r="C30" s="1551"/>
      <c r="D30" s="314" t="s">
        <v>28</v>
      </c>
      <c r="E30" s="322">
        <v>2</v>
      </c>
      <c r="F30" s="322">
        <v>3007</v>
      </c>
      <c r="G30" s="322">
        <v>5100</v>
      </c>
      <c r="H30" s="322">
        <v>20070</v>
      </c>
      <c r="I30" s="322">
        <v>33793</v>
      </c>
      <c r="J30" s="322">
        <v>63729</v>
      </c>
      <c r="K30" s="322">
        <v>170190</v>
      </c>
      <c r="L30" s="322">
        <v>165709</v>
      </c>
      <c r="M30" s="322">
        <v>306936</v>
      </c>
      <c r="N30" s="322">
        <v>512076</v>
      </c>
      <c r="O30" s="322">
        <v>676045</v>
      </c>
      <c r="P30" s="322">
        <v>389429</v>
      </c>
      <c r="Q30" s="322">
        <v>151255</v>
      </c>
      <c r="R30" s="322">
        <v>52623</v>
      </c>
      <c r="S30" s="322">
        <v>55257</v>
      </c>
      <c r="T30" s="322">
        <v>73683</v>
      </c>
      <c r="U30" s="322">
        <v>22979</v>
      </c>
      <c r="V30" s="322">
        <v>10946</v>
      </c>
      <c r="W30" s="322">
        <v>35736</v>
      </c>
      <c r="X30" s="322">
        <v>7017</v>
      </c>
      <c r="Y30" s="322">
        <v>2117</v>
      </c>
      <c r="Z30" s="323">
        <v>2757699</v>
      </c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</row>
    <row r="31" spans="1:47" ht="16.5" customHeight="1">
      <c r="A31" s="1550"/>
      <c r="B31" s="1551"/>
      <c r="C31" s="1551"/>
      <c r="D31" s="313" t="s">
        <v>26</v>
      </c>
      <c r="E31" s="327">
        <v>0</v>
      </c>
      <c r="F31" s="327">
        <v>712</v>
      </c>
      <c r="G31" s="327">
        <v>967</v>
      </c>
      <c r="H31" s="327">
        <v>1484</v>
      </c>
      <c r="I31" s="327">
        <v>1701</v>
      </c>
      <c r="J31" s="327">
        <v>2159</v>
      </c>
      <c r="K31" s="327">
        <v>4443</v>
      </c>
      <c r="L31" s="327">
        <v>3194</v>
      </c>
      <c r="M31" s="327">
        <v>4615</v>
      </c>
      <c r="N31" s="327">
        <v>6356</v>
      </c>
      <c r="O31" s="327">
        <v>6391</v>
      </c>
      <c r="P31" s="327">
        <v>2828</v>
      </c>
      <c r="Q31" s="327">
        <v>914</v>
      </c>
      <c r="R31" s="327">
        <v>239</v>
      </c>
      <c r="S31" s="327">
        <v>241</v>
      </c>
      <c r="T31" s="327">
        <v>229</v>
      </c>
      <c r="U31" s="327">
        <v>73</v>
      </c>
      <c r="V31" s="327">
        <v>21</v>
      </c>
      <c r="W31" s="327">
        <v>80</v>
      </c>
      <c r="X31" s="327">
        <v>13</v>
      </c>
      <c r="Y31" s="327">
        <v>5</v>
      </c>
      <c r="Z31" s="328">
        <v>36665</v>
      </c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</row>
    <row r="32" spans="1:47" ht="16.5" customHeight="1">
      <c r="A32" s="1550" t="s">
        <v>34</v>
      </c>
      <c r="B32" s="1551" t="s">
        <v>29</v>
      </c>
      <c r="C32" s="1552" t="s">
        <v>53</v>
      </c>
      <c r="D32" s="312" t="s">
        <v>27</v>
      </c>
      <c r="E32" s="320">
        <v>0</v>
      </c>
      <c r="F32" s="320">
        <v>0</v>
      </c>
      <c r="G32" s="320">
        <v>0</v>
      </c>
      <c r="H32" s="320">
        <v>0</v>
      </c>
      <c r="I32" s="320">
        <v>0</v>
      </c>
      <c r="J32" s="320">
        <v>0</v>
      </c>
      <c r="K32" s="320">
        <v>0</v>
      </c>
      <c r="L32" s="320">
        <v>1.81</v>
      </c>
      <c r="M32" s="320">
        <v>0.06</v>
      </c>
      <c r="N32" s="320">
        <v>7.5</v>
      </c>
      <c r="O32" s="320">
        <v>2.6</v>
      </c>
      <c r="P32" s="320">
        <v>7.58</v>
      </c>
      <c r="Q32" s="320">
        <v>2.62</v>
      </c>
      <c r="R32" s="320">
        <v>18.600000000000001</v>
      </c>
      <c r="S32" s="320">
        <v>0.87</v>
      </c>
      <c r="T32" s="320">
        <v>5.73</v>
      </c>
      <c r="U32" s="320">
        <v>5.98</v>
      </c>
      <c r="V32" s="320">
        <v>1.29</v>
      </c>
      <c r="W32" s="320">
        <v>3.16</v>
      </c>
      <c r="X32" s="320">
        <v>1.18</v>
      </c>
      <c r="Y32" s="320">
        <v>0.71</v>
      </c>
      <c r="Z32" s="321">
        <v>59.69</v>
      </c>
      <c r="AA32" s="310"/>
      <c r="AB32" s="310"/>
      <c r="AC32" s="310"/>
      <c r="AD32" s="310"/>
      <c r="AE32" s="310"/>
      <c r="AF32" s="310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</row>
    <row r="33" spans="1:47" ht="16.5" customHeight="1">
      <c r="A33" s="1550"/>
      <c r="B33" s="1551"/>
      <c r="C33" s="1552"/>
      <c r="D33" s="314" t="s">
        <v>28</v>
      </c>
      <c r="E33" s="322">
        <v>0</v>
      </c>
      <c r="F33" s="322">
        <v>0</v>
      </c>
      <c r="G33" s="322">
        <v>0</v>
      </c>
      <c r="H33" s="322">
        <v>0</v>
      </c>
      <c r="I33" s="322">
        <v>0</v>
      </c>
      <c r="J33" s="322">
        <v>0</v>
      </c>
      <c r="K33" s="322">
        <v>0</v>
      </c>
      <c r="L33" s="322">
        <v>255</v>
      </c>
      <c r="M33" s="322">
        <v>10</v>
      </c>
      <c r="N33" s="322">
        <v>1447</v>
      </c>
      <c r="O33" s="322">
        <v>568</v>
      </c>
      <c r="P33" s="322">
        <v>1641</v>
      </c>
      <c r="Q33" s="322">
        <v>725</v>
      </c>
      <c r="R33" s="322">
        <v>5456</v>
      </c>
      <c r="S33" s="322">
        <v>253</v>
      </c>
      <c r="T33" s="322">
        <v>1585</v>
      </c>
      <c r="U33" s="322">
        <v>1670</v>
      </c>
      <c r="V33" s="322">
        <v>326</v>
      </c>
      <c r="W33" s="322">
        <v>835</v>
      </c>
      <c r="X33" s="322">
        <v>395</v>
      </c>
      <c r="Y33" s="322">
        <v>160</v>
      </c>
      <c r="Z33" s="323">
        <v>15326</v>
      </c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</row>
    <row r="34" spans="1:47" ht="16.5" customHeight="1">
      <c r="A34" s="1550"/>
      <c r="B34" s="1551"/>
      <c r="C34" s="1552"/>
      <c r="D34" s="313" t="s">
        <v>26</v>
      </c>
      <c r="E34" s="324">
        <v>0</v>
      </c>
      <c r="F34" s="324">
        <v>0</v>
      </c>
      <c r="G34" s="324">
        <v>0</v>
      </c>
      <c r="H34" s="324">
        <v>0</v>
      </c>
      <c r="I34" s="324">
        <v>0</v>
      </c>
      <c r="J34" s="324">
        <v>0</v>
      </c>
      <c r="K34" s="324">
        <v>0</v>
      </c>
      <c r="L34" s="324">
        <v>9</v>
      </c>
      <c r="M34" s="324">
        <v>0</v>
      </c>
      <c r="N34" s="324">
        <v>25</v>
      </c>
      <c r="O34" s="324">
        <v>8</v>
      </c>
      <c r="P34" s="324">
        <v>18</v>
      </c>
      <c r="Q34" s="324">
        <v>6</v>
      </c>
      <c r="R34" s="324">
        <v>39</v>
      </c>
      <c r="S34" s="324">
        <v>1</v>
      </c>
      <c r="T34" s="324">
        <v>11</v>
      </c>
      <c r="U34" s="324">
        <v>11</v>
      </c>
      <c r="V34" s="324">
        <v>2</v>
      </c>
      <c r="W34" s="324">
        <v>6</v>
      </c>
      <c r="X34" s="324">
        <v>2</v>
      </c>
      <c r="Y34" s="324">
        <v>0</v>
      </c>
      <c r="Z34" s="325">
        <v>138</v>
      </c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0"/>
      <c r="AO34" s="310"/>
      <c r="AP34" s="310"/>
      <c r="AQ34" s="310"/>
      <c r="AR34" s="310"/>
      <c r="AS34" s="310"/>
      <c r="AT34" s="310"/>
      <c r="AU34" s="310"/>
    </row>
    <row r="35" spans="1:47" ht="16.5" customHeight="1">
      <c r="A35" s="1550"/>
      <c r="B35" s="1551"/>
      <c r="C35" s="1552" t="s">
        <v>54</v>
      </c>
      <c r="D35" s="312" t="s">
        <v>27</v>
      </c>
      <c r="E35" s="320">
        <v>0</v>
      </c>
      <c r="F35" s="320">
        <v>0</v>
      </c>
      <c r="G35" s="320">
        <v>0</v>
      </c>
      <c r="H35" s="320">
        <v>0</v>
      </c>
      <c r="I35" s="320">
        <v>0</v>
      </c>
      <c r="J35" s="320">
        <v>0</v>
      </c>
      <c r="K35" s="320">
        <v>0</v>
      </c>
      <c r="L35" s="320">
        <v>0</v>
      </c>
      <c r="M35" s="320">
        <v>0</v>
      </c>
      <c r="N35" s="320">
        <v>0</v>
      </c>
      <c r="O35" s="320">
        <v>0</v>
      </c>
      <c r="P35" s="320">
        <v>0</v>
      </c>
      <c r="Q35" s="320">
        <v>0</v>
      </c>
      <c r="R35" s="320">
        <v>0</v>
      </c>
      <c r="S35" s="320">
        <v>0</v>
      </c>
      <c r="T35" s="320">
        <v>0</v>
      </c>
      <c r="U35" s="320">
        <v>0</v>
      </c>
      <c r="V35" s="320">
        <v>0</v>
      </c>
      <c r="W35" s="320">
        <v>0</v>
      </c>
      <c r="X35" s="320">
        <v>1.69</v>
      </c>
      <c r="Y35" s="320">
        <v>0</v>
      </c>
      <c r="Z35" s="321">
        <v>1.69</v>
      </c>
      <c r="AA35" s="310"/>
      <c r="AB35" s="310"/>
      <c r="AC35" s="310"/>
      <c r="AD35" s="310"/>
      <c r="AE35" s="310"/>
      <c r="AF35" s="310"/>
      <c r="AG35" s="310"/>
      <c r="AH35" s="310"/>
      <c r="AI35" s="310"/>
      <c r="AJ35" s="310"/>
      <c r="AK35" s="310"/>
      <c r="AL35" s="310"/>
      <c r="AM35" s="310"/>
      <c r="AN35" s="310"/>
      <c r="AO35" s="310"/>
      <c r="AP35" s="310"/>
      <c r="AQ35" s="310"/>
      <c r="AR35" s="310"/>
      <c r="AS35" s="310"/>
      <c r="AT35" s="310"/>
      <c r="AU35" s="310"/>
    </row>
    <row r="36" spans="1:47" ht="16.5" customHeight="1">
      <c r="A36" s="1550"/>
      <c r="B36" s="1551"/>
      <c r="C36" s="1552"/>
      <c r="D36" s="314" t="s">
        <v>28</v>
      </c>
      <c r="E36" s="322">
        <v>0</v>
      </c>
      <c r="F36" s="322">
        <v>0</v>
      </c>
      <c r="G36" s="322">
        <v>0</v>
      </c>
      <c r="H36" s="322">
        <v>0</v>
      </c>
      <c r="I36" s="322">
        <v>0</v>
      </c>
      <c r="J36" s="322">
        <v>0</v>
      </c>
      <c r="K36" s="322">
        <v>0</v>
      </c>
      <c r="L36" s="322">
        <v>0</v>
      </c>
      <c r="M36" s="322">
        <v>0</v>
      </c>
      <c r="N36" s="322">
        <v>0</v>
      </c>
      <c r="O36" s="322">
        <v>0</v>
      </c>
      <c r="P36" s="322">
        <v>0</v>
      </c>
      <c r="Q36" s="322">
        <v>0</v>
      </c>
      <c r="R36" s="322">
        <v>0</v>
      </c>
      <c r="S36" s="322">
        <v>0</v>
      </c>
      <c r="T36" s="322">
        <v>0</v>
      </c>
      <c r="U36" s="322">
        <v>0</v>
      </c>
      <c r="V36" s="322">
        <v>0</v>
      </c>
      <c r="W36" s="322">
        <v>0</v>
      </c>
      <c r="X36" s="322">
        <v>490</v>
      </c>
      <c r="Y36" s="322">
        <v>0</v>
      </c>
      <c r="Z36" s="323">
        <v>490</v>
      </c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0"/>
      <c r="AL36" s="310"/>
      <c r="AM36" s="310"/>
      <c r="AN36" s="310"/>
      <c r="AO36" s="310"/>
      <c r="AP36" s="310"/>
      <c r="AQ36" s="310"/>
      <c r="AR36" s="310"/>
      <c r="AS36" s="310"/>
      <c r="AT36" s="310"/>
      <c r="AU36" s="310"/>
    </row>
    <row r="37" spans="1:47" ht="16.5" customHeight="1">
      <c r="A37" s="1550"/>
      <c r="B37" s="1551"/>
      <c r="C37" s="1552"/>
      <c r="D37" s="313" t="s">
        <v>26</v>
      </c>
      <c r="E37" s="324">
        <v>0</v>
      </c>
      <c r="F37" s="324">
        <v>0</v>
      </c>
      <c r="G37" s="324">
        <v>0</v>
      </c>
      <c r="H37" s="324">
        <v>0</v>
      </c>
      <c r="I37" s="324">
        <v>0</v>
      </c>
      <c r="J37" s="324">
        <v>0</v>
      </c>
      <c r="K37" s="324">
        <v>0</v>
      </c>
      <c r="L37" s="324">
        <v>0</v>
      </c>
      <c r="M37" s="324">
        <v>0</v>
      </c>
      <c r="N37" s="324">
        <v>0</v>
      </c>
      <c r="O37" s="324">
        <v>0</v>
      </c>
      <c r="P37" s="324">
        <v>0</v>
      </c>
      <c r="Q37" s="324">
        <v>0</v>
      </c>
      <c r="R37" s="324">
        <v>0</v>
      </c>
      <c r="S37" s="324">
        <v>0</v>
      </c>
      <c r="T37" s="324">
        <v>0</v>
      </c>
      <c r="U37" s="324">
        <v>0</v>
      </c>
      <c r="V37" s="324">
        <v>0</v>
      </c>
      <c r="W37" s="324">
        <v>0</v>
      </c>
      <c r="X37" s="324">
        <v>3</v>
      </c>
      <c r="Y37" s="324">
        <v>0</v>
      </c>
      <c r="Z37" s="325">
        <v>3</v>
      </c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</row>
    <row r="38" spans="1:47" ht="16.5" customHeight="1">
      <c r="A38" s="1550"/>
      <c r="B38" s="1551" t="s">
        <v>30</v>
      </c>
      <c r="C38" s="1551"/>
      <c r="D38" s="312" t="s">
        <v>27</v>
      </c>
      <c r="E38" s="320">
        <v>0</v>
      </c>
      <c r="F38" s="320">
        <v>0</v>
      </c>
      <c r="G38" s="320">
        <v>0</v>
      </c>
      <c r="H38" s="320">
        <v>0</v>
      </c>
      <c r="I38" s="320">
        <v>0</v>
      </c>
      <c r="J38" s="320">
        <v>0</v>
      </c>
      <c r="K38" s="320">
        <v>0</v>
      </c>
      <c r="L38" s="320">
        <v>1.81</v>
      </c>
      <c r="M38" s="320">
        <v>0.06</v>
      </c>
      <c r="N38" s="320">
        <v>7.5</v>
      </c>
      <c r="O38" s="320">
        <v>2.6</v>
      </c>
      <c r="P38" s="320">
        <v>7.58</v>
      </c>
      <c r="Q38" s="320">
        <v>2.62</v>
      </c>
      <c r="R38" s="320">
        <v>18.600000000000001</v>
      </c>
      <c r="S38" s="320">
        <v>0.87</v>
      </c>
      <c r="T38" s="320">
        <v>5.73</v>
      </c>
      <c r="U38" s="320">
        <v>5.98</v>
      </c>
      <c r="V38" s="320">
        <v>1.29</v>
      </c>
      <c r="W38" s="320">
        <v>3.16</v>
      </c>
      <c r="X38" s="320">
        <v>2.87</v>
      </c>
      <c r="Y38" s="320">
        <v>0.71</v>
      </c>
      <c r="Z38" s="321">
        <v>61.379999999999995</v>
      </c>
      <c r="AA38" s="310"/>
      <c r="AB38" s="310"/>
      <c r="AC38" s="310"/>
      <c r="AD38" s="310"/>
      <c r="AE38" s="310"/>
      <c r="AF38" s="310"/>
      <c r="AG38" s="310"/>
      <c r="AH38" s="310"/>
      <c r="AI38" s="310"/>
      <c r="AJ38" s="310"/>
      <c r="AK38" s="310"/>
      <c r="AL38" s="310"/>
      <c r="AM38" s="310"/>
      <c r="AN38" s="310"/>
      <c r="AO38" s="310"/>
      <c r="AP38" s="310"/>
      <c r="AQ38" s="310"/>
      <c r="AR38" s="310"/>
      <c r="AS38" s="310"/>
      <c r="AT38" s="310"/>
      <c r="AU38" s="310"/>
    </row>
    <row r="39" spans="1:47" ht="16.5" customHeight="1">
      <c r="A39" s="1550"/>
      <c r="B39" s="1551"/>
      <c r="C39" s="1551"/>
      <c r="D39" s="314" t="s">
        <v>28</v>
      </c>
      <c r="E39" s="322">
        <v>0</v>
      </c>
      <c r="F39" s="322">
        <v>0</v>
      </c>
      <c r="G39" s="322">
        <v>0</v>
      </c>
      <c r="H39" s="322">
        <v>0</v>
      </c>
      <c r="I39" s="322">
        <v>0</v>
      </c>
      <c r="J39" s="322">
        <v>0</v>
      </c>
      <c r="K39" s="322">
        <v>0</v>
      </c>
      <c r="L39" s="322">
        <v>255</v>
      </c>
      <c r="M39" s="322">
        <v>10</v>
      </c>
      <c r="N39" s="322">
        <v>1447</v>
      </c>
      <c r="O39" s="322">
        <v>568</v>
      </c>
      <c r="P39" s="322">
        <v>1641</v>
      </c>
      <c r="Q39" s="322">
        <v>725</v>
      </c>
      <c r="R39" s="322">
        <v>5456</v>
      </c>
      <c r="S39" s="322">
        <v>253</v>
      </c>
      <c r="T39" s="322">
        <v>1585</v>
      </c>
      <c r="U39" s="322">
        <v>1670</v>
      </c>
      <c r="V39" s="322">
        <v>326</v>
      </c>
      <c r="W39" s="322">
        <v>835</v>
      </c>
      <c r="X39" s="322">
        <v>885</v>
      </c>
      <c r="Y39" s="322">
        <v>160</v>
      </c>
      <c r="Z39" s="323">
        <v>15816</v>
      </c>
      <c r="AA39" s="310"/>
      <c r="AB39" s="310"/>
      <c r="AC39" s="310"/>
      <c r="AD39" s="310"/>
      <c r="AE39" s="310"/>
      <c r="AF39" s="310"/>
      <c r="AG39" s="310"/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</row>
    <row r="40" spans="1:47" ht="16.5" customHeight="1">
      <c r="A40" s="1550"/>
      <c r="B40" s="1551"/>
      <c r="C40" s="1551"/>
      <c r="D40" s="313" t="s">
        <v>26</v>
      </c>
      <c r="E40" s="327">
        <v>0</v>
      </c>
      <c r="F40" s="327">
        <v>0</v>
      </c>
      <c r="G40" s="327">
        <v>0</v>
      </c>
      <c r="H40" s="327">
        <v>0</v>
      </c>
      <c r="I40" s="327">
        <v>0</v>
      </c>
      <c r="J40" s="327">
        <v>0</v>
      </c>
      <c r="K40" s="327">
        <v>0</v>
      </c>
      <c r="L40" s="327">
        <v>9</v>
      </c>
      <c r="M40" s="327">
        <v>0</v>
      </c>
      <c r="N40" s="327">
        <v>25</v>
      </c>
      <c r="O40" s="327">
        <v>8</v>
      </c>
      <c r="P40" s="327">
        <v>18</v>
      </c>
      <c r="Q40" s="327">
        <v>6</v>
      </c>
      <c r="R40" s="327">
        <v>39</v>
      </c>
      <c r="S40" s="327">
        <v>1</v>
      </c>
      <c r="T40" s="327">
        <v>11</v>
      </c>
      <c r="U40" s="327">
        <v>11</v>
      </c>
      <c r="V40" s="327">
        <v>2</v>
      </c>
      <c r="W40" s="327">
        <v>6</v>
      </c>
      <c r="X40" s="327">
        <v>5</v>
      </c>
      <c r="Y40" s="327">
        <v>0</v>
      </c>
      <c r="Z40" s="328">
        <v>141</v>
      </c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0"/>
      <c r="AO40" s="310"/>
      <c r="AP40" s="310"/>
      <c r="AQ40" s="310"/>
      <c r="AR40" s="310"/>
      <c r="AS40" s="310"/>
      <c r="AT40" s="310"/>
      <c r="AU40" s="310"/>
    </row>
    <row r="41" spans="1:47" ht="16.5" customHeight="1">
      <c r="A41" s="1550"/>
      <c r="B41" s="1551" t="s">
        <v>31</v>
      </c>
      <c r="C41" s="1552" t="s">
        <v>55</v>
      </c>
      <c r="D41" s="312" t="s">
        <v>27</v>
      </c>
      <c r="E41" s="320">
        <v>0</v>
      </c>
      <c r="F41" s="320">
        <v>0</v>
      </c>
      <c r="G41" s="320">
        <v>0</v>
      </c>
      <c r="H41" s="320">
        <v>0</v>
      </c>
      <c r="I41" s="320">
        <v>0</v>
      </c>
      <c r="J41" s="320">
        <v>0</v>
      </c>
      <c r="K41" s="320">
        <v>0</v>
      </c>
      <c r="L41" s="320">
        <v>0</v>
      </c>
      <c r="M41" s="320">
        <v>0</v>
      </c>
      <c r="N41" s="320">
        <v>0</v>
      </c>
      <c r="O41" s="320">
        <v>0</v>
      </c>
      <c r="P41" s="320">
        <v>0</v>
      </c>
      <c r="Q41" s="320">
        <v>0</v>
      </c>
      <c r="R41" s="320">
        <v>0</v>
      </c>
      <c r="S41" s="320">
        <v>0</v>
      </c>
      <c r="T41" s="320">
        <v>0</v>
      </c>
      <c r="U41" s="320">
        <v>0</v>
      </c>
      <c r="V41" s="320">
        <v>0</v>
      </c>
      <c r="W41" s="320">
        <v>0</v>
      </c>
      <c r="X41" s="320">
        <v>0</v>
      </c>
      <c r="Y41" s="320">
        <v>0</v>
      </c>
      <c r="Z41" s="321">
        <v>0</v>
      </c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</row>
    <row r="42" spans="1:47" ht="16.5" customHeight="1">
      <c r="A42" s="1550"/>
      <c r="B42" s="1551"/>
      <c r="C42" s="1552"/>
      <c r="D42" s="314" t="s">
        <v>28</v>
      </c>
      <c r="E42" s="322">
        <v>0</v>
      </c>
      <c r="F42" s="322">
        <v>0</v>
      </c>
      <c r="G42" s="322">
        <v>0</v>
      </c>
      <c r="H42" s="322">
        <v>0</v>
      </c>
      <c r="I42" s="322">
        <v>0</v>
      </c>
      <c r="J42" s="322">
        <v>0</v>
      </c>
      <c r="K42" s="322">
        <v>0</v>
      </c>
      <c r="L42" s="322">
        <v>0</v>
      </c>
      <c r="M42" s="322">
        <v>0</v>
      </c>
      <c r="N42" s="322">
        <v>0</v>
      </c>
      <c r="O42" s="322">
        <v>0</v>
      </c>
      <c r="P42" s="322">
        <v>0</v>
      </c>
      <c r="Q42" s="322">
        <v>0</v>
      </c>
      <c r="R42" s="322">
        <v>0</v>
      </c>
      <c r="S42" s="322">
        <v>0</v>
      </c>
      <c r="T42" s="322">
        <v>0</v>
      </c>
      <c r="U42" s="322">
        <v>0</v>
      </c>
      <c r="V42" s="322">
        <v>0</v>
      </c>
      <c r="W42" s="322">
        <v>0</v>
      </c>
      <c r="X42" s="322">
        <v>0</v>
      </c>
      <c r="Y42" s="322">
        <v>0</v>
      </c>
      <c r="Z42" s="323">
        <v>0</v>
      </c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</row>
    <row r="43" spans="1:47" ht="16.5" customHeight="1">
      <c r="A43" s="1550"/>
      <c r="B43" s="1551"/>
      <c r="C43" s="1552"/>
      <c r="D43" s="313" t="s">
        <v>26</v>
      </c>
      <c r="E43" s="324">
        <v>0</v>
      </c>
      <c r="F43" s="324">
        <v>0</v>
      </c>
      <c r="G43" s="324">
        <v>0</v>
      </c>
      <c r="H43" s="324">
        <v>0</v>
      </c>
      <c r="I43" s="324">
        <v>0</v>
      </c>
      <c r="J43" s="324">
        <v>0</v>
      </c>
      <c r="K43" s="324">
        <v>0</v>
      </c>
      <c r="L43" s="324">
        <v>0</v>
      </c>
      <c r="M43" s="324">
        <v>0</v>
      </c>
      <c r="N43" s="324">
        <v>0</v>
      </c>
      <c r="O43" s="324">
        <v>0</v>
      </c>
      <c r="P43" s="324">
        <v>0</v>
      </c>
      <c r="Q43" s="324">
        <v>0</v>
      </c>
      <c r="R43" s="324">
        <v>0</v>
      </c>
      <c r="S43" s="324">
        <v>0</v>
      </c>
      <c r="T43" s="324">
        <v>0</v>
      </c>
      <c r="U43" s="324">
        <v>0</v>
      </c>
      <c r="V43" s="324">
        <v>0</v>
      </c>
      <c r="W43" s="324">
        <v>0</v>
      </c>
      <c r="X43" s="324">
        <v>0</v>
      </c>
      <c r="Y43" s="324">
        <v>0</v>
      </c>
      <c r="Z43" s="325">
        <v>0</v>
      </c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</row>
    <row r="44" spans="1:47" ht="16.5" customHeight="1">
      <c r="A44" s="1550"/>
      <c r="B44" s="1551"/>
      <c r="C44" s="1552" t="s">
        <v>56</v>
      </c>
      <c r="D44" s="312" t="s">
        <v>27</v>
      </c>
      <c r="E44" s="320">
        <v>0</v>
      </c>
      <c r="F44" s="320">
        <v>0</v>
      </c>
      <c r="G44" s="320">
        <v>47</v>
      </c>
      <c r="H44" s="320">
        <v>195.05</v>
      </c>
      <c r="I44" s="320">
        <v>118.74</v>
      </c>
      <c r="J44" s="320">
        <v>204.65</v>
      </c>
      <c r="K44" s="320">
        <v>187.89</v>
      </c>
      <c r="L44" s="320">
        <v>85.93</v>
      </c>
      <c r="M44" s="320">
        <v>147.57</v>
      </c>
      <c r="N44" s="320">
        <v>896.38</v>
      </c>
      <c r="O44" s="320">
        <v>1307.26</v>
      </c>
      <c r="P44" s="320">
        <v>1399.44</v>
      </c>
      <c r="Q44" s="320">
        <v>507.45</v>
      </c>
      <c r="R44" s="320">
        <v>94.53</v>
      </c>
      <c r="S44" s="320">
        <v>36.28</v>
      </c>
      <c r="T44" s="320">
        <v>19.52</v>
      </c>
      <c r="U44" s="320">
        <v>2.54</v>
      </c>
      <c r="V44" s="320">
        <v>0.51</v>
      </c>
      <c r="W44" s="320">
        <v>8.9700000000000006</v>
      </c>
      <c r="X44" s="320">
        <v>6.47</v>
      </c>
      <c r="Y44" s="320">
        <v>3.85</v>
      </c>
      <c r="Z44" s="321">
        <v>5270.03</v>
      </c>
      <c r="AA44" s="310"/>
      <c r="AB44" s="310"/>
      <c r="AC44" s="310"/>
      <c r="AD44" s="310"/>
      <c r="AE44" s="310"/>
      <c r="AF44" s="310"/>
      <c r="AG44" s="310"/>
      <c r="AH44" s="310"/>
      <c r="AI44" s="310"/>
      <c r="AJ44" s="310"/>
      <c r="AK44" s="310"/>
      <c r="AL44" s="310"/>
      <c r="AM44" s="310"/>
      <c r="AN44" s="310"/>
      <c r="AO44" s="310"/>
      <c r="AP44" s="310"/>
      <c r="AQ44" s="310"/>
      <c r="AR44" s="310"/>
      <c r="AS44" s="310"/>
      <c r="AT44" s="310"/>
      <c r="AU44" s="310"/>
    </row>
    <row r="45" spans="1:47" ht="16.5" customHeight="1">
      <c r="A45" s="1550"/>
      <c r="B45" s="1551"/>
      <c r="C45" s="1552"/>
      <c r="D45" s="314" t="s">
        <v>28</v>
      </c>
      <c r="E45" s="322">
        <v>0</v>
      </c>
      <c r="F45" s="322">
        <v>0</v>
      </c>
      <c r="G45" s="322">
        <v>984</v>
      </c>
      <c r="H45" s="322">
        <v>9804</v>
      </c>
      <c r="I45" s="322">
        <v>6566</v>
      </c>
      <c r="J45" s="322">
        <v>14330</v>
      </c>
      <c r="K45" s="322">
        <v>13176</v>
      </c>
      <c r="L45" s="322">
        <v>6524</v>
      </c>
      <c r="M45" s="322">
        <v>11917</v>
      </c>
      <c r="N45" s="322">
        <v>74188</v>
      </c>
      <c r="O45" s="322">
        <v>105524</v>
      </c>
      <c r="P45" s="322">
        <v>115148</v>
      </c>
      <c r="Q45" s="322">
        <v>42366</v>
      </c>
      <c r="R45" s="322">
        <v>8005</v>
      </c>
      <c r="S45" s="322">
        <v>2761</v>
      </c>
      <c r="T45" s="322">
        <v>1497</v>
      </c>
      <c r="U45" s="322">
        <v>186</v>
      </c>
      <c r="V45" s="322">
        <v>39</v>
      </c>
      <c r="W45" s="322">
        <v>921</v>
      </c>
      <c r="X45" s="322">
        <v>538</v>
      </c>
      <c r="Y45" s="322">
        <v>288</v>
      </c>
      <c r="Z45" s="323">
        <v>414762</v>
      </c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310"/>
      <c r="AQ45" s="310"/>
      <c r="AR45" s="310"/>
      <c r="AS45" s="310"/>
      <c r="AT45" s="310"/>
      <c r="AU45" s="310"/>
    </row>
    <row r="46" spans="1:47" ht="16.5" customHeight="1">
      <c r="A46" s="1550"/>
      <c r="B46" s="1551"/>
      <c r="C46" s="1552"/>
      <c r="D46" s="313" t="s">
        <v>26</v>
      </c>
      <c r="E46" s="324">
        <v>0</v>
      </c>
      <c r="F46" s="324">
        <v>0</v>
      </c>
      <c r="G46" s="324">
        <v>146</v>
      </c>
      <c r="H46" s="324">
        <v>796</v>
      </c>
      <c r="I46" s="324">
        <v>266</v>
      </c>
      <c r="J46" s="324">
        <v>325</v>
      </c>
      <c r="K46" s="324">
        <v>191</v>
      </c>
      <c r="L46" s="324">
        <v>69</v>
      </c>
      <c r="M46" s="324">
        <v>50</v>
      </c>
      <c r="N46" s="324">
        <v>328</v>
      </c>
      <c r="O46" s="324">
        <v>438</v>
      </c>
      <c r="P46" s="324">
        <v>456</v>
      </c>
      <c r="Q46" s="324">
        <v>160</v>
      </c>
      <c r="R46" s="324">
        <v>25</v>
      </c>
      <c r="S46" s="324">
        <v>10</v>
      </c>
      <c r="T46" s="324">
        <v>7</v>
      </c>
      <c r="U46" s="324">
        <v>0</v>
      </c>
      <c r="V46" s="324">
        <v>0</v>
      </c>
      <c r="W46" s="324">
        <v>4</v>
      </c>
      <c r="X46" s="324">
        <v>2</v>
      </c>
      <c r="Y46" s="324">
        <v>0</v>
      </c>
      <c r="Z46" s="325">
        <v>3273</v>
      </c>
      <c r="AA46" s="310"/>
      <c r="AB46" s="310"/>
      <c r="AC46" s="310"/>
      <c r="AD46" s="310"/>
      <c r="AE46" s="310"/>
      <c r="AF46" s="310"/>
      <c r="AG46" s="310"/>
      <c r="AH46" s="310"/>
      <c r="AI46" s="310"/>
      <c r="AJ46" s="310"/>
      <c r="AK46" s="310"/>
      <c r="AL46" s="310"/>
      <c r="AM46" s="310"/>
      <c r="AN46" s="310"/>
      <c r="AO46" s="310"/>
      <c r="AP46" s="310"/>
      <c r="AQ46" s="310"/>
      <c r="AR46" s="310"/>
      <c r="AS46" s="310"/>
      <c r="AT46" s="310"/>
      <c r="AU46" s="310"/>
    </row>
    <row r="47" spans="1:47" ht="16.5" customHeight="1">
      <c r="A47" s="1550"/>
      <c r="B47" s="1551" t="s">
        <v>30</v>
      </c>
      <c r="C47" s="1551"/>
      <c r="D47" s="312" t="s">
        <v>27</v>
      </c>
      <c r="E47" s="320">
        <v>0</v>
      </c>
      <c r="F47" s="320">
        <v>0</v>
      </c>
      <c r="G47" s="320">
        <v>47</v>
      </c>
      <c r="H47" s="320">
        <v>195.05</v>
      </c>
      <c r="I47" s="320">
        <v>118.74</v>
      </c>
      <c r="J47" s="320">
        <v>204.65</v>
      </c>
      <c r="K47" s="320">
        <v>187.89</v>
      </c>
      <c r="L47" s="320">
        <v>85.93</v>
      </c>
      <c r="M47" s="320">
        <v>147.57</v>
      </c>
      <c r="N47" s="320">
        <v>896.38</v>
      </c>
      <c r="O47" s="320">
        <v>1307.26</v>
      </c>
      <c r="P47" s="320">
        <v>1399.44</v>
      </c>
      <c r="Q47" s="320">
        <v>507.45</v>
      </c>
      <c r="R47" s="320">
        <v>94.53</v>
      </c>
      <c r="S47" s="320">
        <v>36.28</v>
      </c>
      <c r="T47" s="320">
        <v>19.52</v>
      </c>
      <c r="U47" s="320">
        <v>2.54</v>
      </c>
      <c r="V47" s="320">
        <v>0.51</v>
      </c>
      <c r="W47" s="320">
        <v>8.9700000000000006</v>
      </c>
      <c r="X47" s="320">
        <v>6.47</v>
      </c>
      <c r="Y47" s="320">
        <v>3.85</v>
      </c>
      <c r="Z47" s="321">
        <v>5270.03</v>
      </c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</row>
    <row r="48" spans="1:47" ht="16.5" customHeight="1">
      <c r="A48" s="1550"/>
      <c r="B48" s="1551"/>
      <c r="C48" s="1551"/>
      <c r="D48" s="314" t="s">
        <v>28</v>
      </c>
      <c r="E48" s="322">
        <v>0</v>
      </c>
      <c r="F48" s="322">
        <v>0</v>
      </c>
      <c r="G48" s="322">
        <v>984</v>
      </c>
      <c r="H48" s="322">
        <v>9804</v>
      </c>
      <c r="I48" s="322">
        <v>6566</v>
      </c>
      <c r="J48" s="322">
        <v>14330</v>
      </c>
      <c r="K48" s="322">
        <v>13176</v>
      </c>
      <c r="L48" s="322">
        <v>6524</v>
      </c>
      <c r="M48" s="322">
        <v>11917</v>
      </c>
      <c r="N48" s="322">
        <v>74188</v>
      </c>
      <c r="O48" s="322">
        <v>105524</v>
      </c>
      <c r="P48" s="322">
        <v>115148</v>
      </c>
      <c r="Q48" s="322">
        <v>42366</v>
      </c>
      <c r="R48" s="322">
        <v>8005</v>
      </c>
      <c r="S48" s="322">
        <v>2761</v>
      </c>
      <c r="T48" s="322">
        <v>1497</v>
      </c>
      <c r="U48" s="322">
        <v>186</v>
      </c>
      <c r="V48" s="322">
        <v>39</v>
      </c>
      <c r="W48" s="322">
        <v>921</v>
      </c>
      <c r="X48" s="322">
        <v>538</v>
      </c>
      <c r="Y48" s="322">
        <v>288</v>
      </c>
      <c r="Z48" s="323">
        <v>414762</v>
      </c>
      <c r="AA48" s="310"/>
      <c r="AB48" s="310"/>
      <c r="AC48" s="310"/>
      <c r="AD48" s="310"/>
      <c r="AE48" s="310"/>
      <c r="AF48" s="310"/>
      <c r="AG48" s="310"/>
      <c r="AH48" s="310"/>
      <c r="AI48" s="310"/>
      <c r="AJ48" s="310"/>
      <c r="AK48" s="310"/>
      <c r="AL48" s="310"/>
      <c r="AM48" s="310"/>
      <c r="AN48" s="310"/>
      <c r="AO48" s="310"/>
      <c r="AP48" s="310"/>
      <c r="AQ48" s="310"/>
      <c r="AR48" s="310"/>
      <c r="AS48" s="310"/>
      <c r="AT48" s="310"/>
      <c r="AU48" s="310"/>
    </row>
    <row r="49" spans="1:47" ht="16.5" customHeight="1">
      <c r="A49" s="1550"/>
      <c r="B49" s="1551"/>
      <c r="C49" s="1551"/>
      <c r="D49" s="313" t="s">
        <v>26</v>
      </c>
      <c r="E49" s="327">
        <v>0</v>
      </c>
      <c r="F49" s="327">
        <v>0</v>
      </c>
      <c r="G49" s="327">
        <v>146</v>
      </c>
      <c r="H49" s="327">
        <v>796</v>
      </c>
      <c r="I49" s="327">
        <v>266</v>
      </c>
      <c r="J49" s="327">
        <v>325</v>
      </c>
      <c r="K49" s="327">
        <v>191</v>
      </c>
      <c r="L49" s="327">
        <v>69</v>
      </c>
      <c r="M49" s="327">
        <v>50</v>
      </c>
      <c r="N49" s="327">
        <v>328</v>
      </c>
      <c r="O49" s="327">
        <v>438</v>
      </c>
      <c r="P49" s="327">
        <v>456</v>
      </c>
      <c r="Q49" s="327">
        <v>160</v>
      </c>
      <c r="R49" s="327">
        <v>25</v>
      </c>
      <c r="S49" s="327">
        <v>10</v>
      </c>
      <c r="T49" s="327">
        <v>7</v>
      </c>
      <c r="U49" s="327">
        <v>0</v>
      </c>
      <c r="V49" s="327">
        <v>0</v>
      </c>
      <c r="W49" s="327">
        <v>4</v>
      </c>
      <c r="X49" s="327">
        <v>2</v>
      </c>
      <c r="Y49" s="327">
        <v>0</v>
      </c>
      <c r="Z49" s="328">
        <v>3273</v>
      </c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310"/>
      <c r="AR49" s="310"/>
      <c r="AS49" s="310"/>
      <c r="AT49" s="310"/>
      <c r="AU49" s="310"/>
    </row>
    <row r="50" spans="1:47" ht="16.5" customHeight="1">
      <c r="A50" s="1550" t="s">
        <v>24</v>
      </c>
      <c r="B50" s="1551"/>
      <c r="C50" s="1551"/>
      <c r="D50" s="312" t="s">
        <v>27</v>
      </c>
      <c r="E50" s="320">
        <v>0</v>
      </c>
      <c r="F50" s="320">
        <v>0</v>
      </c>
      <c r="G50" s="320">
        <v>47</v>
      </c>
      <c r="H50" s="320">
        <v>195.05</v>
      </c>
      <c r="I50" s="320">
        <v>118.74</v>
      </c>
      <c r="J50" s="320">
        <v>204.65</v>
      </c>
      <c r="K50" s="320">
        <v>187.89</v>
      </c>
      <c r="L50" s="320">
        <v>87.740000000000009</v>
      </c>
      <c r="M50" s="320">
        <v>147.63</v>
      </c>
      <c r="N50" s="320">
        <v>903.88</v>
      </c>
      <c r="O50" s="320">
        <v>1309.8599999999999</v>
      </c>
      <c r="P50" s="320">
        <v>1407.02</v>
      </c>
      <c r="Q50" s="320">
        <v>510.07</v>
      </c>
      <c r="R50" s="320">
        <v>113.13</v>
      </c>
      <c r="S50" s="320">
        <v>37.15</v>
      </c>
      <c r="T50" s="320">
        <v>25.25</v>
      </c>
      <c r="U50" s="320">
        <v>8.52</v>
      </c>
      <c r="V50" s="320">
        <v>1.8</v>
      </c>
      <c r="W50" s="320">
        <v>12.13</v>
      </c>
      <c r="X50" s="320">
        <v>9.34</v>
      </c>
      <c r="Y50" s="320">
        <v>4.5600000000000005</v>
      </c>
      <c r="Z50" s="321">
        <v>5331.41</v>
      </c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0"/>
    </row>
    <row r="51" spans="1:47" ht="16.5" customHeight="1">
      <c r="A51" s="1550"/>
      <c r="B51" s="1551"/>
      <c r="C51" s="1551"/>
      <c r="D51" s="314" t="s">
        <v>28</v>
      </c>
      <c r="E51" s="322">
        <v>0</v>
      </c>
      <c r="F51" s="322">
        <v>0</v>
      </c>
      <c r="G51" s="322">
        <v>984</v>
      </c>
      <c r="H51" s="322">
        <v>9804</v>
      </c>
      <c r="I51" s="322">
        <v>6566</v>
      </c>
      <c r="J51" s="322">
        <v>14330</v>
      </c>
      <c r="K51" s="322">
        <v>13176</v>
      </c>
      <c r="L51" s="322">
        <v>6779</v>
      </c>
      <c r="M51" s="322">
        <v>11927</v>
      </c>
      <c r="N51" s="322">
        <v>75635</v>
      </c>
      <c r="O51" s="322">
        <v>106092</v>
      </c>
      <c r="P51" s="322">
        <v>116789</v>
      </c>
      <c r="Q51" s="322">
        <v>43091</v>
      </c>
      <c r="R51" s="322">
        <v>13461</v>
      </c>
      <c r="S51" s="322">
        <v>3014</v>
      </c>
      <c r="T51" s="322">
        <v>3082</v>
      </c>
      <c r="U51" s="322">
        <v>1856</v>
      </c>
      <c r="V51" s="322">
        <v>365</v>
      </c>
      <c r="W51" s="322">
        <v>1756</v>
      </c>
      <c r="X51" s="322">
        <v>1423</v>
      </c>
      <c r="Y51" s="322">
        <v>448</v>
      </c>
      <c r="Z51" s="323">
        <v>430578</v>
      </c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</row>
    <row r="52" spans="1:47" ht="16.5" customHeight="1">
      <c r="A52" s="1550"/>
      <c r="B52" s="1551"/>
      <c r="C52" s="1551"/>
      <c r="D52" s="313" t="s">
        <v>26</v>
      </c>
      <c r="E52" s="327">
        <v>0</v>
      </c>
      <c r="F52" s="327">
        <v>0</v>
      </c>
      <c r="G52" s="327">
        <v>146</v>
      </c>
      <c r="H52" s="327">
        <v>796</v>
      </c>
      <c r="I52" s="327">
        <v>266</v>
      </c>
      <c r="J52" s="327">
        <v>325</v>
      </c>
      <c r="K52" s="327">
        <v>191</v>
      </c>
      <c r="L52" s="327">
        <v>78</v>
      </c>
      <c r="M52" s="327">
        <v>50</v>
      </c>
      <c r="N52" s="327">
        <v>353</v>
      </c>
      <c r="O52" s="327">
        <v>446</v>
      </c>
      <c r="P52" s="327">
        <v>474</v>
      </c>
      <c r="Q52" s="327">
        <v>166</v>
      </c>
      <c r="R52" s="327">
        <v>64</v>
      </c>
      <c r="S52" s="327">
        <v>11</v>
      </c>
      <c r="T52" s="327">
        <v>18</v>
      </c>
      <c r="U52" s="327">
        <v>11</v>
      </c>
      <c r="V52" s="327">
        <v>2</v>
      </c>
      <c r="W52" s="327">
        <v>10</v>
      </c>
      <c r="X52" s="327">
        <v>7</v>
      </c>
      <c r="Y52" s="327">
        <v>0</v>
      </c>
      <c r="Z52" s="328">
        <v>3414</v>
      </c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0"/>
      <c r="AS52" s="310"/>
      <c r="AT52" s="310"/>
      <c r="AU52" s="310"/>
    </row>
    <row r="53" spans="1:47" ht="16.5" customHeight="1">
      <c r="A53" s="1550" t="s">
        <v>33</v>
      </c>
      <c r="B53" s="1551"/>
      <c r="C53" s="1551"/>
      <c r="D53" s="312" t="s">
        <v>27</v>
      </c>
      <c r="E53" s="320">
        <v>0.26</v>
      </c>
      <c r="F53" s="320">
        <v>53.499999999999993</v>
      </c>
      <c r="G53" s="320">
        <v>102.78999999999999</v>
      </c>
      <c r="H53" s="320">
        <v>335.03</v>
      </c>
      <c r="I53" s="320">
        <v>322.3</v>
      </c>
      <c r="J53" s="320">
        <v>493.96999999999991</v>
      </c>
      <c r="K53" s="320">
        <v>854.11</v>
      </c>
      <c r="L53" s="320">
        <v>598.79999999999995</v>
      </c>
      <c r="M53" s="320">
        <v>982.52</v>
      </c>
      <c r="N53" s="320">
        <v>2201.4299999999998</v>
      </c>
      <c r="O53" s="320">
        <v>2709.9</v>
      </c>
      <c r="P53" s="320">
        <v>2145.23</v>
      </c>
      <c r="Q53" s="320">
        <v>773.18000000000006</v>
      </c>
      <c r="R53" s="320">
        <v>204.94</v>
      </c>
      <c r="S53" s="320">
        <v>128.53</v>
      </c>
      <c r="T53" s="320">
        <v>142.45000000000002</v>
      </c>
      <c r="U53" s="320">
        <v>48.190000000000005</v>
      </c>
      <c r="V53" s="320">
        <v>19.100000000000001</v>
      </c>
      <c r="W53" s="320">
        <v>65.2</v>
      </c>
      <c r="X53" s="320">
        <v>19.88</v>
      </c>
      <c r="Y53" s="320">
        <v>7.83</v>
      </c>
      <c r="Z53" s="321">
        <v>12209.14</v>
      </c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0"/>
    </row>
    <row r="54" spans="1:47" ht="16.5" customHeight="1">
      <c r="A54" s="1550"/>
      <c r="B54" s="1551"/>
      <c r="C54" s="1551"/>
      <c r="D54" s="314" t="s">
        <v>28</v>
      </c>
      <c r="E54" s="322">
        <v>2</v>
      </c>
      <c r="F54" s="322">
        <v>3007</v>
      </c>
      <c r="G54" s="322">
        <v>6084</v>
      </c>
      <c r="H54" s="322">
        <v>29874</v>
      </c>
      <c r="I54" s="322">
        <v>40359</v>
      </c>
      <c r="J54" s="322">
        <v>78059</v>
      </c>
      <c r="K54" s="322">
        <v>183366</v>
      </c>
      <c r="L54" s="322">
        <v>172488</v>
      </c>
      <c r="M54" s="322">
        <v>318863</v>
      </c>
      <c r="N54" s="322">
        <v>587711</v>
      </c>
      <c r="O54" s="322">
        <v>782137</v>
      </c>
      <c r="P54" s="322">
        <v>506218</v>
      </c>
      <c r="Q54" s="322">
        <v>194346</v>
      </c>
      <c r="R54" s="322">
        <v>66084</v>
      </c>
      <c r="S54" s="322">
        <v>58271</v>
      </c>
      <c r="T54" s="322">
        <v>76765</v>
      </c>
      <c r="U54" s="322">
        <v>24835</v>
      </c>
      <c r="V54" s="322">
        <v>11311</v>
      </c>
      <c r="W54" s="322">
        <v>37492</v>
      </c>
      <c r="X54" s="322">
        <v>8440</v>
      </c>
      <c r="Y54" s="322">
        <v>2565</v>
      </c>
      <c r="Z54" s="323">
        <v>3188277</v>
      </c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310"/>
      <c r="AR54" s="310"/>
      <c r="AS54" s="310"/>
      <c r="AT54" s="310"/>
      <c r="AU54" s="310"/>
    </row>
    <row r="55" spans="1:47" ht="16.5" customHeight="1" thickBot="1">
      <c r="A55" s="1558"/>
      <c r="B55" s="1559"/>
      <c r="C55" s="1559"/>
      <c r="D55" s="318" t="s">
        <v>26</v>
      </c>
      <c r="E55" s="329">
        <v>0</v>
      </c>
      <c r="F55" s="329">
        <v>712</v>
      </c>
      <c r="G55" s="329">
        <v>1113</v>
      </c>
      <c r="H55" s="329">
        <v>2280</v>
      </c>
      <c r="I55" s="329">
        <v>1967</v>
      </c>
      <c r="J55" s="329">
        <v>2484</v>
      </c>
      <c r="K55" s="329">
        <v>4634</v>
      </c>
      <c r="L55" s="329">
        <v>3272</v>
      </c>
      <c r="M55" s="329">
        <v>4665</v>
      </c>
      <c r="N55" s="329">
        <v>6709</v>
      </c>
      <c r="O55" s="329">
        <v>6837</v>
      </c>
      <c r="P55" s="329">
        <v>3302</v>
      </c>
      <c r="Q55" s="329">
        <v>1080</v>
      </c>
      <c r="R55" s="329">
        <v>303</v>
      </c>
      <c r="S55" s="329">
        <v>252</v>
      </c>
      <c r="T55" s="329">
        <v>247</v>
      </c>
      <c r="U55" s="329">
        <v>84</v>
      </c>
      <c r="V55" s="329">
        <v>23</v>
      </c>
      <c r="W55" s="329">
        <v>90</v>
      </c>
      <c r="X55" s="329">
        <v>20</v>
      </c>
      <c r="Y55" s="329">
        <v>5</v>
      </c>
      <c r="Z55" s="329">
        <v>40079</v>
      </c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  <c r="AM55" s="310"/>
      <c r="AN55" s="310"/>
      <c r="AO55" s="310"/>
      <c r="AP55" s="310"/>
      <c r="AQ55" s="310"/>
      <c r="AR55" s="310"/>
      <c r="AS55" s="310"/>
      <c r="AT55" s="310"/>
      <c r="AU55" s="310"/>
    </row>
    <row r="56" spans="1:47" ht="16.5" customHeight="1" thickBot="1">
      <c r="A56" s="309"/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  <c r="AD56" s="309"/>
      <c r="AE56" s="309"/>
      <c r="AF56" s="309"/>
      <c r="AG56" s="309"/>
      <c r="AH56" s="309"/>
      <c r="AI56" s="309"/>
      <c r="AJ56" s="309"/>
      <c r="AK56" s="309"/>
      <c r="AL56" s="309"/>
      <c r="AM56" s="309"/>
      <c r="AN56" s="309"/>
      <c r="AO56" s="309"/>
      <c r="AP56" s="309"/>
      <c r="AQ56" s="309"/>
      <c r="AR56" s="309"/>
      <c r="AS56" s="309"/>
      <c r="AT56" s="309"/>
      <c r="AU56" s="309"/>
    </row>
    <row r="57" spans="1:47" ht="16.5" customHeight="1">
      <c r="A57" s="309"/>
      <c r="B57" s="309"/>
      <c r="C57" s="309"/>
      <c r="D57" s="309"/>
      <c r="E57" s="309"/>
      <c r="F57" s="309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309"/>
      <c r="AB57" s="309"/>
      <c r="AC57" s="309"/>
      <c r="AD57" s="309"/>
      <c r="AE57" s="309"/>
      <c r="AF57" s="309"/>
      <c r="AG57" s="309"/>
      <c r="AH57" s="309"/>
      <c r="AI57" s="309"/>
      <c r="AJ57" s="309"/>
      <c r="AK57" s="309"/>
      <c r="AL57" s="309"/>
      <c r="AM57" s="309"/>
      <c r="AN57" s="309"/>
      <c r="AO57" s="309"/>
      <c r="AP57" s="309"/>
      <c r="AQ57" s="309"/>
      <c r="AR57" s="309"/>
      <c r="AS57" s="309"/>
      <c r="AT57" s="309"/>
      <c r="AU57" s="309"/>
    </row>
    <row r="58" spans="1:47" ht="16.5" customHeight="1">
      <c r="A58" s="309"/>
      <c r="B58" s="309"/>
      <c r="C58" s="309"/>
      <c r="D58" s="309"/>
      <c r="E58" s="309"/>
      <c r="F58" s="309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309"/>
      <c r="AB58" s="309"/>
      <c r="AC58" s="309"/>
      <c r="AD58" s="309"/>
      <c r="AE58" s="309"/>
      <c r="AF58" s="309"/>
      <c r="AG58" s="309"/>
      <c r="AH58" s="309"/>
      <c r="AI58" s="309"/>
      <c r="AJ58" s="309"/>
      <c r="AK58" s="309"/>
      <c r="AL58" s="309"/>
      <c r="AM58" s="309"/>
      <c r="AN58" s="309"/>
      <c r="AO58" s="309"/>
      <c r="AP58" s="309"/>
      <c r="AQ58" s="309"/>
      <c r="AR58" s="309"/>
      <c r="AS58" s="309"/>
      <c r="AT58" s="309"/>
      <c r="AU58" s="309"/>
    </row>
    <row r="59" spans="1:47" ht="16.5" customHeight="1" thickBot="1">
      <c r="A59" s="309"/>
      <c r="B59" s="309"/>
      <c r="C59" s="309"/>
      <c r="D59" s="309"/>
      <c r="E59" s="309"/>
      <c r="F59" s="309"/>
      <c r="G59" s="1553">
        <v>98.39</v>
      </c>
      <c r="H59" s="1554"/>
      <c r="I59" s="1554">
        <v>9839</v>
      </c>
      <c r="J59" s="1554"/>
      <c r="K59" s="1554">
        <v>0.41</v>
      </c>
      <c r="L59" s="1554"/>
      <c r="M59" s="1554">
        <v>26.88</v>
      </c>
      <c r="N59" s="1554"/>
      <c r="O59" s="1554">
        <v>5.76</v>
      </c>
      <c r="P59" s="1554"/>
      <c r="Q59" s="1554">
        <v>16.96</v>
      </c>
      <c r="R59" s="1554"/>
      <c r="S59" s="1572">
        <v>49.6</v>
      </c>
      <c r="T59" s="1573"/>
      <c r="U59" s="1554">
        <v>12357.539999999999</v>
      </c>
      <c r="V59" s="1554"/>
      <c r="W59" s="1554">
        <v>3188277</v>
      </c>
      <c r="X59" s="1554"/>
      <c r="Y59" s="1554">
        <v>40079</v>
      </c>
      <c r="Z59" s="1577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</row>
    <row r="60" spans="1:47" ht="16.5" customHeight="1"/>
    <row r="61" spans="1:47" ht="16.5" customHeight="1"/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workbookViewId="0">
      <selection sqref="A1:G1"/>
    </sheetView>
  </sheetViews>
  <sheetFormatPr defaultRowHeight="13.5"/>
  <sheetData>
    <row r="1" spans="1:47" ht="18.75">
      <c r="A1" s="1555" t="s">
        <v>71</v>
      </c>
      <c r="B1" s="1556"/>
      <c r="C1" s="1556"/>
      <c r="D1" s="1556"/>
      <c r="E1" s="1556"/>
      <c r="F1" s="1556"/>
      <c r="G1" s="1556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</row>
    <row r="2" spans="1:47" ht="25.5">
      <c r="A2" s="1557" t="s">
        <v>0</v>
      </c>
      <c r="B2" s="1557"/>
      <c r="C2" s="1557"/>
      <c r="D2" s="1557"/>
      <c r="E2" s="1557"/>
      <c r="F2" s="1557"/>
      <c r="G2" s="1557"/>
      <c r="H2" s="1557"/>
      <c r="I2" s="1557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</row>
    <row r="3" spans="1:47" ht="14.25" thickBot="1">
      <c r="A3" s="331"/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</row>
    <row r="4" spans="1:47" ht="16.5" customHeight="1">
      <c r="A4" s="337" t="s">
        <v>36</v>
      </c>
      <c r="B4" s="338" t="s">
        <v>35</v>
      </c>
      <c r="C4" s="338" t="s">
        <v>1</v>
      </c>
      <c r="D4" s="338" t="s">
        <v>2</v>
      </c>
      <c r="E4" s="338" t="s">
        <v>3</v>
      </c>
      <c r="F4" s="338" t="s">
        <v>4</v>
      </c>
      <c r="G4" s="338" t="s">
        <v>5</v>
      </c>
      <c r="H4" s="338" t="s">
        <v>6</v>
      </c>
      <c r="I4" s="338" t="s">
        <v>7</v>
      </c>
      <c r="J4" s="338" t="s">
        <v>8</v>
      </c>
      <c r="K4" s="338" t="s">
        <v>9</v>
      </c>
      <c r="L4" s="338" t="s">
        <v>10</v>
      </c>
      <c r="M4" s="338" t="s">
        <v>11</v>
      </c>
      <c r="N4" s="338" t="s">
        <v>12</v>
      </c>
      <c r="O4" s="338" t="s">
        <v>13</v>
      </c>
      <c r="P4" s="338" t="s">
        <v>14</v>
      </c>
      <c r="Q4" s="338" t="s">
        <v>15</v>
      </c>
      <c r="R4" s="338" t="s">
        <v>16</v>
      </c>
      <c r="S4" s="338" t="s">
        <v>17</v>
      </c>
      <c r="T4" s="338" t="s">
        <v>18</v>
      </c>
      <c r="U4" s="338" t="s">
        <v>19</v>
      </c>
      <c r="V4" s="338" t="s">
        <v>20</v>
      </c>
      <c r="W4" s="338" t="s">
        <v>21</v>
      </c>
      <c r="X4" s="338" t="s">
        <v>22</v>
      </c>
      <c r="Y4" s="338" t="s">
        <v>23</v>
      </c>
      <c r="Z4" s="339" t="s">
        <v>25</v>
      </c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</row>
    <row r="5" spans="1:47" ht="16.5" customHeight="1">
      <c r="A5" s="1550" t="s">
        <v>32</v>
      </c>
      <c r="B5" s="1551" t="s">
        <v>29</v>
      </c>
      <c r="C5" s="1551" t="s">
        <v>51</v>
      </c>
      <c r="D5" s="334" t="s">
        <v>27</v>
      </c>
      <c r="E5" s="341">
        <v>12.19</v>
      </c>
      <c r="F5" s="342">
        <v>92.33</v>
      </c>
      <c r="G5" s="342">
        <v>156.71</v>
      </c>
      <c r="H5" s="342">
        <v>198.01</v>
      </c>
      <c r="I5" s="342">
        <v>103.14</v>
      </c>
      <c r="J5" s="342">
        <v>261.79000000000002</v>
      </c>
      <c r="K5" s="342">
        <v>826.41</v>
      </c>
      <c r="L5" s="342">
        <v>1003.33</v>
      </c>
      <c r="M5" s="342">
        <v>1818.83</v>
      </c>
      <c r="N5" s="342">
        <v>3470.8</v>
      </c>
      <c r="O5" s="342">
        <v>3880.32</v>
      </c>
      <c r="P5" s="342">
        <v>2333.4699999999998</v>
      </c>
      <c r="Q5" s="342">
        <v>1295.74</v>
      </c>
      <c r="R5" s="342">
        <v>495.49</v>
      </c>
      <c r="S5" s="342">
        <v>348.35</v>
      </c>
      <c r="T5" s="342">
        <v>256.74</v>
      </c>
      <c r="U5" s="342">
        <v>206.33</v>
      </c>
      <c r="V5" s="342">
        <v>189.51</v>
      </c>
      <c r="W5" s="342">
        <v>154.08000000000001</v>
      </c>
      <c r="X5" s="342">
        <v>60.32</v>
      </c>
      <c r="Y5" s="342">
        <v>41.61</v>
      </c>
      <c r="Z5" s="343">
        <v>17205.5</v>
      </c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</row>
    <row r="6" spans="1:47" ht="16.5" customHeight="1">
      <c r="A6" s="1550"/>
      <c r="B6" s="1551"/>
      <c r="C6" s="1551"/>
      <c r="D6" s="336" t="s">
        <v>28</v>
      </c>
      <c r="E6" s="344">
        <v>210</v>
      </c>
      <c r="F6" s="344">
        <v>6668</v>
      </c>
      <c r="G6" s="344">
        <v>21380</v>
      </c>
      <c r="H6" s="344">
        <v>39444</v>
      </c>
      <c r="I6" s="344">
        <v>27469</v>
      </c>
      <c r="J6" s="344">
        <v>85152</v>
      </c>
      <c r="K6" s="344">
        <v>320717</v>
      </c>
      <c r="L6" s="344">
        <v>428508</v>
      </c>
      <c r="M6" s="344">
        <v>877735</v>
      </c>
      <c r="N6" s="344">
        <v>1788784</v>
      </c>
      <c r="O6" s="344">
        <v>2108116</v>
      </c>
      <c r="P6" s="344">
        <v>1335770</v>
      </c>
      <c r="Q6" s="344">
        <v>768350</v>
      </c>
      <c r="R6" s="344">
        <v>301582</v>
      </c>
      <c r="S6" s="344">
        <v>224800</v>
      </c>
      <c r="T6" s="344">
        <v>174413</v>
      </c>
      <c r="U6" s="344">
        <v>143426</v>
      </c>
      <c r="V6" s="344">
        <v>134216</v>
      </c>
      <c r="W6" s="344">
        <v>114263</v>
      </c>
      <c r="X6" s="344">
        <v>42432</v>
      </c>
      <c r="Y6" s="344">
        <v>30048</v>
      </c>
      <c r="Z6" s="345">
        <v>8973483</v>
      </c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</row>
    <row r="7" spans="1:47" ht="16.5" customHeight="1">
      <c r="A7" s="1550"/>
      <c r="B7" s="1551"/>
      <c r="C7" s="1551"/>
      <c r="D7" s="335" t="s">
        <v>26</v>
      </c>
      <c r="E7" s="346">
        <v>105</v>
      </c>
      <c r="F7" s="346">
        <v>2531</v>
      </c>
      <c r="G7" s="346">
        <v>4245</v>
      </c>
      <c r="H7" s="346">
        <v>2946</v>
      </c>
      <c r="I7" s="346">
        <v>1033</v>
      </c>
      <c r="J7" s="346">
        <v>2349</v>
      </c>
      <c r="K7" s="346">
        <v>6717</v>
      </c>
      <c r="L7" s="346">
        <v>7101</v>
      </c>
      <c r="M7" s="346">
        <v>11525</v>
      </c>
      <c r="N7" s="346">
        <v>19395</v>
      </c>
      <c r="O7" s="346">
        <v>18558</v>
      </c>
      <c r="P7" s="346">
        <v>9186</v>
      </c>
      <c r="Q7" s="346">
        <v>4388</v>
      </c>
      <c r="R7" s="346">
        <v>1397</v>
      </c>
      <c r="S7" s="346">
        <v>942</v>
      </c>
      <c r="T7" s="346">
        <v>545</v>
      </c>
      <c r="U7" s="346">
        <v>437</v>
      </c>
      <c r="V7" s="346">
        <v>280</v>
      </c>
      <c r="W7" s="346">
        <v>231</v>
      </c>
      <c r="X7" s="346">
        <v>87</v>
      </c>
      <c r="Y7" s="346">
        <v>57</v>
      </c>
      <c r="Z7" s="347">
        <v>94055</v>
      </c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</row>
    <row r="8" spans="1:47" ht="16.5" customHeight="1">
      <c r="A8" s="1550"/>
      <c r="B8" s="1551"/>
      <c r="C8" s="1551" t="s">
        <v>52</v>
      </c>
      <c r="D8" s="334" t="s">
        <v>27</v>
      </c>
      <c r="E8" s="342">
        <v>0.04</v>
      </c>
      <c r="F8" s="342">
        <v>37.57</v>
      </c>
      <c r="G8" s="342">
        <v>114.41</v>
      </c>
      <c r="H8" s="342">
        <v>97.31</v>
      </c>
      <c r="I8" s="342">
        <v>195.49</v>
      </c>
      <c r="J8" s="342">
        <v>333.82</v>
      </c>
      <c r="K8" s="342">
        <v>646.54</v>
      </c>
      <c r="L8" s="342">
        <v>349.18</v>
      </c>
      <c r="M8" s="342">
        <v>705.93</v>
      </c>
      <c r="N8" s="342">
        <v>521.4</v>
      </c>
      <c r="O8" s="342">
        <v>466.66</v>
      </c>
      <c r="P8" s="342">
        <v>248.87</v>
      </c>
      <c r="Q8" s="342">
        <v>116.43</v>
      </c>
      <c r="R8" s="342">
        <v>63.35</v>
      </c>
      <c r="S8" s="342">
        <v>40.72</v>
      </c>
      <c r="T8" s="342">
        <v>36.770000000000003</v>
      </c>
      <c r="U8" s="342">
        <v>59.56</v>
      </c>
      <c r="V8" s="342">
        <v>52.44</v>
      </c>
      <c r="W8" s="342">
        <v>16.02</v>
      </c>
      <c r="X8" s="342">
        <v>1.66</v>
      </c>
      <c r="Y8" s="342">
        <v>2.27</v>
      </c>
      <c r="Z8" s="343">
        <v>4106.4399999999996</v>
      </c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</row>
    <row r="9" spans="1:47" ht="16.5" customHeight="1">
      <c r="A9" s="1550"/>
      <c r="B9" s="1551"/>
      <c r="C9" s="1551"/>
      <c r="D9" s="336" t="s">
        <v>28</v>
      </c>
      <c r="E9" s="344">
        <v>1</v>
      </c>
      <c r="F9" s="344">
        <v>1960</v>
      </c>
      <c r="G9" s="344">
        <v>9222</v>
      </c>
      <c r="H9" s="344">
        <v>12776</v>
      </c>
      <c r="I9" s="344">
        <v>33501</v>
      </c>
      <c r="J9" s="344">
        <v>68823</v>
      </c>
      <c r="K9" s="344">
        <v>155617</v>
      </c>
      <c r="L9" s="344">
        <v>93392</v>
      </c>
      <c r="M9" s="344">
        <v>207958</v>
      </c>
      <c r="N9" s="344">
        <v>156727</v>
      </c>
      <c r="O9" s="344">
        <v>148877</v>
      </c>
      <c r="P9" s="344">
        <v>81052</v>
      </c>
      <c r="Q9" s="344">
        <v>42969</v>
      </c>
      <c r="R9" s="344">
        <v>24142</v>
      </c>
      <c r="S9" s="344">
        <v>15297</v>
      </c>
      <c r="T9" s="344">
        <v>13905</v>
      </c>
      <c r="U9" s="344">
        <v>23116</v>
      </c>
      <c r="V9" s="344">
        <v>20695</v>
      </c>
      <c r="W9" s="344">
        <v>6665</v>
      </c>
      <c r="X9" s="344">
        <v>599</v>
      </c>
      <c r="Y9" s="344">
        <v>953</v>
      </c>
      <c r="Z9" s="345">
        <v>1118247</v>
      </c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</row>
    <row r="10" spans="1:47" ht="16.5" customHeight="1">
      <c r="A10" s="1550"/>
      <c r="B10" s="1551"/>
      <c r="C10" s="1551"/>
      <c r="D10" s="335" t="s">
        <v>26</v>
      </c>
      <c r="E10" s="346">
        <v>0</v>
      </c>
      <c r="F10" s="346">
        <v>392</v>
      </c>
      <c r="G10" s="346">
        <v>1145</v>
      </c>
      <c r="H10" s="346">
        <v>950</v>
      </c>
      <c r="I10" s="346">
        <v>1682</v>
      </c>
      <c r="J10" s="346">
        <v>2590</v>
      </c>
      <c r="K10" s="346">
        <v>4484</v>
      </c>
      <c r="L10" s="346">
        <v>2100</v>
      </c>
      <c r="M10" s="346">
        <v>3760</v>
      </c>
      <c r="N10" s="346">
        <v>2302</v>
      </c>
      <c r="O10" s="346">
        <v>1778</v>
      </c>
      <c r="P10" s="346">
        <v>826</v>
      </c>
      <c r="Q10" s="346">
        <v>344</v>
      </c>
      <c r="R10" s="346">
        <v>164</v>
      </c>
      <c r="S10" s="346">
        <v>84</v>
      </c>
      <c r="T10" s="346">
        <v>66</v>
      </c>
      <c r="U10" s="346">
        <v>97</v>
      </c>
      <c r="V10" s="346">
        <v>80</v>
      </c>
      <c r="W10" s="346">
        <v>19</v>
      </c>
      <c r="X10" s="346">
        <v>2</v>
      </c>
      <c r="Y10" s="346">
        <v>2</v>
      </c>
      <c r="Z10" s="347">
        <v>22867</v>
      </c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</row>
    <row r="11" spans="1:47" ht="16.5" customHeight="1">
      <c r="A11" s="1550"/>
      <c r="B11" s="1551"/>
      <c r="C11" s="1551" t="s">
        <v>53</v>
      </c>
      <c r="D11" s="334" t="s">
        <v>27</v>
      </c>
      <c r="E11" s="342">
        <v>0</v>
      </c>
      <c r="F11" s="342">
        <v>0</v>
      </c>
      <c r="G11" s="342">
        <v>0</v>
      </c>
      <c r="H11" s="342">
        <v>0</v>
      </c>
      <c r="I11" s="342">
        <v>0</v>
      </c>
      <c r="J11" s="342">
        <v>6.33</v>
      </c>
      <c r="K11" s="342">
        <v>1.23</v>
      </c>
      <c r="L11" s="342">
        <v>0.18</v>
      </c>
      <c r="M11" s="342">
        <v>5.6</v>
      </c>
      <c r="N11" s="342">
        <v>57.76</v>
      </c>
      <c r="O11" s="342">
        <v>18.25</v>
      </c>
      <c r="P11" s="342">
        <v>12.68</v>
      </c>
      <c r="Q11" s="342">
        <v>6.58</v>
      </c>
      <c r="R11" s="342">
        <v>3.38</v>
      </c>
      <c r="S11" s="342">
        <v>0</v>
      </c>
      <c r="T11" s="342">
        <v>0.7</v>
      </c>
      <c r="U11" s="342">
        <v>1.62</v>
      </c>
      <c r="V11" s="342">
        <v>1.01</v>
      </c>
      <c r="W11" s="342">
        <v>0</v>
      </c>
      <c r="X11" s="342">
        <v>0</v>
      </c>
      <c r="Y11" s="342">
        <v>16.5</v>
      </c>
      <c r="Z11" s="343">
        <v>131.82</v>
      </c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</row>
    <row r="12" spans="1:47" ht="16.5" customHeight="1">
      <c r="A12" s="1550"/>
      <c r="B12" s="1551"/>
      <c r="C12" s="1551"/>
      <c r="D12" s="336" t="s">
        <v>28</v>
      </c>
      <c r="E12" s="344">
        <v>0</v>
      </c>
      <c r="F12" s="344">
        <v>0</v>
      </c>
      <c r="G12" s="344">
        <v>0</v>
      </c>
      <c r="H12" s="344">
        <v>0</v>
      </c>
      <c r="I12" s="344">
        <v>0</v>
      </c>
      <c r="J12" s="344">
        <v>492</v>
      </c>
      <c r="K12" s="344">
        <v>148</v>
      </c>
      <c r="L12" s="344">
        <v>33</v>
      </c>
      <c r="M12" s="344">
        <v>923</v>
      </c>
      <c r="N12" s="344">
        <v>14351</v>
      </c>
      <c r="O12" s="344">
        <v>4074</v>
      </c>
      <c r="P12" s="344">
        <v>2895</v>
      </c>
      <c r="Q12" s="344">
        <v>1337</v>
      </c>
      <c r="R12" s="344">
        <v>918</v>
      </c>
      <c r="S12" s="344">
        <v>0</v>
      </c>
      <c r="T12" s="344">
        <v>181</v>
      </c>
      <c r="U12" s="344">
        <v>454</v>
      </c>
      <c r="V12" s="344">
        <v>228</v>
      </c>
      <c r="W12" s="344">
        <v>0</v>
      </c>
      <c r="X12" s="344">
        <v>0</v>
      </c>
      <c r="Y12" s="344">
        <v>3729</v>
      </c>
      <c r="Z12" s="345">
        <v>29763</v>
      </c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</row>
    <row r="13" spans="1:47" ht="16.5" customHeight="1">
      <c r="A13" s="1550"/>
      <c r="B13" s="1551"/>
      <c r="C13" s="1551"/>
      <c r="D13" s="335" t="s">
        <v>26</v>
      </c>
      <c r="E13" s="346">
        <v>0</v>
      </c>
      <c r="F13" s="346">
        <v>0</v>
      </c>
      <c r="G13" s="346">
        <v>0</v>
      </c>
      <c r="H13" s="346">
        <v>0</v>
      </c>
      <c r="I13" s="346">
        <v>0</v>
      </c>
      <c r="J13" s="346">
        <v>37</v>
      </c>
      <c r="K13" s="346">
        <v>7</v>
      </c>
      <c r="L13" s="346">
        <v>1</v>
      </c>
      <c r="M13" s="346">
        <v>21</v>
      </c>
      <c r="N13" s="346">
        <v>233</v>
      </c>
      <c r="O13" s="346">
        <v>50</v>
      </c>
      <c r="P13" s="346">
        <v>29</v>
      </c>
      <c r="Q13" s="346">
        <v>13</v>
      </c>
      <c r="R13" s="346">
        <v>8</v>
      </c>
      <c r="S13" s="346">
        <v>0</v>
      </c>
      <c r="T13" s="346">
        <v>2</v>
      </c>
      <c r="U13" s="346">
        <v>2</v>
      </c>
      <c r="V13" s="346">
        <v>1</v>
      </c>
      <c r="W13" s="346">
        <v>0</v>
      </c>
      <c r="X13" s="346">
        <v>0</v>
      </c>
      <c r="Y13" s="346">
        <v>26</v>
      </c>
      <c r="Z13" s="347">
        <v>430</v>
      </c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</row>
    <row r="14" spans="1:47" ht="16.5" customHeight="1">
      <c r="A14" s="1550"/>
      <c r="B14" s="1551"/>
      <c r="C14" s="1552" t="s">
        <v>54</v>
      </c>
      <c r="D14" s="334" t="s">
        <v>27</v>
      </c>
      <c r="E14" s="342">
        <v>0</v>
      </c>
      <c r="F14" s="342">
        <v>0</v>
      </c>
      <c r="G14" s="342">
        <v>0</v>
      </c>
      <c r="H14" s="342">
        <v>0</v>
      </c>
      <c r="I14" s="342">
        <v>0</v>
      </c>
      <c r="J14" s="342">
        <v>0</v>
      </c>
      <c r="K14" s="342">
        <v>0</v>
      </c>
      <c r="L14" s="342">
        <v>0</v>
      </c>
      <c r="M14" s="342">
        <v>0.69</v>
      </c>
      <c r="N14" s="342">
        <v>162.63999999999999</v>
      </c>
      <c r="O14" s="342">
        <v>12.57</v>
      </c>
      <c r="P14" s="342">
        <v>0</v>
      </c>
      <c r="Q14" s="342">
        <v>0</v>
      </c>
      <c r="R14" s="342">
        <v>0</v>
      </c>
      <c r="S14" s="342">
        <v>0</v>
      </c>
      <c r="T14" s="342">
        <v>0</v>
      </c>
      <c r="U14" s="342">
        <v>0</v>
      </c>
      <c r="V14" s="342">
        <v>0</v>
      </c>
      <c r="W14" s="342">
        <v>0</v>
      </c>
      <c r="X14" s="342">
        <v>0</v>
      </c>
      <c r="Y14" s="342">
        <v>0</v>
      </c>
      <c r="Z14" s="343">
        <v>175.9</v>
      </c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</row>
    <row r="15" spans="1:47" ht="16.5" customHeight="1">
      <c r="A15" s="1550"/>
      <c r="B15" s="1551"/>
      <c r="C15" s="1552"/>
      <c r="D15" s="336" t="s">
        <v>28</v>
      </c>
      <c r="E15" s="344">
        <v>0</v>
      </c>
      <c r="F15" s="344">
        <v>0</v>
      </c>
      <c r="G15" s="344">
        <v>0</v>
      </c>
      <c r="H15" s="344">
        <v>0</v>
      </c>
      <c r="I15" s="344">
        <v>0</v>
      </c>
      <c r="J15" s="344">
        <v>0</v>
      </c>
      <c r="K15" s="344">
        <v>0</v>
      </c>
      <c r="L15" s="344">
        <v>0</v>
      </c>
      <c r="M15" s="344">
        <v>108</v>
      </c>
      <c r="N15" s="344">
        <v>41895</v>
      </c>
      <c r="O15" s="344">
        <v>2924</v>
      </c>
      <c r="P15" s="344">
        <v>0</v>
      </c>
      <c r="Q15" s="344">
        <v>0</v>
      </c>
      <c r="R15" s="344">
        <v>0</v>
      </c>
      <c r="S15" s="344">
        <v>0</v>
      </c>
      <c r="T15" s="344">
        <v>0</v>
      </c>
      <c r="U15" s="344">
        <v>0</v>
      </c>
      <c r="V15" s="344">
        <v>0</v>
      </c>
      <c r="W15" s="344">
        <v>0</v>
      </c>
      <c r="X15" s="344">
        <v>0</v>
      </c>
      <c r="Y15" s="344">
        <v>0</v>
      </c>
      <c r="Z15" s="345">
        <v>44927</v>
      </c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</row>
    <row r="16" spans="1:47" ht="16.5" customHeight="1">
      <c r="A16" s="1550"/>
      <c r="B16" s="1551"/>
      <c r="C16" s="1552"/>
      <c r="D16" s="335" t="s">
        <v>26</v>
      </c>
      <c r="E16" s="346">
        <v>0</v>
      </c>
      <c r="F16" s="346">
        <v>0</v>
      </c>
      <c r="G16" s="346">
        <v>0</v>
      </c>
      <c r="H16" s="346">
        <v>0</v>
      </c>
      <c r="I16" s="346">
        <v>0</v>
      </c>
      <c r="J16" s="346">
        <v>0</v>
      </c>
      <c r="K16" s="346">
        <v>0</v>
      </c>
      <c r="L16" s="346">
        <v>0</v>
      </c>
      <c r="M16" s="346">
        <v>2</v>
      </c>
      <c r="N16" s="346">
        <v>685</v>
      </c>
      <c r="O16" s="346">
        <v>37</v>
      </c>
      <c r="P16" s="346">
        <v>0</v>
      </c>
      <c r="Q16" s="346">
        <v>0</v>
      </c>
      <c r="R16" s="346">
        <v>0</v>
      </c>
      <c r="S16" s="346">
        <v>0</v>
      </c>
      <c r="T16" s="346">
        <v>0</v>
      </c>
      <c r="U16" s="346">
        <v>0</v>
      </c>
      <c r="V16" s="346">
        <v>0</v>
      </c>
      <c r="W16" s="346">
        <v>0</v>
      </c>
      <c r="X16" s="346">
        <v>0</v>
      </c>
      <c r="Y16" s="346">
        <v>0</v>
      </c>
      <c r="Z16" s="348">
        <v>724</v>
      </c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</row>
    <row r="17" spans="1:47" ht="16.5" customHeight="1">
      <c r="A17" s="1550"/>
      <c r="B17" s="1551" t="s">
        <v>30</v>
      </c>
      <c r="C17" s="1551"/>
      <c r="D17" s="334" t="s">
        <v>27</v>
      </c>
      <c r="E17" s="342">
        <v>12.229999999999999</v>
      </c>
      <c r="F17" s="342">
        <v>129.9</v>
      </c>
      <c r="G17" s="342">
        <v>271.12</v>
      </c>
      <c r="H17" s="342">
        <v>295.32</v>
      </c>
      <c r="I17" s="342">
        <v>298.63</v>
      </c>
      <c r="J17" s="342">
        <v>601.94000000000005</v>
      </c>
      <c r="K17" s="342">
        <v>1474.1799999999998</v>
      </c>
      <c r="L17" s="342">
        <v>1352.69</v>
      </c>
      <c r="M17" s="342">
        <v>2531.0499999999997</v>
      </c>
      <c r="N17" s="342">
        <v>4212.6000000000004</v>
      </c>
      <c r="O17" s="342">
        <v>4377.8</v>
      </c>
      <c r="P17" s="342">
        <v>2595.0199999999995</v>
      </c>
      <c r="Q17" s="342">
        <v>1418.75</v>
      </c>
      <c r="R17" s="342">
        <v>562.22</v>
      </c>
      <c r="S17" s="342">
        <v>389.07000000000005</v>
      </c>
      <c r="T17" s="342">
        <v>294.20999999999998</v>
      </c>
      <c r="U17" s="342">
        <v>267.51</v>
      </c>
      <c r="V17" s="342">
        <v>242.95999999999998</v>
      </c>
      <c r="W17" s="342">
        <v>170.10000000000002</v>
      </c>
      <c r="X17" s="342">
        <v>61.98</v>
      </c>
      <c r="Y17" s="342">
        <v>60.38</v>
      </c>
      <c r="Z17" s="343">
        <v>21619.66</v>
      </c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</row>
    <row r="18" spans="1:47" ht="16.5" customHeight="1">
      <c r="A18" s="1550"/>
      <c r="B18" s="1551"/>
      <c r="C18" s="1551"/>
      <c r="D18" s="336" t="s">
        <v>28</v>
      </c>
      <c r="E18" s="344">
        <v>211</v>
      </c>
      <c r="F18" s="344">
        <v>8628</v>
      </c>
      <c r="G18" s="344">
        <v>30602</v>
      </c>
      <c r="H18" s="344">
        <v>52220</v>
      </c>
      <c r="I18" s="344">
        <v>60970</v>
      </c>
      <c r="J18" s="344">
        <v>154467</v>
      </c>
      <c r="K18" s="344">
        <v>476482</v>
      </c>
      <c r="L18" s="344">
        <v>521933</v>
      </c>
      <c r="M18" s="344">
        <v>1086724</v>
      </c>
      <c r="N18" s="344">
        <v>2001757</v>
      </c>
      <c r="O18" s="344">
        <v>2263991</v>
      </c>
      <c r="P18" s="344">
        <v>1419717</v>
      </c>
      <c r="Q18" s="344">
        <v>812656</v>
      </c>
      <c r="R18" s="344">
        <v>326642</v>
      </c>
      <c r="S18" s="344">
        <v>240097</v>
      </c>
      <c r="T18" s="344">
        <v>188499</v>
      </c>
      <c r="U18" s="344">
        <v>166996</v>
      </c>
      <c r="V18" s="344">
        <v>155139</v>
      </c>
      <c r="W18" s="344">
        <v>120928</v>
      </c>
      <c r="X18" s="344">
        <v>43031</v>
      </c>
      <c r="Y18" s="344">
        <v>34730</v>
      </c>
      <c r="Z18" s="345">
        <v>10166420</v>
      </c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</row>
    <row r="19" spans="1:47" ht="16.5" customHeight="1">
      <c r="A19" s="1550"/>
      <c r="B19" s="1551"/>
      <c r="C19" s="1551"/>
      <c r="D19" s="335" t="s">
        <v>26</v>
      </c>
      <c r="E19" s="349">
        <v>105</v>
      </c>
      <c r="F19" s="349">
        <v>2923</v>
      </c>
      <c r="G19" s="349">
        <v>5390</v>
      </c>
      <c r="H19" s="349">
        <v>3896</v>
      </c>
      <c r="I19" s="349">
        <v>2715</v>
      </c>
      <c r="J19" s="349">
        <v>4976</v>
      </c>
      <c r="K19" s="349">
        <v>11208</v>
      </c>
      <c r="L19" s="349">
        <v>9202</v>
      </c>
      <c r="M19" s="349">
        <v>15308</v>
      </c>
      <c r="N19" s="349">
        <v>22615</v>
      </c>
      <c r="O19" s="349">
        <v>20423</v>
      </c>
      <c r="P19" s="349">
        <v>10041</v>
      </c>
      <c r="Q19" s="349">
        <v>4745</v>
      </c>
      <c r="R19" s="349">
        <v>1569</v>
      </c>
      <c r="S19" s="349">
        <v>1026</v>
      </c>
      <c r="T19" s="349">
        <v>613</v>
      </c>
      <c r="U19" s="349">
        <v>536</v>
      </c>
      <c r="V19" s="349">
        <v>361</v>
      </c>
      <c r="W19" s="349">
        <v>250</v>
      </c>
      <c r="X19" s="349">
        <v>89</v>
      </c>
      <c r="Y19" s="349">
        <v>85</v>
      </c>
      <c r="Z19" s="350">
        <v>118076</v>
      </c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</row>
    <row r="20" spans="1:47" ht="16.5" customHeight="1">
      <c r="A20" s="1550"/>
      <c r="B20" s="1551" t="s">
        <v>31</v>
      </c>
      <c r="C20" s="1552" t="s">
        <v>55</v>
      </c>
      <c r="D20" s="334" t="s">
        <v>27</v>
      </c>
      <c r="E20" s="342">
        <v>0</v>
      </c>
      <c r="F20" s="342">
        <v>0</v>
      </c>
      <c r="G20" s="342">
        <v>1.44</v>
      </c>
      <c r="H20" s="342">
        <v>0.34</v>
      </c>
      <c r="I20" s="342">
        <v>1.77</v>
      </c>
      <c r="J20" s="342">
        <v>14</v>
      </c>
      <c r="K20" s="342">
        <v>1.84</v>
      </c>
      <c r="L20" s="342">
        <v>0</v>
      </c>
      <c r="M20" s="342">
        <v>0.3</v>
      </c>
      <c r="N20" s="342">
        <v>0</v>
      </c>
      <c r="O20" s="342">
        <v>0</v>
      </c>
      <c r="P20" s="342">
        <v>0</v>
      </c>
      <c r="Q20" s="342">
        <v>0</v>
      </c>
      <c r="R20" s="342">
        <v>0</v>
      </c>
      <c r="S20" s="342">
        <v>0</v>
      </c>
      <c r="T20" s="342">
        <v>0</v>
      </c>
      <c r="U20" s="342">
        <v>0</v>
      </c>
      <c r="V20" s="342">
        <v>0</v>
      </c>
      <c r="W20" s="342">
        <v>0</v>
      </c>
      <c r="X20" s="342">
        <v>0</v>
      </c>
      <c r="Y20" s="342">
        <v>0</v>
      </c>
      <c r="Z20" s="343">
        <v>19.690000000000001</v>
      </c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</row>
    <row r="21" spans="1:47" ht="16.5" customHeight="1">
      <c r="A21" s="1550"/>
      <c r="B21" s="1551"/>
      <c r="C21" s="1552"/>
      <c r="D21" s="336" t="s">
        <v>28</v>
      </c>
      <c r="E21" s="344">
        <v>0</v>
      </c>
      <c r="F21" s="344">
        <v>0</v>
      </c>
      <c r="G21" s="344">
        <v>55</v>
      </c>
      <c r="H21" s="344">
        <v>22</v>
      </c>
      <c r="I21" s="344">
        <v>107</v>
      </c>
      <c r="J21" s="344">
        <v>1074</v>
      </c>
      <c r="K21" s="344">
        <v>140</v>
      </c>
      <c r="L21" s="344">
        <v>0</v>
      </c>
      <c r="M21" s="344">
        <v>26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4">
        <v>0</v>
      </c>
      <c r="T21" s="344">
        <v>0</v>
      </c>
      <c r="U21" s="344">
        <v>0</v>
      </c>
      <c r="V21" s="344">
        <v>0</v>
      </c>
      <c r="W21" s="344">
        <v>0</v>
      </c>
      <c r="X21" s="344">
        <v>0</v>
      </c>
      <c r="Y21" s="344">
        <v>0</v>
      </c>
      <c r="Z21" s="345">
        <v>1424</v>
      </c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</row>
    <row r="22" spans="1:47" ht="16.5" customHeight="1">
      <c r="A22" s="1550"/>
      <c r="B22" s="1551"/>
      <c r="C22" s="1552"/>
      <c r="D22" s="335" t="s">
        <v>26</v>
      </c>
      <c r="E22" s="346">
        <v>0</v>
      </c>
      <c r="F22" s="346">
        <v>0</v>
      </c>
      <c r="G22" s="346">
        <v>8</v>
      </c>
      <c r="H22" s="346">
        <v>2</v>
      </c>
      <c r="I22" s="346">
        <v>4</v>
      </c>
      <c r="J22" s="346">
        <v>22</v>
      </c>
      <c r="K22" s="346">
        <v>2</v>
      </c>
      <c r="L22" s="346">
        <v>0</v>
      </c>
      <c r="M22" s="346">
        <v>0</v>
      </c>
      <c r="N22" s="346">
        <v>0</v>
      </c>
      <c r="O22" s="346">
        <v>0</v>
      </c>
      <c r="P22" s="346">
        <v>0</v>
      </c>
      <c r="Q22" s="346">
        <v>0</v>
      </c>
      <c r="R22" s="346">
        <v>0</v>
      </c>
      <c r="S22" s="346">
        <v>0</v>
      </c>
      <c r="T22" s="346">
        <v>0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7">
        <v>38</v>
      </c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</row>
    <row r="23" spans="1:47" ht="16.5" customHeight="1">
      <c r="A23" s="1550"/>
      <c r="B23" s="1551"/>
      <c r="C23" s="1552" t="s">
        <v>56</v>
      </c>
      <c r="D23" s="334" t="s">
        <v>27</v>
      </c>
      <c r="E23" s="342">
        <v>0</v>
      </c>
      <c r="F23" s="342">
        <v>0.19</v>
      </c>
      <c r="G23" s="342">
        <v>5.32</v>
      </c>
      <c r="H23" s="342">
        <v>2.61</v>
      </c>
      <c r="I23" s="342">
        <v>6.51</v>
      </c>
      <c r="J23" s="342">
        <v>0.69</v>
      </c>
      <c r="K23" s="342">
        <v>0</v>
      </c>
      <c r="L23" s="342">
        <v>0</v>
      </c>
      <c r="M23" s="342">
        <v>0</v>
      </c>
      <c r="N23" s="342">
        <v>0</v>
      </c>
      <c r="O23" s="342">
        <v>0</v>
      </c>
      <c r="P23" s="342">
        <v>8.67</v>
      </c>
      <c r="Q23" s="342">
        <v>0</v>
      </c>
      <c r="R23" s="342">
        <v>1.41</v>
      </c>
      <c r="S23" s="342">
        <v>0</v>
      </c>
      <c r="T23" s="342">
        <v>0</v>
      </c>
      <c r="U23" s="342">
        <v>0</v>
      </c>
      <c r="V23" s="342">
        <v>0</v>
      </c>
      <c r="W23" s="342">
        <v>0</v>
      </c>
      <c r="X23" s="342">
        <v>0</v>
      </c>
      <c r="Y23" s="342">
        <v>0</v>
      </c>
      <c r="Z23" s="343">
        <v>25.4</v>
      </c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</row>
    <row r="24" spans="1:47" ht="16.5" customHeight="1">
      <c r="A24" s="1550"/>
      <c r="B24" s="1551"/>
      <c r="C24" s="1552"/>
      <c r="D24" s="336" t="s">
        <v>28</v>
      </c>
      <c r="E24" s="344">
        <v>0</v>
      </c>
      <c r="F24" s="344">
        <v>4</v>
      </c>
      <c r="G24" s="344">
        <v>155</v>
      </c>
      <c r="H24" s="344">
        <v>109</v>
      </c>
      <c r="I24" s="344">
        <v>486</v>
      </c>
      <c r="J24" s="344">
        <v>50</v>
      </c>
      <c r="K24" s="344">
        <v>0</v>
      </c>
      <c r="L24" s="344">
        <v>0</v>
      </c>
      <c r="M24" s="344">
        <v>0</v>
      </c>
      <c r="N24" s="344">
        <v>0</v>
      </c>
      <c r="O24" s="344">
        <v>0</v>
      </c>
      <c r="P24" s="344">
        <v>792</v>
      </c>
      <c r="Q24" s="344">
        <v>0</v>
      </c>
      <c r="R24" s="344">
        <v>121</v>
      </c>
      <c r="S24" s="344">
        <v>0</v>
      </c>
      <c r="T24" s="344">
        <v>0</v>
      </c>
      <c r="U24" s="344">
        <v>0</v>
      </c>
      <c r="V24" s="344">
        <v>0</v>
      </c>
      <c r="W24" s="344">
        <v>0</v>
      </c>
      <c r="X24" s="344">
        <v>0</v>
      </c>
      <c r="Y24" s="344">
        <v>0</v>
      </c>
      <c r="Z24" s="345">
        <v>1717</v>
      </c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</row>
    <row r="25" spans="1:47" ht="16.5" customHeight="1">
      <c r="A25" s="1550"/>
      <c r="B25" s="1551"/>
      <c r="C25" s="1552"/>
      <c r="D25" s="335" t="s">
        <v>26</v>
      </c>
      <c r="E25" s="346">
        <v>0</v>
      </c>
      <c r="F25" s="346">
        <v>0</v>
      </c>
      <c r="G25" s="346">
        <v>23</v>
      </c>
      <c r="H25" s="346">
        <v>9</v>
      </c>
      <c r="I25" s="346">
        <v>20</v>
      </c>
      <c r="J25" s="346">
        <v>1</v>
      </c>
      <c r="K25" s="346">
        <v>0</v>
      </c>
      <c r="L25" s="346">
        <v>0</v>
      </c>
      <c r="M25" s="346">
        <v>0</v>
      </c>
      <c r="N25" s="346">
        <v>0</v>
      </c>
      <c r="O25" s="346">
        <v>0</v>
      </c>
      <c r="P25" s="346">
        <v>3</v>
      </c>
      <c r="Q25" s="346">
        <v>0</v>
      </c>
      <c r="R25" s="346">
        <v>0</v>
      </c>
      <c r="S25" s="346">
        <v>0</v>
      </c>
      <c r="T25" s="346">
        <v>0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8">
        <v>56</v>
      </c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</row>
    <row r="26" spans="1:47" ht="16.5" customHeight="1">
      <c r="A26" s="1550"/>
      <c r="B26" s="1551" t="s">
        <v>30</v>
      </c>
      <c r="C26" s="1551"/>
      <c r="D26" s="334" t="s">
        <v>27</v>
      </c>
      <c r="E26" s="342">
        <v>0</v>
      </c>
      <c r="F26" s="342">
        <v>0.19</v>
      </c>
      <c r="G26" s="342">
        <v>6.76</v>
      </c>
      <c r="H26" s="342">
        <v>2.9499999999999997</v>
      </c>
      <c r="I26" s="342">
        <v>8.2799999999999994</v>
      </c>
      <c r="J26" s="342">
        <v>14.69</v>
      </c>
      <c r="K26" s="342">
        <v>1.84</v>
      </c>
      <c r="L26" s="342">
        <v>0</v>
      </c>
      <c r="M26" s="342">
        <v>0.3</v>
      </c>
      <c r="N26" s="342">
        <v>0</v>
      </c>
      <c r="O26" s="342">
        <v>0</v>
      </c>
      <c r="P26" s="342">
        <v>8.67</v>
      </c>
      <c r="Q26" s="342">
        <v>0</v>
      </c>
      <c r="R26" s="342">
        <v>1.41</v>
      </c>
      <c r="S26" s="342">
        <v>0</v>
      </c>
      <c r="T26" s="342">
        <v>0</v>
      </c>
      <c r="U26" s="342">
        <v>0</v>
      </c>
      <c r="V26" s="342">
        <v>0</v>
      </c>
      <c r="W26" s="342">
        <v>0</v>
      </c>
      <c r="X26" s="342">
        <v>0</v>
      </c>
      <c r="Y26" s="342">
        <v>0</v>
      </c>
      <c r="Z26" s="343">
        <v>45.09</v>
      </c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</row>
    <row r="27" spans="1:47" ht="16.5" customHeight="1">
      <c r="A27" s="1550"/>
      <c r="B27" s="1551"/>
      <c r="C27" s="1551"/>
      <c r="D27" s="336" t="s">
        <v>28</v>
      </c>
      <c r="E27" s="344">
        <v>0</v>
      </c>
      <c r="F27" s="344">
        <v>4</v>
      </c>
      <c r="G27" s="344">
        <v>210</v>
      </c>
      <c r="H27" s="344">
        <v>131</v>
      </c>
      <c r="I27" s="344">
        <v>593</v>
      </c>
      <c r="J27" s="344">
        <v>1124</v>
      </c>
      <c r="K27" s="344">
        <v>140</v>
      </c>
      <c r="L27" s="344">
        <v>0</v>
      </c>
      <c r="M27" s="344">
        <v>26</v>
      </c>
      <c r="N27" s="344">
        <v>0</v>
      </c>
      <c r="O27" s="344">
        <v>0</v>
      </c>
      <c r="P27" s="344">
        <v>792</v>
      </c>
      <c r="Q27" s="344">
        <v>0</v>
      </c>
      <c r="R27" s="344">
        <v>121</v>
      </c>
      <c r="S27" s="344">
        <v>0</v>
      </c>
      <c r="T27" s="344">
        <v>0</v>
      </c>
      <c r="U27" s="344">
        <v>0</v>
      </c>
      <c r="V27" s="344">
        <v>0</v>
      </c>
      <c r="W27" s="344">
        <v>0</v>
      </c>
      <c r="X27" s="344">
        <v>0</v>
      </c>
      <c r="Y27" s="344">
        <v>0</v>
      </c>
      <c r="Z27" s="345">
        <v>3141</v>
      </c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</row>
    <row r="28" spans="1:47" ht="16.5" customHeight="1">
      <c r="A28" s="1550"/>
      <c r="B28" s="1551"/>
      <c r="C28" s="1551"/>
      <c r="D28" s="335" t="s">
        <v>26</v>
      </c>
      <c r="E28" s="349">
        <v>0</v>
      </c>
      <c r="F28" s="349">
        <v>0</v>
      </c>
      <c r="G28" s="349">
        <v>31</v>
      </c>
      <c r="H28" s="349">
        <v>11</v>
      </c>
      <c r="I28" s="349">
        <v>24</v>
      </c>
      <c r="J28" s="349">
        <v>23</v>
      </c>
      <c r="K28" s="349">
        <v>2</v>
      </c>
      <c r="L28" s="349">
        <v>0</v>
      </c>
      <c r="M28" s="349">
        <v>0</v>
      </c>
      <c r="N28" s="349">
        <v>0</v>
      </c>
      <c r="O28" s="349">
        <v>0</v>
      </c>
      <c r="P28" s="349">
        <v>3</v>
      </c>
      <c r="Q28" s="349">
        <v>0</v>
      </c>
      <c r="R28" s="349">
        <v>0</v>
      </c>
      <c r="S28" s="349">
        <v>0</v>
      </c>
      <c r="T28" s="349">
        <v>0</v>
      </c>
      <c r="U28" s="349">
        <v>0</v>
      </c>
      <c r="V28" s="349">
        <v>0</v>
      </c>
      <c r="W28" s="349">
        <v>0</v>
      </c>
      <c r="X28" s="349">
        <v>0</v>
      </c>
      <c r="Y28" s="349">
        <v>0</v>
      </c>
      <c r="Z28" s="350">
        <v>94</v>
      </c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</row>
    <row r="29" spans="1:47" ht="16.5" customHeight="1">
      <c r="A29" s="1550" t="s">
        <v>24</v>
      </c>
      <c r="B29" s="1551"/>
      <c r="C29" s="1551"/>
      <c r="D29" s="334" t="s">
        <v>27</v>
      </c>
      <c r="E29" s="342">
        <v>12.229999999999999</v>
      </c>
      <c r="F29" s="342">
        <v>130.09</v>
      </c>
      <c r="G29" s="342">
        <v>277.88</v>
      </c>
      <c r="H29" s="342">
        <v>298.27</v>
      </c>
      <c r="I29" s="342">
        <v>306.90999999999997</v>
      </c>
      <c r="J29" s="342">
        <v>616.63000000000011</v>
      </c>
      <c r="K29" s="342">
        <v>1476.0199999999998</v>
      </c>
      <c r="L29" s="342">
        <v>1352.69</v>
      </c>
      <c r="M29" s="342">
        <v>2531.35</v>
      </c>
      <c r="N29" s="342">
        <v>4212.6000000000004</v>
      </c>
      <c r="O29" s="342">
        <v>4377.8</v>
      </c>
      <c r="P29" s="342">
        <v>2603.6899999999996</v>
      </c>
      <c r="Q29" s="342">
        <v>1418.75</v>
      </c>
      <c r="R29" s="342">
        <v>563.63</v>
      </c>
      <c r="S29" s="342">
        <v>389.07000000000005</v>
      </c>
      <c r="T29" s="342">
        <v>294.20999999999998</v>
      </c>
      <c r="U29" s="342">
        <v>267.51</v>
      </c>
      <c r="V29" s="342">
        <v>242.95999999999998</v>
      </c>
      <c r="W29" s="342">
        <v>170.10000000000002</v>
      </c>
      <c r="X29" s="342">
        <v>61.98</v>
      </c>
      <c r="Y29" s="342">
        <v>60.38</v>
      </c>
      <c r="Z29" s="343">
        <v>21664.75</v>
      </c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</row>
    <row r="30" spans="1:47" ht="16.5" customHeight="1">
      <c r="A30" s="1550"/>
      <c r="B30" s="1551"/>
      <c r="C30" s="1551"/>
      <c r="D30" s="336" t="s">
        <v>28</v>
      </c>
      <c r="E30" s="344">
        <v>211</v>
      </c>
      <c r="F30" s="344">
        <v>8632</v>
      </c>
      <c r="G30" s="344">
        <v>30812</v>
      </c>
      <c r="H30" s="344">
        <v>52351</v>
      </c>
      <c r="I30" s="344">
        <v>61563</v>
      </c>
      <c r="J30" s="344">
        <v>155591</v>
      </c>
      <c r="K30" s="344">
        <v>476622</v>
      </c>
      <c r="L30" s="344">
        <v>521933</v>
      </c>
      <c r="M30" s="344">
        <v>1086750</v>
      </c>
      <c r="N30" s="344">
        <v>2001757</v>
      </c>
      <c r="O30" s="344">
        <v>2263991</v>
      </c>
      <c r="P30" s="344">
        <v>1420509</v>
      </c>
      <c r="Q30" s="344">
        <v>812656</v>
      </c>
      <c r="R30" s="344">
        <v>326763</v>
      </c>
      <c r="S30" s="344">
        <v>240097</v>
      </c>
      <c r="T30" s="344">
        <v>188499</v>
      </c>
      <c r="U30" s="344">
        <v>166996</v>
      </c>
      <c r="V30" s="344">
        <v>155139</v>
      </c>
      <c r="W30" s="344">
        <v>120928</v>
      </c>
      <c r="X30" s="344">
        <v>43031</v>
      </c>
      <c r="Y30" s="344">
        <v>34730</v>
      </c>
      <c r="Z30" s="345">
        <v>10169561</v>
      </c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</row>
    <row r="31" spans="1:47" ht="16.5" customHeight="1">
      <c r="A31" s="1550"/>
      <c r="B31" s="1551"/>
      <c r="C31" s="1551"/>
      <c r="D31" s="335" t="s">
        <v>26</v>
      </c>
      <c r="E31" s="349">
        <v>105</v>
      </c>
      <c r="F31" s="349">
        <v>2923</v>
      </c>
      <c r="G31" s="349">
        <v>5421</v>
      </c>
      <c r="H31" s="349">
        <v>3907</v>
      </c>
      <c r="I31" s="349">
        <v>2739</v>
      </c>
      <c r="J31" s="349">
        <v>4999</v>
      </c>
      <c r="K31" s="349">
        <v>11210</v>
      </c>
      <c r="L31" s="349">
        <v>9202</v>
      </c>
      <c r="M31" s="349">
        <v>15308</v>
      </c>
      <c r="N31" s="349">
        <v>22615</v>
      </c>
      <c r="O31" s="349">
        <v>20423</v>
      </c>
      <c r="P31" s="349">
        <v>10044</v>
      </c>
      <c r="Q31" s="349">
        <v>4745</v>
      </c>
      <c r="R31" s="349">
        <v>1569</v>
      </c>
      <c r="S31" s="349">
        <v>1026</v>
      </c>
      <c r="T31" s="349">
        <v>613</v>
      </c>
      <c r="U31" s="349">
        <v>536</v>
      </c>
      <c r="V31" s="349">
        <v>361</v>
      </c>
      <c r="W31" s="349">
        <v>250</v>
      </c>
      <c r="X31" s="349">
        <v>89</v>
      </c>
      <c r="Y31" s="349">
        <v>85</v>
      </c>
      <c r="Z31" s="350">
        <v>118170</v>
      </c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</row>
    <row r="32" spans="1:47" ht="16.5" customHeight="1">
      <c r="A32" s="1550" t="s">
        <v>34</v>
      </c>
      <c r="B32" s="1551" t="s">
        <v>29</v>
      </c>
      <c r="C32" s="1552" t="s">
        <v>53</v>
      </c>
      <c r="D32" s="334" t="s">
        <v>27</v>
      </c>
      <c r="E32" s="342">
        <v>0</v>
      </c>
      <c r="F32" s="342">
        <v>0</v>
      </c>
      <c r="G32" s="342">
        <v>0</v>
      </c>
      <c r="H32" s="342">
        <v>0</v>
      </c>
      <c r="I32" s="342">
        <v>0</v>
      </c>
      <c r="J32" s="342">
        <v>0</v>
      </c>
      <c r="K32" s="342">
        <v>0</v>
      </c>
      <c r="L32" s="342">
        <v>0</v>
      </c>
      <c r="M32" s="342">
        <v>0</v>
      </c>
      <c r="N32" s="342">
        <v>5.16</v>
      </c>
      <c r="O32" s="342">
        <v>23.86</v>
      </c>
      <c r="P32" s="342">
        <v>3.99</v>
      </c>
      <c r="Q32" s="342">
        <v>19.239999999999998</v>
      </c>
      <c r="R32" s="342">
        <v>15.51</v>
      </c>
      <c r="S32" s="342">
        <v>16.54</v>
      </c>
      <c r="T32" s="342">
        <v>13.26</v>
      </c>
      <c r="U32" s="342">
        <v>5.75</v>
      </c>
      <c r="V32" s="342">
        <v>0.92</v>
      </c>
      <c r="W32" s="342">
        <v>2.89</v>
      </c>
      <c r="X32" s="342">
        <v>7.0000000000000007E-2</v>
      </c>
      <c r="Y32" s="342">
        <v>1.47</v>
      </c>
      <c r="Z32" s="343">
        <v>108.66</v>
      </c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</row>
    <row r="33" spans="1:47" ht="16.5" customHeight="1">
      <c r="A33" s="1550"/>
      <c r="B33" s="1551"/>
      <c r="C33" s="1552"/>
      <c r="D33" s="336" t="s">
        <v>28</v>
      </c>
      <c r="E33" s="344">
        <v>0</v>
      </c>
      <c r="F33" s="344">
        <v>0</v>
      </c>
      <c r="G33" s="344">
        <v>0</v>
      </c>
      <c r="H33" s="344">
        <v>0</v>
      </c>
      <c r="I33" s="344">
        <v>0</v>
      </c>
      <c r="J33" s="344">
        <v>0</v>
      </c>
      <c r="K33" s="344">
        <v>0</v>
      </c>
      <c r="L33" s="344">
        <v>0</v>
      </c>
      <c r="M33" s="344">
        <v>0</v>
      </c>
      <c r="N33" s="344">
        <v>1106</v>
      </c>
      <c r="O33" s="344">
        <v>5384</v>
      </c>
      <c r="P33" s="344">
        <v>910</v>
      </c>
      <c r="Q33" s="344">
        <v>4758</v>
      </c>
      <c r="R33" s="344">
        <v>3992</v>
      </c>
      <c r="S33" s="344">
        <v>4080</v>
      </c>
      <c r="T33" s="344">
        <v>3099</v>
      </c>
      <c r="U33" s="344">
        <v>1415</v>
      </c>
      <c r="V33" s="344">
        <v>208</v>
      </c>
      <c r="W33" s="344">
        <v>658</v>
      </c>
      <c r="X33" s="344">
        <v>16</v>
      </c>
      <c r="Y33" s="344">
        <v>334</v>
      </c>
      <c r="Z33" s="345">
        <v>25960</v>
      </c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</row>
    <row r="34" spans="1:47" ht="16.5" customHeight="1">
      <c r="A34" s="1550"/>
      <c r="B34" s="1551"/>
      <c r="C34" s="1552"/>
      <c r="D34" s="335" t="s">
        <v>26</v>
      </c>
      <c r="E34" s="346">
        <v>0</v>
      </c>
      <c r="F34" s="346">
        <v>0</v>
      </c>
      <c r="G34" s="346">
        <v>0</v>
      </c>
      <c r="H34" s="346">
        <v>0</v>
      </c>
      <c r="I34" s="346">
        <v>0</v>
      </c>
      <c r="J34" s="346">
        <v>0</v>
      </c>
      <c r="K34" s="346">
        <v>0</v>
      </c>
      <c r="L34" s="346">
        <v>0</v>
      </c>
      <c r="M34" s="346">
        <v>0</v>
      </c>
      <c r="N34" s="346">
        <v>17</v>
      </c>
      <c r="O34" s="346">
        <v>66</v>
      </c>
      <c r="P34" s="346">
        <v>9</v>
      </c>
      <c r="Q34" s="346">
        <v>45</v>
      </c>
      <c r="R34" s="346">
        <v>26</v>
      </c>
      <c r="S34" s="346">
        <v>16</v>
      </c>
      <c r="T34" s="346">
        <v>18</v>
      </c>
      <c r="U34" s="346">
        <v>6</v>
      </c>
      <c r="V34" s="346">
        <v>1</v>
      </c>
      <c r="W34" s="346">
        <v>5</v>
      </c>
      <c r="X34" s="346">
        <v>0</v>
      </c>
      <c r="Y34" s="346">
        <v>1</v>
      </c>
      <c r="Z34" s="347">
        <v>210</v>
      </c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</row>
    <row r="35" spans="1:47" ht="16.5" customHeight="1">
      <c r="A35" s="1550"/>
      <c r="B35" s="1551"/>
      <c r="C35" s="1552" t="s">
        <v>54</v>
      </c>
      <c r="D35" s="334" t="s">
        <v>27</v>
      </c>
      <c r="E35" s="342">
        <v>0</v>
      </c>
      <c r="F35" s="342">
        <v>0</v>
      </c>
      <c r="G35" s="342">
        <v>0</v>
      </c>
      <c r="H35" s="342">
        <v>0</v>
      </c>
      <c r="I35" s="342">
        <v>0</v>
      </c>
      <c r="J35" s="342">
        <v>0</v>
      </c>
      <c r="K35" s="342">
        <v>0</v>
      </c>
      <c r="L35" s="342">
        <v>0</v>
      </c>
      <c r="M35" s="342">
        <v>0</v>
      </c>
      <c r="N35" s="342">
        <v>0</v>
      </c>
      <c r="O35" s="342">
        <v>5.58</v>
      </c>
      <c r="P35" s="342">
        <v>0</v>
      </c>
      <c r="Q35" s="342">
        <v>0</v>
      </c>
      <c r="R35" s="342">
        <v>0</v>
      </c>
      <c r="S35" s="342">
        <v>0</v>
      </c>
      <c r="T35" s="342">
        <v>0</v>
      </c>
      <c r="U35" s="342">
        <v>0</v>
      </c>
      <c r="V35" s="342">
        <v>0</v>
      </c>
      <c r="W35" s="342">
        <v>0</v>
      </c>
      <c r="X35" s="342">
        <v>0</v>
      </c>
      <c r="Y35" s="342">
        <v>3.01</v>
      </c>
      <c r="Z35" s="343">
        <v>8.59</v>
      </c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</row>
    <row r="36" spans="1:47" ht="16.5" customHeight="1">
      <c r="A36" s="1550"/>
      <c r="B36" s="1551"/>
      <c r="C36" s="1552"/>
      <c r="D36" s="336" t="s">
        <v>28</v>
      </c>
      <c r="E36" s="344">
        <v>0</v>
      </c>
      <c r="F36" s="344">
        <v>0</v>
      </c>
      <c r="G36" s="344">
        <v>0</v>
      </c>
      <c r="H36" s="344">
        <v>0</v>
      </c>
      <c r="I36" s="344">
        <v>0</v>
      </c>
      <c r="J36" s="344">
        <v>0</v>
      </c>
      <c r="K36" s="344">
        <v>0</v>
      </c>
      <c r="L36" s="344">
        <v>0</v>
      </c>
      <c r="M36" s="344">
        <v>0</v>
      </c>
      <c r="N36" s="344">
        <v>0</v>
      </c>
      <c r="O36" s="344">
        <v>1300</v>
      </c>
      <c r="P36" s="344">
        <v>0</v>
      </c>
      <c r="Q36" s="344">
        <v>0</v>
      </c>
      <c r="R36" s="344">
        <v>0</v>
      </c>
      <c r="S36" s="344">
        <v>0</v>
      </c>
      <c r="T36" s="344">
        <v>0</v>
      </c>
      <c r="U36" s="344">
        <v>0</v>
      </c>
      <c r="V36" s="344">
        <v>0</v>
      </c>
      <c r="W36" s="344">
        <v>0</v>
      </c>
      <c r="X36" s="344">
        <v>0</v>
      </c>
      <c r="Y36" s="344">
        <v>1047</v>
      </c>
      <c r="Z36" s="345">
        <v>2347</v>
      </c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</row>
    <row r="37" spans="1:47" ht="16.5" customHeight="1">
      <c r="A37" s="1550"/>
      <c r="B37" s="1551"/>
      <c r="C37" s="1552"/>
      <c r="D37" s="335" t="s">
        <v>26</v>
      </c>
      <c r="E37" s="346">
        <v>0</v>
      </c>
      <c r="F37" s="346">
        <v>0</v>
      </c>
      <c r="G37" s="346">
        <v>0</v>
      </c>
      <c r="H37" s="346">
        <v>0</v>
      </c>
      <c r="I37" s="346">
        <v>0</v>
      </c>
      <c r="J37" s="346">
        <v>0</v>
      </c>
      <c r="K37" s="346">
        <v>0</v>
      </c>
      <c r="L37" s="346">
        <v>0</v>
      </c>
      <c r="M37" s="346">
        <v>0</v>
      </c>
      <c r="N37" s="346">
        <v>0</v>
      </c>
      <c r="O37" s="346">
        <v>16</v>
      </c>
      <c r="P37" s="346">
        <v>0</v>
      </c>
      <c r="Q37" s="346">
        <v>0</v>
      </c>
      <c r="R37" s="346">
        <v>0</v>
      </c>
      <c r="S37" s="346">
        <v>0</v>
      </c>
      <c r="T37" s="346">
        <v>0</v>
      </c>
      <c r="U37" s="346">
        <v>0</v>
      </c>
      <c r="V37" s="346">
        <v>0</v>
      </c>
      <c r="W37" s="346">
        <v>0</v>
      </c>
      <c r="X37" s="346">
        <v>0</v>
      </c>
      <c r="Y37" s="346">
        <v>6</v>
      </c>
      <c r="Z37" s="347">
        <v>22</v>
      </c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</row>
    <row r="38" spans="1:47" ht="16.5" customHeight="1">
      <c r="A38" s="1550"/>
      <c r="B38" s="1551" t="s">
        <v>30</v>
      </c>
      <c r="C38" s="1551"/>
      <c r="D38" s="334" t="s">
        <v>27</v>
      </c>
      <c r="E38" s="342">
        <v>0</v>
      </c>
      <c r="F38" s="342">
        <v>0</v>
      </c>
      <c r="G38" s="342">
        <v>0</v>
      </c>
      <c r="H38" s="342">
        <v>0</v>
      </c>
      <c r="I38" s="342">
        <v>0</v>
      </c>
      <c r="J38" s="342">
        <v>0</v>
      </c>
      <c r="K38" s="342">
        <v>0</v>
      </c>
      <c r="L38" s="342">
        <v>0</v>
      </c>
      <c r="M38" s="342">
        <v>0</v>
      </c>
      <c r="N38" s="342">
        <v>5.16</v>
      </c>
      <c r="O38" s="342">
        <v>29.439999999999998</v>
      </c>
      <c r="P38" s="342">
        <v>3.99</v>
      </c>
      <c r="Q38" s="342">
        <v>19.239999999999998</v>
      </c>
      <c r="R38" s="342">
        <v>15.51</v>
      </c>
      <c r="S38" s="342">
        <v>16.54</v>
      </c>
      <c r="T38" s="342">
        <v>13.26</v>
      </c>
      <c r="U38" s="342">
        <v>5.75</v>
      </c>
      <c r="V38" s="342">
        <v>0.92</v>
      </c>
      <c r="W38" s="342">
        <v>2.89</v>
      </c>
      <c r="X38" s="342">
        <v>7.0000000000000007E-2</v>
      </c>
      <c r="Y38" s="342">
        <v>4.4799999999999995</v>
      </c>
      <c r="Z38" s="343">
        <v>117.25</v>
      </c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</row>
    <row r="39" spans="1:47" ht="16.5" customHeight="1">
      <c r="A39" s="1550"/>
      <c r="B39" s="1551"/>
      <c r="C39" s="1551"/>
      <c r="D39" s="336" t="s">
        <v>28</v>
      </c>
      <c r="E39" s="344">
        <v>0</v>
      </c>
      <c r="F39" s="344">
        <v>0</v>
      </c>
      <c r="G39" s="344">
        <v>0</v>
      </c>
      <c r="H39" s="344">
        <v>0</v>
      </c>
      <c r="I39" s="344">
        <v>0</v>
      </c>
      <c r="J39" s="344">
        <v>0</v>
      </c>
      <c r="K39" s="344">
        <v>0</v>
      </c>
      <c r="L39" s="344">
        <v>0</v>
      </c>
      <c r="M39" s="344">
        <v>0</v>
      </c>
      <c r="N39" s="344">
        <v>1106</v>
      </c>
      <c r="O39" s="344">
        <v>6684</v>
      </c>
      <c r="P39" s="344">
        <v>910</v>
      </c>
      <c r="Q39" s="344">
        <v>4758</v>
      </c>
      <c r="R39" s="344">
        <v>3992</v>
      </c>
      <c r="S39" s="344">
        <v>4080</v>
      </c>
      <c r="T39" s="344">
        <v>3099</v>
      </c>
      <c r="U39" s="344">
        <v>1415</v>
      </c>
      <c r="V39" s="344">
        <v>208</v>
      </c>
      <c r="W39" s="344">
        <v>658</v>
      </c>
      <c r="X39" s="344">
        <v>16</v>
      </c>
      <c r="Y39" s="344">
        <v>1381</v>
      </c>
      <c r="Z39" s="345">
        <v>28307</v>
      </c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</row>
    <row r="40" spans="1:47" ht="16.5" customHeight="1">
      <c r="A40" s="1550"/>
      <c r="B40" s="1551"/>
      <c r="C40" s="1551"/>
      <c r="D40" s="335" t="s">
        <v>26</v>
      </c>
      <c r="E40" s="349">
        <v>0</v>
      </c>
      <c r="F40" s="349">
        <v>0</v>
      </c>
      <c r="G40" s="349">
        <v>0</v>
      </c>
      <c r="H40" s="349">
        <v>0</v>
      </c>
      <c r="I40" s="349">
        <v>0</v>
      </c>
      <c r="J40" s="349">
        <v>0</v>
      </c>
      <c r="K40" s="349">
        <v>0</v>
      </c>
      <c r="L40" s="349">
        <v>0</v>
      </c>
      <c r="M40" s="349">
        <v>0</v>
      </c>
      <c r="N40" s="349">
        <v>17</v>
      </c>
      <c r="O40" s="349">
        <v>82</v>
      </c>
      <c r="P40" s="349">
        <v>9</v>
      </c>
      <c r="Q40" s="349">
        <v>45</v>
      </c>
      <c r="R40" s="349">
        <v>26</v>
      </c>
      <c r="S40" s="349">
        <v>16</v>
      </c>
      <c r="T40" s="349">
        <v>18</v>
      </c>
      <c r="U40" s="349">
        <v>6</v>
      </c>
      <c r="V40" s="349">
        <v>1</v>
      </c>
      <c r="W40" s="349">
        <v>5</v>
      </c>
      <c r="X40" s="349">
        <v>0</v>
      </c>
      <c r="Y40" s="349">
        <v>7</v>
      </c>
      <c r="Z40" s="350">
        <v>232</v>
      </c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</row>
    <row r="41" spans="1:47" ht="16.5" customHeight="1">
      <c r="A41" s="1550"/>
      <c r="B41" s="1551" t="s">
        <v>31</v>
      </c>
      <c r="C41" s="1552" t="s">
        <v>55</v>
      </c>
      <c r="D41" s="334" t="s">
        <v>27</v>
      </c>
      <c r="E41" s="342">
        <v>0</v>
      </c>
      <c r="F41" s="342">
        <v>0</v>
      </c>
      <c r="G41" s="342">
        <v>0</v>
      </c>
      <c r="H41" s="342">
        <v>0</v>
      </c>
      <c r="I41" s="342">
        <v>0</v>
      </c>
      <c r="J41" s="342">
        <v>0</v>
      </c>
      <c r="K41" s="342">
        <v>0</v>
      </c>
      <c r="L41" s="342">
        <v>0</v>
      </c>
      <c r="M41" s="342">
        <v>0</v>
      </c>
      <c r="N41" s="342">
        <v>0</v>
      </c>
      <c r="O41" s="342">
        <v>0</v>
      </c>
      <c r="P41" s="342">
        <v>0</v>
      </c>
      <c r="Q41" s="342">
        <v>0</v>
      </c>
      <c r="R41" s="342">
        <v>0</v>
      </c>
      <c r="S41" s="342">
        <v>0</v>
      </c>
      <c r="T41" s="342">
        <v>0</v>
      </c>
      <c r="U41" s="342">
        <v>0</v>
      </c>
      <c r="V41" s="342">
        <v>0</v>
      </c>
      <c r="W41" s="342">
        <v>0</v>
      </c>
      <c r="X41" s="342">
        <v>0</v>
      </c>
      <c r="Y41" s="342">
        <v>0</v>
      </c>
      <c r="Z41" s="343">
        <v>0</v>
      </c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</row>
    <row r="42" spans="1:47" ht="16.5" customHeight="1">
      <c r="A42" s="1550"/>
      <c r="B42" s="1551"/>
      <c r="C42" s="1552"/>
      <c r="D42" s="336" t="s">
        <v>28</v>
      </c>
      <c r="E42" s="344">
        <v>0</v>
      </c>
      <c r="F42" s="344">
        <v>0</v>
      </c>
      <c r="G42" s="344">
        <v>0</v>
      </c>
      <c r="H42" s="344">
        <v>0</v>
      </c>
      <c r="I42" s="344">
        <v>0</v>
      </c>
      <c r="J42" s="344">
        <v>0</v>
      </c>
      <c r="K42" s="344">
        <v>0</v>
      </c>
      <c r="L42" s="344">
        <v>0</v>
      </c>
      <c r="M42" s="344">
        <v>0</v>
      </c>
      <c r="N42" s="344">
        <v>0</v>
      </c>
      <c r="O42" s="344">
        <v>0</v>
      </c>
      <c r="P42" s="344">
        <v>0</v>
      </c>
      <c r="Q42" s="344">
        <v>0</v>
      </c>
      <c r="R42" s="344">
        <v>0</v>
      </c>
      <c r="S42" s="344">
        <v>0</v>
      </c>
      <c r="T42" s="344">
        <v>0</v>
      </c>
      <c r="U42" s="344">
        <v>0</v>
      </c>
      <c r="V42" s="344">
        <v>0</v>
      </c>
      <c r="W42" s="344">
        <v>0</v>
      </c>
      <c r="X42" s="344">
        <v>0</v>
      </c>
      <c r="Y42" s="344">
        <v>0</v>
      </c>
      <c r="Z42" s="345">
        <v>0</v>
      </c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</row>
    <row r="43" spans="1:47" ht="16.5" customHeight="1">
      <c r="A43" s="1550"/>
      <c r="B43" s="1551"/>
      <c r="C43" s="1552"/>
      <c r="D43" s="335" t="s">
        <v>26</v>
      </c>
      <c r="E43" s="346">
        <v>0</v>
      </c>
      <c r="F43" s="346">
        <v>0</v>
      </c>
      <c r="G43" s="346">
        <v>0</v>
      </c>
      <c r="H43" s="346">
        <v>0</v>
      </c>
      <c r="I43" s="346">
        <v>0</v>
      </c>
      <c r="J43" s="346">
        <v>0</v>
      </c>
      <c r="K43" s="346">
        <v>0</v>
      </c>
      <c r="L43" s="346">
        <v>0</v>
      </c>
      <c r="M43" s="346">
        <v>0</v>
      </c>
      <c r="N43" s="346">
        <v>0</v>
      </c>
      <c r="O43" s="346">
        <v>0</v>
      </c>
      <c r="P43" s="346">
        <v>0</v>
      </c>
      <c r="Q43" s="346">
        <v>0</v>
      </c>
      <c r="R43" s="346">
        <v>0</v>
      </c>
      <c r="S43" s="346">
        <v>0</v>
      </c>
      <c r="T43" s="346">
        <v>0</v>
      </c>
      <c r="U43" s="346">
        <v>0</v>
      </c>
      <c r="V43" s="346">
        <v>0</v>
      </c>
      <c r="W43" s="346">
        <v>0</v>
      </c>
      <c r="X43" s="346">
        <v>0</v>
      </c>
      <c r="Y43" s="346">
        <v>0</v>
      </c>
      <c r="Z43" s="347">
        <v>0</v>
      </c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</row>
    <row r="44" spans="1:47" ht="16.5" customHeight="1">
      <c r="A44" s="1550"/>
      <c r="B44" s="1551"/>
      <c r="C44" s="1552" t="s">
        <v>56</v>
      </c>
      <c r="D44" s="334" t="s">
        <v>27</v>
      </c>
      <c r="E44" s="342">
        <v>0</v>
      </c>
      <c r="F44" s="342">
        <v>2.99</v>
      </c>
      <c r="G44" s="342">
        <v>49.33</v>
      </c>
      <c r="H44" s="342">
        <v>188.89</v>
      </c>
      <c r="I44" s="342">
        <v>243.84</v>
      </c>
      <c r="J44" s="342">
        <v>105.84</v>
      </c>
      <c r="K44" s="342">
        <v>106.82</v>
      </c>
      <c r="L44" s="342">
        <v>43.58</v>
      </c>
      <c r="M44" s="342">
        <v>117.49</v>
      </c>
      <c r="N44" s="342">
        <v>687.43</v>
      </c>
      <c r="O44" s="342">
        <v>941.53</v>
      </c>
      <c r="P44" s="342">
        <v>1091.04</v>
      </c>
      <c r="Q44" s="342">
        <v>854.4</v>
      </c>
      <c r="R44" s="342">
        <v>716.86</v>
      </c>
      <c r="S44" s="342">
        <v>465.15</v>
      </c>
      <c r="T44" s="342">
        <v>460.74</v>
      </c>
      <c r="U44" s="342">
        <v>175.71</v>
      </c>
      <c r="V44" s="342">
        <v>116.7</v>
      </c>
      <c r="W44" s="342">
        <v>44.35</v>
      </c>
      <c r="X44" s="342">
        <v>121.07</v>
      </c>
      <c r="Y44" s="342">
        <v>191.88</v>
      </c>
      <c r="Z44" s="343">
        <v>6725.64</v>
      </c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</row>
    <row r="45" spans="1:47" ht="16.5" customHeight="1">
      <c r="A45" s="1550"/>
      <c r="B45" s="1551"/>
      <c r="C45" s="1552"/>
      <c r="D45" s="336" t="s">
        <v>28</v>
      </c>
      <c r="E45" s="344">
        <v>0</v>
      </c>
      <c r="F45" s="344">
        <v>37</v>
      </c>
      <c r="G45" s="344">
        <v>1296</v>
      </c>
      <c r="H45" s="344">
        <v>10549</v>
      </c>
      <c r="I45" s="344">
        <v>16573</v>
      </c>
      <c r="J45" s="344">
        <v>7740</v>
      </c>
      <c r="K45" s="344">
        <v>8513</v>
      </c>
      <c r="L45" s="344">
        <v>3537</v>
      </c>
      <c r="M45" s="344">
        <v>10058</v>
      </c>
      <c r="N45" s="344">
        <v>61672</v>
      </c>
      <c r="O45" s="344">
        <v>83548</v>
      </c>
      <c r="P45" s="344">
        <v>96399</v>
      </c>
      <c r="Q45" s="344">
        <v>74794</v>
      </c>
      <c r="R45" s="344">
        <v>63951</v>
      </c>
      <c r="S45" s="344">
        <v>40038</v>
      </c>
      <c r="T45" s="344">
        <v>40291</v>
      </c>
      <c r="U45" s="344">
        <v>17168</v>
      </c>
      <c r="V45" s="344">
        <v>11416</v>
      </c>
      <c r="W45" s="344">
        <v>3820</v>
      </c>
      <c r="X45" s="344">
        <v>10681</v>
      </c>
      <c r="Y45" s="344">
        <v>18899</v>
      </c>
      <c r="Z45" s="345">
        <v>580980</v>
      </c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</row>
    <row r="46" spans="1:47" ht="16.5" customHeight="1">
      <c r="A46" s="1550"/>
      <c r="B46" s="1551"/>
      <c r="C46" s="1552"/>
      <c r="D46" s="335" t="s">
        <v>26</v>
      </c>
      <c r="E46" s="346">
        <v>0</v>
      </c>
      <c r="F46" s="346">
        <v>8</v>
      </c>
      <c r="G46" s="346">
        <v>171</v>
      </c>
      <c r="H46" s="346">
        <v>792</v>
      </c>
      <c r="I46" s="346">
        <v>638</v>
      </c>
      <c r="J46" s="346">
        <v>165</v>
      </c>
      <c r="K46" s="346">
        <v>114</v>
      </c>
      <c r="L46" s="346">
        <v>30</v>
      </c>
      <c r="M46" s="346">
        <v>33</v>
      </c>
      <c r="N46" s="346">
        <v>216</v>
      </c>
      <c r="O46" s="346">
        <v>251</v>
      </c>
      <c r="P46" s="346">
        <v>292</v>
      </c>
      <c r="Q46" s="346">
        <v>231</v>
      </c>
      <c r="R46" s="346">
        <v>224</v>
      </c>
      <c r="S46" s="346">
        <v>148</v>
      </c>
      <c r="T46" s="346">
        <v>153</v>
      </c>
      <c r="U46" s="346">
        <v>67</v>
      </c>
      <c r="V46" s="346">
        <v>46</v>
      </c>
      <c r="W46" s="346">
        <v>15</v>
      </c>
      <c r="X46" s="346">
        <v>43</v>
      </c>
      <c r="Y46" s="346">
        <v>77</v>
      </c>
      <c r="Z46" s="347">
        <v>3714</v>
      </c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</row>
    <row r="47" spans="1:47" ht="16.5" customHeight="1">
      <c r="A47" s="1550"/>
      <c r="B47" s="1551" t="s">
        <v>30</v>
      </c>
      <c r="C47" s="1551"/>
      <c r="D47" s="334" t="s">
        <v>27</v>
      </c>
      <c r="E47" s="342">
        <v>0</v>
      </c>
      <c r="F47" s="342">
        <v>2.99</v>
      </c>
      <c r="G47" s="342">
        <v>49.33</v>
      </c>
      <c r="H47" s="342">
        <v>188.89</v>
      </c>
      <c r="I47" s="342">
        <v>243.84</v>
      </c>
      <c r="J47" s="342">
        <v>105.84</v>
      </c>
      <c r="K47" s="342">
        <v>106.82</v>
      </c>
      <c r="L47" s="342">
        <v>43.58</v>
      </c>
      <c r="M47" s="342">
        <v>117.49</v>
      </c>
      <c r="N47" s="342">
        <v>687.43</v>
      </c>
      <c r="O47" s="342">
        <v>941.53</v>
      </c>
      <c r="P47" s="342">
        <v>1091.04</v>
      </c>
      <c r="Q47" s="342">
        <v>854.4</v>
      </c>
      <c r="R47" s="342">
        <v>716.86</v>
      </c>
      <c r="S47" s="342">
        <v>465.15</v>
      </c>
      <c r="T47" s="342">
        <v>460.74</v>
      </c>
      <c r="U47" s="342">
        <v>175.71</v>
      </c>
      <c r="V47" s="342">
        <v>116.7</v>
      </c>
      <c r="W47" s="342">
        <v>44.35</v>
      </c>
      <c r="X47" s="342">
        <v>121.07</v>
      </c>
      <c r="Y47" s="342">
        <v>191.88</v>
      </c>
      <c r="Z47" s="343">
        <v>6725.64</v>
      </c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</row>
    <row r="48" spans="1:47" ht="16.5" customHeight="1">
      <c r="A48" s="1550"/>
      <c r="B48" s="1551"/>
      <c r="C48" s="1551"/>
      <c r="D48" s="336" t="s">
        <v>28</v>
      </c>
      <c r="E48" s="344">
        <v>0</v>
      </c>
      <c r="F48" s="344">
        <v>37</v>
      </c>
      <c r="G48" s="344">
        <v>1296</v>
      </c>
      <c r="H48" s="344">
        <v>10549</v>
      </c>
      <c r="I48" s="344">
        <v>16573</v>
      </c>
      <c r="J48" s="344">
        <v>7740</v>
      </c>
      <c r="K48" s="344">
        <v>8513</v>
      </c>
      <c r="L48" s="344">
        <v>3537</v>
      </c>
      <c r="M48" s="344">
        <v>10058</v>
      </c>
      <c r="N48" s="344">
        <v>61672</v>
      </c>
      <c r="O48" s="344">
        <v>83548</v>
      </c>
      <c r="P48" s="344">
        <v>96399</v>
      </c>
      <c r="Q48" s="344">
        <v>74794</v>
      </c>
      <c r="R48" s="344">
        <v>63951</v>
      </c>
      <c r="S48" s="344">
        <v>40038</v>
      </c>
      <c r="T48" s="344">
        <v>40291</v>
      </c>
      <c r="U48" s="344">
        <v>17168</v>
      </c>
      <c r="V48" s="344">
        <v>11416</v>
      </c>
      <c r="W48" s="344">
        <v>3820</v>
      </c>
      <c r="X48" s="344">
        <v>10681</v>
      </c>
      <c r="Y48" s="344">
        <v>18899</v>
      </c>
      <c r="Z48" s="345">
        <v>580980</v>
      </c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</row>
    <row r="49" spans="1:47" ht="16.5" customHeight="1">
      <c r="A49" s="1550"/>
      <c r="B49" s="1551"/>
      <c r="C49" s="1551"/>
      <c r="D49" s="335" t="s">
        <v>26</v>
      </c>
      <c r="E49" s="349">
        <v>0</v>
      </c>
      <c r="F49" s="349">
        <v>8</v>
      </c>
      <c r="G49" s="349">
        <v>171</v>
      </c>
      <c r="H49" s="349">
        <v>792</v>
      </c>
      <c r="I49" s="349">
        <v>638</v>
      </c>
      <c r="J49" s="349">
        <v>165</v>
      </c>
      <c r="K49" s="349">
        <v>114</v>
      </c>
      <c r="L49" s="349">
        <v>30</v>
      </c>
      <c r="M49" s="349">
        <v>33</v>
      </c>
      <c r="N49" s="349">
        <v>216</v>
      </c>
      <c r="O49" s="349">
        <v>251</v>
      </c>
      <c r="P49" s="349">
        <v>292</v>
      </c>
      <c r="Q49" s="349">
        <v>231</v>
      </c>
      <c r="R49" s="349">
        <v>224</v>
      </c>
      <c r="S49" s="349">
        <v>148</v>
      </c>
      <c r="T49" s="349">
        <v>153</v>
      </c>
      <c r="U49" s="349">
        <v>67</v>
      </c>
      <c r="V49" s="349">
        <v>46</v>
      </c>
      <c r="W49" s="349">
        <v>15</v>
      </c>
      <c r="X49" s="349">
        <v>43</v>
      </c>
      <c r="Y49" s="349">
        <v>77</v>
      </c>
      <c r="Z49" s="350">
        <v>3714</v>
      </c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</row>
    <row r="50" spans="1:47" ht="16.5" customHeight="1">
      <c r="A50" s="1550" t="s">
        <v>24</v>
      </c>
      <c r="B50" s="1551"/>
      <c r="C50" s="1551"/>
      <c r="D50" s="334" t="s">
        <v>27</v>
      </c>
      <c r="E50" s="342">
        <v>0</v>
      </c>
      <c r="F50" s="342">
        <v>2.99</v>
      </c>
      <c r="G50" s="342">
        <v>49.33</v>
      </c>
      <c r="H50" s="342">
        <v>188.89</v>
      </c>
      <c r="I50" s="342">
        <v>243.84</v>
      </c>
      <c r="J50" s="342">
        <v>105.84</v>
      </c>
      <c r="K50" s="342">
        <v>106.82</v>
      </c>
      <c r="L50" s="342">
        <v>43.58</v>
      </c>
      <c r="M50" s="342">
        <v>117.49</v>
      </c>
      <c r="N50" s="342">
        <v>692.58999999999992</v>
      </c>
      <c r="O50" s="342">
        <v>970.97</v>
      </c>
      <c r="P50" s="342">
        <v>1095.03</v>
      </c>
      <c r="Q50" s="342">
        <v>873.64</v>
      </c>
      <c r="R50" s="342">
        <v>732.37</v>
      </c>
      <c r="S50" s="342">
        <v>481.69</v>
      </c>
      <c r="T50" s="342">
        <v>474</v>
      </c>
      <c r="U50" s="342">
        <v>181.46</v>
      </c>
      <c r="V50" s="342">
        <v>117.62</v>
      </c>
      <c r="W50" s="342">
        <v>47.24</v>
      </c>
      <c r="X50" s="342">
        <v>121.13999999999999</v>
      </c>
      <c r="Y50" s="342">
        <v>196.35999999999999</v>
      </c>
      <c r="Z50" s="343">
        <v>6842.89</v>
      </c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</row>
    <row r="51" spans="1:47" ht="16.5" customHeight="1">
      <c r="A51" s="1550"/>
      <c r="B51" s="1551"/>
      <c r="C51" s="1551"/>
      <c r="D51" s="336" t="s">
        <v>28</v>
      </c>
      <c r="E51" s="344">
        <v>0</v>
      </c>
      <c r="F51" s="344">
        <v>37</v>
      </c>
      <c r="G51" s="344">
        <v>1296</v>
      </c>
      <c r="H51" s="344">
        <v>10549</v>
      </c>
      <c r="I51" s="344">
        <v>16573</v>
      </c>
      <c r="J51" s="344">
        <v>7740</v>
      </c>
      <c r="K51" s="344">
        <v>8513</v>
      </c>
      <c r="L51" s="344">
        <v>3537</v>
      </c>
      <c r="M51" s="344">
        <v>10058</v>
      </c>
      <c r="N51" s="344">
        <v>62778</v>
      </c>
      <c r="O51" s="344">
        <v>90232</v>
      </c>
      <c r="P51" s="344">
        <v>97309</v>
      </c>
      <c r="Q51" s="344">
        <v>79552</v>
      </c>
      <c r="R51" s="344">
        <v>67943</v>
      </c>
      <c r="S51" s="344">
        <v>44118</v>
      </c>
      <c r="T51" s="344">
        <v>43390</v>
      </c>
      <c r="U51" s="344">
        <v>18583</v>
      </c>
      <c r="V51" s="344">
        <v>11624</v>
      </c>
      <c r="W51" s="344">
        <v>4478</v>
      </c>
      <c r="X51" s="344">
        <v>10697</v>
      </c>
      <c r="Y51" s="344">
        <v>20280</v>
      </c>
      <c r="Z51" s="345">
        <v>609287</v>
      </c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</row>
    <row r="52" spans="1:47" ht="16.5" customHeight="1">
      <c r="A52" s="1550"/>
      <c r="B52" s="1551"/>
      <c r="C52" s="1551"/>
      <c r="D52" s="335" t="s">
        <v>26</v>
      </c>
      <c r="E52" s="349">
        <v>0</v>
      </c>
      <c r="F52" s="349">
        <v>8</v>
      </c>
      <c r="G52" s="349">
        <v>171</v>
      </c>
      <c r="H52" s="349">
        <v>792</v>
      </c>
      <c r="I52" s="349">
        <v>638</v>
      </c>
      <c r="J52" s="349">
        <v>165</v>
      </c>
      <c r="K52" s="349">
        <v>114</v>
      </c>
      <c r="L52" s="349">
        <v>30</v>
      </c>
      <c r="M52" s="349">
        <v>33</v>
      </c>
      <c r="N52" s="349">
        <v>233</v>
      </c>
      <c r="O52" s="349">
        <v>333</v>
      </c>
      <c r="P52" s="349">
        <v>301</v>
      </c>
      <c r="Q52" s="349">
        <v>276</v>
      </c>
      <c r="R52" s="349">
        <v>250</v>
      </c>
      <c r="S52" s="349">
        <v>164</v>
      </c>
      <c r="T52" s="349">
        <v>171</v>
      </c>
      <c r="U52" s="349">
        <v>73</v>
      </c>
      <c r="V52" s="349">
        <v>47</v>
      </c>
      <c r="W52" s="349">
        <v>20</v>
      </c>
      <c r="X52" s="349">
        <v>43</v>
      </c>
      <c r="Y52" s="349">
        <v>84</v>
      </c>
      <c r="Z52" s="350">
        <v>3946</v>
      </c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</row>
    <row r="53" spans="1:47" ht="16.5" customHeight="1">
      <c r="A53" s="1550" t="s">
        <v>33</v>
      </c>
      <c r="B53" s="1551"/>
      <c r="C53" s="1551"/>
      <c r="D53" s="334" t="s">
        <v>27</v>
      </c>
      <c r="E53" s="342">
        <v>12.229999999999999</v>
      </c>
      <c r="F53" s="342">
        <v>133.08000000000001</v>
      </c>
      <c r="G53" s="342">
        <v>327.20999999999998</v>
      </c>
      <c r="H53" s="342">
        <v>487.15999999999997</v>
      </c>
      <c r="I53" s="342">
        <v>550.75</v>
      </c>
      <c r="J53" s="342">
        <v>722.47000000000014</v>
      </c>
      <c r="K53" s="342">
        <v>1582.8399999999997</v>
      </c>
      <c r="L53" s="342">
        <v>1396.27</v>
      </c>
      <c r="M53" s="342">
        <v>2648.8399999999997</v>
      </c>
      <c r="N53" s="342">
        <v>4905.1900000000005</v>
      </c>
      <c r="O53" s="342">
        <v>5348.7699999999995</v>
      </c>
      <c r="P53" s="342">
        <v>3698.7199999999993</v>
      </c>
      <c r="Q53" s="342">
        <v>2292.39</v>
      </c>
      <c r="R53" s="342">
        <v>1296</v>
      </c>
      <c r="S53" s="342">
        <v>870.76</v>
      </c>
      <c r="T53" s="342">
        <v>768.21</v>
      </c>
      <c r="U53" s="342">
        <v>448.97</v>
      </c>
      <c r="V53" s="342">
        <v>360.58</v>
      </c>
      <c r="W53" s="342">
        <v>217.34</v>
      </c>
      <c r="X53" s="342">
        <v>183.12</v>
      </c>
      <c r="Y53" s="342">
        <v>256.74</v>
      </c>
      <c r="Z53" s="343">
        <v>28507.64</v>
      </c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</row>
    <row r="54" spans="1:47" ht="16.5" customHeight="1">
      <c r="A54" s="1550"/>
      <c r="B54" s="1551"/>
      <c r="C54" s="1551"/>
      <c r="D54" s="336" t="s">
        <v>28</v>
      </c>
      <c r="E54" s="344">
        <v>211</v>
      </c>
      <c r="F54" s="344">
        <v>8669</v>
      </c>
      <c r="G54" s="344">
        <v>32108</v>
      </c>
      <c r="H54" s="344">
        <v>62900</v>
      </c>
      <c r="I54" s="344">
        <v>78136</v>
      </c>
      <c r="J54" s="344">
        <v>163331</v>
      </c>
      <c r="K54" s="344">
        <v>485135</v>
      </c>
      <c r="L54" s="344">
        <v>525470</v>
      </c>
      <c r="M54" s="344">
        <v>1096808</v>
      </c>
      <c r="N54" s="344">
        <v>2064535</v>
      </c>
      <c r="O54" s="344">
        <v>2354223</v>
      </c>
      <c r="P54" s="344">
        <v>1517818</v>
      </c>
      <c r="Q54" s="344">
        <v>892208</v>
      </c>
      <c r="R54" s="344">
        <v>394706</v>
      </c>
      <c r="S54" s="344">
        <v>284215</v>
      </c>
      <c r="T54" s="344">
        <v>231889</v>
      </c>
      <c r="U54" s="344">
        <v>185579</v>
      </c>
      <c r="V54" s="344">
        <v>166763</v>
      </c>
      <c r="W54" s="344">
        <v>125406</v>
      </c>
      <c r="X54" s="344">
        <v>53728</v>
      </c>
      <c r="Y54" s="344">
        <v>55010</v>
      </c>
      <c r="Z54" s="345">
        <v>10778848</v>
      </c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</row>
    <row r="55" spans="1:47" ht="16.5" customHeight="1" thickBot="1">
      <c r="A55" s="1558"/>
      <c r="B55" s="1559"/>
      <c r="C55" s="1559"/>
      <c r="D55" s="340" t="s">
        <v>26</v>
      </c>
      <c r="E55" s="351">
        <v>105</v>
      </c>
      <c r="F55" s="351">
        <v>2931</v>
      </c>
      <c r="G55" s="351">
        <v>5592</v>
      </c>
      <c r="H55" s="351">
        <v>4699</v>
      </c>
      <c r="I55" s="351">
        <v>3377</v>
      </c>
      <c r="J55" s="351">
        <v>5164</v>
      </c>
      <c r="K55" s="351">
        <v>11324</v>
      </c>
      <c r="L55" s="351">
        <v>9232</v>
      </c>
      <c r="M55" s="351">
        <v>15341</v>
      </c>
      <c r="N55" s="351">
        <v>22848</v>
      </c>
      <c r="O55" s="351">
        <v>20756</v>
      </c>
      <c r="P55" s="351">
        <v>10345</v>
      </c>
      <c r="Q55" s="351">
        <v>5021</v>
      </c>
      <c r="R55" s="351">
        <v>1819</v>
      </c>
      <c r="S55" s="351">
        <v>1190</v>
      </c>
      <c r="T55" s="351">
        <v>784</v>
      </c>
      <c r="U55" s="351">
        <v>609</v>
      </c>
      <c r="V55" s="351">
        <v>408</v>
      </c>
      <c r="W55" s="351">
        <v>270</v>
      </c>
      <c r="X55" s="351">
        <v>132</v>
      </c>
      <c r="Y55" s="351">
        <v>169</v>
      </c>
      <c r="Z55" s="351">
        <v>122116</v>
      </c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</row>
    <row r="56" spans="1:47" ht="16.5" customHeight="1" thickBot="1">
      <c r="A56" s="331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</row>
    <row r="57" spans="1:47" ht="16.5" customHeight="1">
      <c r="A57" s="331"/>
      <c r="B57" s="331"/>
      <c r="C57" s="331"/>
      <c r="D57" s="331"/>
      <c r="E57" s="331"/>
      <c r="F57" s="331"/>
      <c r="G57" s="1560" t="s">
        <v>37</v>
      </c>
      <c r="H57" s="1561"/>
      <c r="I57" s="1561"/>
      <c r="J57" s="1561"/>
      <c r="K57" s="1564" t="s">
        <v>41</v>
      </c>
      <c r="L57" s="1565"/>
      <c r="M57" s="1568" t="s">
        <v>43</v>
      </c>
      <c r="N57" s="1569"/>
      <c r="O57" s="1569"/>
      <c r="P57" s="1569"/>
      <c r="Q57" s="1569"/>
      <c r="R57" s="1569"/>
      <c r="S57" s="1569"/>
      <c r="T57" s="1570"/>
      <c r="U57" s="1568" t="s">
        <v>44</v>
      </c>
      <c r="V57" s="1569"/>
      <c r="W57" s="1569"/>
      <c r="X57" s="1569"/>
      <c r="Y57" s="1569"/>
      <c r="Z57" s="157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</row>
    <row r="58" spans="1:47" ht="16.5" customHeight="1">
      <c r="A58" s="331"/>
      <c r="B58" s="331"/>
      <c r="C58" s="331"/>
      <c r="D58" s="331"/>
      <c r="E58" s="331"/>
      <c r="F58" s="331"/>
      <c r="G58" s="1562" t="s">
        <v>45</v>
      </c>
      <c r="H58" s="1563"/>
      <c r="I58" s="1563" t="s">
        <v>42</v>
      </c>
      <c r="J58" s="1563"/>
      <c r="K58" s="1566"/>
      <c r="L58" s="1567"/>
      <c r="M58" s="1563" t="s">
        <v>48</v>
      </c>
      <c r="N58" s="1563"/>
      <c r="O58" s="1563" t="s">
        <v>38</v>
      </c>
      <c r="P58" s="1563"/>
      <c r="Q58" s="1563" t="s">
        <v>39</v>
      </c>
      <c r="R58" s="1563"/>
      <c r="S58" s="1563" t="s">
        <v>40</v>
      </c>
      <c r="T58" s="1563"/>
      <c r="U58" s="1575" t="s">
        <v>45</v>
      </c>
      <c r="V58" s="1576"/>
      <c r="W58" s="1563" t="s">
        <v>46</v>
      </c>
      <c r="X58" s="1563"/>
      <c r="Y58" s="1563" t="s">
        <v>47</v>
      </c>
      <c r="Z58" s="1574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</row>
    <row r="59" spans="1:47" ht="16.5" customHeight="1" thickBot="1">
      <c r="A59" s="331"/>
      <c r="B59" s="331"/>
      <c r="C59" s="331"/>
      <c r="D59" s="331"/>
      <c r="E59" s="331"/>
      <c r="F59" s="331"/>
      <c r="G59" s="1553">
        <v>24.15</v>
      </c>
      <c r="H59" s="1554"/>
      <c r="I59" s="1554">
        <v>2415</v>
      </c>
      <c r="J59" s="1554"/>
      <c r="K59" s="1554">
        <v>15.29</v>
      </c>
      <c r="L59" s="1554"/>
      <c r="M59" s="1554">
        <v>182.16</v>
      </c>
      <c r="N59" s="1554"/>
      <c r="O59" s="1554">
        <v>0.4</v>
      </c>
      <c r="P59" s="1554"/>
      <c r="Q59" s="1554">
        <v>41.08</v>
      </c>
      <c r="R59" s="1554"/>
      <c r="S59" s="1572">
        <v>223.64</v>
      </c>
      <c r="T59" s="1573"/>
      <c r="U59" s="1554">
        <v>28770.720000000001</v>
      </c>
      <c r="V59" s="1554"/>
      <c r="W59" s="1554">
        <v>10778848</v>
      </c>
      <c r="X59" s="1554"/>
      <c r="Y59" s="1554">
        <v>122116</v>
      </c>
      <c r="Z59" s="1577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</row>
  </sheetData>
  <mergeCells count="48">
    <mergeCell ref="G59:H59"/>
    <mergeCell ref="I59:J59"/>
    <mergeCell ref="K59:L59"/>
    <mergeCell ref="K57:L58"/>
    <mergeCell ref="M57:T57"/>
    <mergeCell ref="M59:N59"/>
    <mergeCell ref="M58:N58"/>
    <mergeCell ref="U57:Z57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Y59:Z59"/>
    <mergeCell ref="O58:P58"/>
    <mergeCell ref="B47:C49"/>
    <mergeCell ref="A50:C52"/>
    <mergeCell ref="A53:C55"/>
    <mergeCell ref="G57:J57"/>
    <mergeCell ref="G58:H58"/>
    <mergeCell ref="I58:J58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</mergeCells>
  <phoneticPr fontId="4"/>
  <pageMargins left="0.59055118110236227" right="0.19685039370078741" top="0.59055118110236227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9</vt:i4>
      </vt:variant>
    </vt:vector>
  </HeadingPairs>
  <TitlesOfParts>
    <vt:vector size="65" baseType="lpstr">
      <vt:lpstr>表紙</vt:lpstr>
      <vt:lpstr>グラフデータ</vt:lpstr>
      <vt:lpstr>目次</vt:lpstr>
      <vt:lpstr>グラフ１</vt:lpstr>
      <vt:lpstr>グラフ２</vt:lpstr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第１２表</vt:lpstr>
      <vt:lpstr>第１３表</vt:lpstr>
      <vt:lpstr>第１４表</vt:lpstr>
      <vt:lpstr>第１５表</vt:lpstr>
      <vt:lpstr>県計</vt:lpstr>
      <vt:lpstr>吉野川地域森林計画区</vt:lpstr>
      <vt:lpstr>那賀・海部川地域森林計画区</vt:lpstr>
      <vt:lpstr>徳島調査区</vt:lpstr>
      <vt:lpstr>美馬調査区</vt:lpstr>
      <vt:lpstr>三好調査区</vt:lpstr>
      <vt:lpstr>那賀調査区</vt:lpstr>
      <vt:lpstr>海部調査区</vt:lpstr>
      <vt:lpstr>東部徳島</vt:lpstr>
      <vt:lpstr>東部吉野川</vt:lpstr>
      <vt:lpstr>南部美波</vt:lpstr>
      <vt:lpstr>南部那賀</vt:lpstr>
      <vt:lpstr>西部美馬</vt:lpstr>
      <vt:lpstr>西部三好</vt:lpstr>
      <vt:lpstr>徳島市</vt:lpstr>
      <vt:lpstr>鳴門市</vt:lpstr>
      <vt:lpstr>小松島市</vt:lpstr>
      <vt:lpstr>勝浦町</vt:lpstr>
      <vt:lpstr>上勝町</vt:lpstr>
      <vt:lpstr>佐那河内村</vt:lpstr>
      <vt:lpstr>石井町</vt:lpstr>
      <vt:lpstr>神山町</vt:lpstr>
      <vt:lpstr>松茂町</vt:lpstr>
      <vt:lpstr>板野町</vt:lpstr>
      <vt:lpstr>上板町</vt:lpstr>
      <vt:lpstr>阿波市</vt:lpstr>
      <vt:lpstr>吉野川市</vt:lpstr>
      <vt:lpstr>美馬市</vt:lpstr>
      <vt:lpstr>つるぎ町</vt:lpstr>
      <vt:lpstr>三好市</vt:lpstr>
      <vt:lpstr>東みよし町</vt:lpstr>
      <vt:lpstr>那賀町</vt:lpstr>
      <vt:lpstr>阿南市</vt:lpstr>
      <vt:lpstr>牟岐町</vt:lpstr>
      <vt:lpstr>美波町</vt:lpstr>
      <vt:lpstr>海陽町</vt:lpstr>
      <vt:lpstr>第１２表!Print_Area</vt:lpstr>
      <vt:lpstr>第１３表!Print_Area</vt:lpstr>
      <vt:lpstr>第１４表!Print_Area</vt:lpstr>
      <vt:lpstr>第１５表!Print_Area</vt:lpstr>
      <vt:lpstr>第１表!Print_Area</vt:lpstr>
      <vt:lpstr>第２表!Print_Area</vt:lpstr>
      <vt:lpstr>第３表!Print_Area</vt:lpstr>
      <vt:lpstr>第５表!Print_Area</vt:lpstr>
      <vt:lpstr>第９表!Print_Area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2014-02-28T08:12:25Z</dcterms:created>
  <dcterms:modified xsi:type="dcterms:W3CDTF">2019-07-30T06:23:54Z</dcterms:modified>
</cp:coreProperties>
</file>