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dfs.pref.tokushima.jp\KenFileServer\105\003050\2019\G_統計情報担当\R1 統計書\H30原稿 最終\HP作成用\"/>
    </mc:Choice>
  </mc:AlternateContent>
  <bookViews>
    <workbookView xWindow="0" yWindow="0" windowWidth="20490" windowHeight="7770" activeTab="1"/>
  </bookViews>
  <sheets>
    <sheet name="11運輸・通信" sheetId="20" r:id="rId1"/>
    <sheet name="106" sheetId="4" r:id="rId2"/>
    <sheet name="107" sheetId="5" r:id="rId3"/>
    <sheet name="107-2" sheetId="6" r:id="rId4"/>
    <sheet name="107-3" sheetId="7" r:id="rId5"/>
    <sheet name="108(1)" sheetId="8" r:id="rId6"/>
    <sheet name="108(2)" sheetId="9" r:id="rId7"/>
    <sheet name="109" sheetId="10" r:id="rId8"/>
    <sheet name="110" sheetId="11" r:id="rId9"/>
    <sheet name="111 " sheetId="12" r:id="rId10"/>
    <sheet name="112" sheetId="13" r:id="rId11"/>
    <sheet name="113" sheetId="14" r:id="rId12"/>
    <sheet name="114" sheetId="15" r:id="rId13"/>
    <sheet name="115" sheetId="16" r:id="rId14"/>
    <sheet name="116(1)" sheetId="3" r:id="rId15"/>
    <sheet name="116(2)" sheetId="17" r:id="rId16"/>
    <sheet name="117 " sheetId="18" r:id="rId17"/>
    <sheet name="118" sheetId="19" r:id="rId18"/>
  </sheets>
  <definedNames>
    <definedName name="_xlnm.Print_Area" localSheetId="1">'106'!$B$2:$I$78</definedName>
    <definedName name="_xlnm.Print_Area" localSheetId="2">'107'!$B$2:$N$75</definedName>
    <definedName name="_xlnm.Print_Area" localSheetId="3">'107-2'!$B$3:$M$12</definedName>
    <definedName name="_xlnm.Print_Area" localSheetId="4">'107-3'!$B$3:$K$12</definedName>
    <definedName name="_xlnm.Print_Area" localSheetId="5">'108(1)'!$B$2:$J$11</definedName>
    <definedName name="_xlnm.Print_Area" localSheetId="6">'108(2)'!$B$2:$U$58</definedName>
    <definedName name="_xlnm.Print_Area" localSheetId="7">'109'!$B$2:$I$78</definedName>
    <definedName name="_xlnm.Print_Area" localSheetId="8">'110'!$B$2:$J$15</definedName>
    <definedName name="_xlnm.Print_Area" localSheetId="9">'111 '!$B$2:$I$28</definedName>
    <definedName name="_xlnm.Print_Area" localSheetId="10">'112'!$B$2:$G$67</definedName>
    <definedName name="_xlnm.Print_Area" localSheetId="11">'113'!$B$2:$L$27</definedName>
    <definedName name="_xlnm.Print_Area" localSheetId="12">'114'!$B$2:$L$80</definedName>
    <definedName name="_xlnm.Print_Area" localSheetId="13">'115'!$B$2:$E$30</definedName>
    <definedName name="_xlnm.Print_Area" localSheetId="14">'116(1)'!$B$2:$H$61</definedName>
    <definedName name="_xlnm.Print_Area" localSheetId="15">'116(2)'!$B$2:$K$20</definedName>
    <definedName name="_xlnm.Print_Area" localSheetId="16">'117 '!$B$2:$E$38</definedName>
    <definedName name="_xlnm.Print_Area" localSheetId="17">'118'!$B$2:$I$24</definedName>
    <definedName name="_xlnm.Print_Area" localSheetId="0">'11運輸・通信'!$B$1:$N$59</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20" l="1"/>
  <c r="E33" i="18" l="1"/>
  <c r="E32" i="18"/>
  <c r="E31" i="18"/>
  <c r="E30" i="18"/>
  <c r="E29" i="18"/>
  <c r="E27" i="18"/>
  <c r="E26" i="18"/>
  <c r="E25" i="18"/>
  <c r="E24" i="18"/>
  <c r="E23" i="18"/>
  <c r="E22" i="18"/>
  <c r="E21" i="18"/>
  <c r="E19" i="18"/>
  <c r="E18" i="18"/>
  <c r="E15" i="18"/>
  <c r="E14" i="18"/>
  <c r="E12" i="18"/>
  <c r="I4" i="17" l="1"/>
  <c r="J26" i="14" l="1"/>
  <c r="I26" i="14"/>
  <c r="H26" i="14"/>
  <c r="G24" i="14"/>
  <c r="J23" i="14"/>
  <c r="J22" i="14"/>
  <c r="L19" i="14"/>
  <c r="K19" i="14"/>
  <c r="J19" i="14"/>
  <c r="J18" i="14"/>
  <c r="J17" i="14"/>
  <c r="L16" i="14"/>
  <c r="J16" i="14"/>
  <c r="L14" i="14"/>
  <c r="K14" i="14"/>
  <c r="J14" i="14"/>
  <c r="G14" i="14"/>
  <c r="L13" i="14"/>
  <c r="L11" i="14" s="1"/>
  <c r="K13" i="14"/>
  <c r="K11" i="14" s="1"/>
  <c r="J13" i="14"/>
  <c r="J11" i="14" s="1"/>
  <c r="G13" i="14"/>
  <c r="G26" i="14" s="1"/>
  <c r="I11" i="14"/>
  <c r="H11" i="14"/>
  <c r="F11" i="14"/>
  <c r="E11" i="14"/>
  <c r="L8" i="14"/>
  <c r="K8" i="14"/>
  <c r="J8" i="14"/>
  <c r="I8" i="14"/>
  <c r="H8" i="14"/>
  <c r="G8" i="14"/>
  <c r="F8" i="14"/>
  <c r="E8" i="14"/>
  <c r="G11" i="14" l="1"/>
  <c r="F73" i="4" l="1"/>
  <c r="I58" i="4"/>
  <c r="E47" i="4"/>
  <c r="C47" i="4"/>
  <c r="I23" i="4"/>
  <c r="H23" i="4"/>
  <c r="G23" i="4"/>
  <c r="F23" i="4"/>
</calcChain>
</file>

<file path=xl/comments1.xml><?xml version="1.0" encoding="utf-8"?>
<comments xmlns="http://schemas.openxmlformats.org/spreadsheetml/2006/main">
  <authors>
    <author>tokushimaken</author>
  </authors>
  <commentList>
    <comment ref="A9" authorId="0" shapeId="0">
      <text>
        <r>
          <rPr>
            <b/>
            <sz val="9"/>
            <color indexed="81"/>
            <rFont val="ＭＳ Ｐゴシック"/>
            <family val="3"/>
            <charset val="128"/>
          </rPr>
          <t xml:space="preserve">H30.3.31
廃止
</t>
        </r>
      </text>
    </comment>
  </commentList>
</comments>
</file>

<file path=xl/sharedStrings.xml><?xml version="1.0" encoding="utf-8"?>
<sst xmlns="http://schemas.openxmlformats.org/spreadsheetml/2006/main" count="876" uniqueCount="532">
  <si>
    <t>年    次</t>
  </si>
  <si>
    <t>支    社</t>
    <phoneticPr fontId="11"/>
  </si>
  <si>
    <t>支 店 等</t>
  </si>
  <si>
    <t>電話交換所</t>
  </si>
  <si>
    <t>電話・無線中継局</t>
  </si>
  <si>
    <t xml:space="preserve">- </t>
  </si>
  <si>
    <t>　27</t>
  </si>
  <si>
    <t>-</t>
    <phoneticPr fontId="6"/>
  </si>
  <si>
    <t>　28</t>
  </si>
  <si>
    <t>-</t>
    <phoneticPr fontId="11"/>
  </si>
  <si>
    <t>　29</t>
    <phoneticPr fontId="11"/>
  </si>
  <si>
    <t>-</t>
    <phoneticPr fontId="11"/>
  </si>
  <si>
    <t>営業所</t>
    <phoneticPr fontId="6"/>
  </si>
  <si>
    <t>資料　ＮＴＴ西日本徳島支店</t>
    <rPh sb="0" eb="2">
      <t>シリョウ</t>
    </rPh>
    <rPh sb="6" eb="9">
      <t>ニシニホン</t>
    </rPh>
    <rPh sb="9" eb="11">
      <t>トクシマ</t>
    </rPh>
    <rPh sb="11" eb="13">
      <t>シテン</t>
    </rPh>
    <phoneticPr fontId="11"/>
  </si>
  <si>
    <t xml:space="preserve"> 116　電報・電話　</t>
    <phoneticPr fontId="6"/>
  </si>
  <si>
    <t>支店</t>
    <phoneticPr fontId="6"/>
  </si>
  <si>
    <t>営業所</t>
    <phoneticPr fontId="6"/>
  </si>
  <si>
    <t>支店</t>
    <phoneticPr fontId="6"/>
  </si>
  <si>
    <t>-</t>
    <phoneticPr fontId="6"/>
  </si>
  <si>
    <t>　30</t>
  </si>
  <si>
    <t>-</t>
    <phoneticPr fontId="3"/>
  </si>
  <si>
    <t>平成26年</t>
    <phoneticPr fontId="11"/>
  </si>
  <si>
    <r>
      <t>(1)電報・電話取扱所数</t>
    </r>
    <r>
      <rPr>
        <sz val="12"/>
        <rFont val="ＭＳ 明朝"/>
        <family val="1"/>
        <charset val="128"/>
      </rPr>
      <t>（平成26～30年）</t>
    </r>
    <phoneticPr fontId="11"/>
  </si>
  <si>
    <t>(単位：ｍ)</t>
    <phoneticPr fontId="6"/>
  </si>
  <si>
    <t>路    線
道路種別</t>
    <rPh sb="7" eb="9">
      <t>ドウロ</t>
    </rPh>
    <rPh sb="9" eb="11">
      <t>シュベツ</t>
    </rPh>
    <phoneticPr fontId="11"/>
  </si>
  <si>
    <t>種     類     別</t>
  </si>
  <si>
    <t>路 線 数</t>
    <phoneticPr fontId="6"/>
  </si>
  <si>
    <t>実 延 長</t>
    <phoneticPr fontId="6"/>
  </si>
  <si>
    <t>改 良 率</t>
  </si>
  <si>
    <t>道路延長</t>
    <phoneticPr fontId="6"/>
  </si>
  <si>
    <t>橋 り ょ う</t>
  </si>
  <si>
    <t>トンネル</t>
    <phoneticPr fontId="6"/>
  </si>
  <si>
    <t>(％)</t>
    <phoneticPr fontId="6"/>
  </si>
  <si>
    <t>箇  所  数</t>
  </si>
  <si>
    <t>延     長</t>
  </si>
  <si>
    <t>29</t>
    <phoneticPr fontId="11"/>
  </si>
  <si>
    <t>　国道11号</t>
    <phoneticPr fontId="11"/>
  </si>
  <si>
    <t>　　　28</t>
  </si>
  <si>
    <t>-</t>
    <phoneticPr fontId="11"/>
  </si>
  <si>
    <t>　　　32</t>
  </si>
  <si>
    <t>　　　55</t>
  </si>
  <si>
    <t>　 　192</t>
  </si>
  <si>
    <t>　 　193</t>
  </si>
  <si>
    <t>　 　195</t>
  </si>
  <si>
    <t>　 　318</t>
  </si>
  <si>
    <t>　 　319</t>
  </si>
  <si>
    <t>-</t>
    <phoneticPr fontId="11"/>
  </si>
  <si>
    <t>　 　377</t>
  </si>
  <si>
    <t>-</t>
    <phoneticPr fontId="11"/>
  </si>
  <si>
    <t>　　 438</t>
  </si>
  <si>
    <t>　 　439</t>
  </si>
  <si>
    <t>　　 492</t>
  </si>
  <si>
    <t>本四・高速道</t>
  </si>
  <si>
    <t>主要地方道</t>
  </si>
  <si>
    <t>一般県道</t>
  </si>
  <si>
    <t>市町村道</t>
  </si>
  <si>
    <t>種 類 別</t>
    <phoneticPr fontId="6"/>
  </si>
  <si>
    <t>幅員別</t>
  </si>
  <si>
    <t>改            良            済</t>
  </si>
  <si>
    <t>未   改   良</t>
  </si>
  <si>
    <t>延長</t>
    <phoneticPr fontId="6"/>
  </si>
  <si>
    <t>車道19.5m以上</t>
  </si>
  <si>
    <t>車道13m以上</t>
  </si>
  <si>
    <t>車道5.5m以上</t>
  </si>
  <si>
    <t>車道5.5m未満</t>
  </si>
  <si>
    <t>車道3.5m以上</t>
  </si>
  <si>
    <t>-</t>
    <phoneticPr fontId="11"/>
  </si>
  <si>
    <t>路    線
道路種別</t>
    <phoneticPr fontId="11"/>
  </si>
  <si>
    <t>幅    員    別</t>
    <phoneticPr fontId="11"/>
  </si>
  <si>
    <t>路         面         別</t>
  </si>
  <si>
    <t>渡     船     場</t>
  </si>
  <si>
    <t>未    改    良</t>
    <phoneticPr fontId="11"/>
  </si>
  <si>
    <t>砂 利 道　　　(防じん含)</t>
    <phoneticPr fontId="11"/>
  </si>
  <si>
    <t>舗  装  道</t>
  </si>
  <si>
    <t>延    長</t>
  </si>
  <si>
    <t>舗 装 率</t>
    <phoneticPr fontId="11"/>
  </si>
  <si>
    <t>車道3.5m未満</t>
    <rPh sb="6" eb="8">
      <t>ミマン</t>
    </rPh>
    <phoneticPr fontId="11"/>
  </si>
  <si>
    <t>自動車交通不能</t>
  </si>
  <si>
    <t>（％）</t>
    <phoneticPr fontId="11"/>
  </si>
  <si>
    <t>　国道11号</t>
    <phoneticPr fontId="11"/>
  </si>
  <si>
    <t>-</t>
    <phoneticPr fontId="11"/>
  </si>
  <si>
    <t>資料　県道路整備課</t>
    <rPh sb="6" eb="8">
      <t>セイビ</t>
    </rPh>
    <rPh sb="8" eb="9">
      <t>カ</t>
    </rPh>
    <phoneticPr fontId="11"/>
  </si>
  <si>
    <r>
      <t>107　車種別自動車保有台数</t>
    </r>
    <r>
      <rPr>
        <b/>
        <sz val="12"/>
        <rFont val="ＭＳ 明朝"/>
        <family val="1"/>
        <charset val="128"/>
      </rPr>
      <t>（平成25～29年度）</t>
    </r>
    <phoneticPr fontId="11"/>
  </si>
  <si>
    <t>（単位：台）</t>
    <phoneticPr fontId="6"/>
  </si>
  <si>
    <t>貨　　　　　物　　　　　用</t>
    <phoneticPr fontId="11"/>
  </si>
  <si>
    <t>年 度 末</t>
  </si>
  <si>
    <t>総  数</t>
  </si>
  <si>
    <t>普　通　車</t>
    <rPh sb="0" eb="1">
      <t>ススム</t>
    </rPh>
    <rPh sb="2" eb="3">
      <t>ツウ</t>
    </rPh>
    <rPh sb="4" eb="5">
      <t>クルマ</t>
    </rPh>
    <phoneticPr fontId="11"/>
  </si>
  <si>
    <t>小　型　車</t>
    <rPh sb="0" eb="1">
      <t>ショウ</t>
    </rPh>
    <rPh sb="2" eb="3">
      <t>カタ</t>
    </rPh>
    <rPh sb="4" eb="5">
      <t>クルマ</t>
    </rPh>
    <phoneticPr fontId="11"/>
  </si>
  <si>
    <t>被けん引車</t>
  </si>
  <si>
    <t>軽自動車</t>
    <rPh sb="0" eb="4">
      <t>ケイジドウシャ</t>
    </rPh>
    <phoneticPr fontId="11"/>
  </si>
  <si>
    <t>計</t>
  </si>
  <si>
    <t>自家用</t>
  </si>
  <si>
    <t>営業用</t>
  </si>
  <si>
    <t>四  輪</t>
    <phoneticPr fontId="6"/>
  </si>
  <si>
    <t>三　輪</t>
    <phoneticPr fontId="6"/>
  </si>
  <si>
    <t>四 輪</t>
  </si>
  <si>
    <t>三 輪</t>
  </si>
  <si>
    <t>平成25年度</t>
    <phoneticPr fontId="11"/>
  </si>
  <si>
    <t>-</t>
  </si>
  <si>
    <t>-</t>
    <phoneticPr fontId="3"/>
  </si>
  <si>
    <r>
      <t>107　車種別自動車保有台数</t>
    </r>
    <r>
      <rPr>
        <b/>
        <sz val="11"/>
        <rFont val="ＭＳ 明朝"/>
        <family val="1"/>
        <charset val="128"/>
      </rPr>
      <t>(平成25～29年度）</t>
    </r>
    <phoneticPr fontId="11"/>
  </si>
  <si>
    <t>乗用</t>
  </si>
  <si>
    <t>乗合用</t>
  </si>
  <si>
    <t>普   通   車</t>
  </si>
  <si>
    <t>小   型   車</t>
  </si>
  <si>
    <t>軽四輪車</t>
  </si>
  <si>
    <t>普 通 車</t>
    <phoneticPr fontId="6"/>
  </si>
  <si>
    <t>自家用</t>
    <phoneticPr fontId="6"/>
  </si>
  <si>
    <t>営業用</t>
    <phoneticPr fontId="6"/>
  </si>
  <si>
    <t>営業用</t>
    <phoneticPr fontId="6"/>
  </si>
  <si>
    <t>平成25年度</t>
    <phoneticPr fontId="11"/>
  </si>
  <si>
    <r>
      <t>107　車種別自動車保有台数</t>
    </r>
    <r>
      <rPr>
        <b/>
        <sz val="11"/>
        <rFont val="ＭＳ 明朝"/>
        <family val="1"/>
        <charset val="128"/>
      </rPr>
      <t>(平成25～29年度）</t>
    </r>
    <phoneticPr fontId="11"/>
  </si>
  <si>
    <t>特種(殊)用途用</t>
    <phoneticPr fontId="6"/>
  </si>
  <si>
    <t>二     輪     車</t>
    <phoneticPr fontId="11"/>
  </si>
  <si>
    <t>大　型
特殊車</t>
    <rPh sb="0" eb="1">
      <t>ダイ</t>
    </rPh>
    <rPh sb="2" eb="3">
      <t>カタ</t>
    </rPh>
    <rPh sb="4" eb="7">
      <t>トクシュシャ</t>
    </rPh>
    <phoneticPr fontId="11"/>
  </si>
  <si>
    <t>小　型
二輪車</t>
    <rPh sb="0" eb="1">
      <t>ショウ</t>
    </rPh>
    <rPh sb="2" eb="3">
      <t>カタ</t>
    </rPh>
    <rPh sb="4" eb="7">
      <t>ニリンシャ</t>
    </rPh>
    <phoneticPr fontId="11"/>
  </si>
  <si>
    <t>軽二輪車</t>
  </si>
  <si>
    <t>自家用</t>
    <phoneticPr fontId="6"/>
  </si>
  <si>
    <t>平成25年度</t>
    <phoneticPr fontId="11"/>
  </si>
  <si>
    <t>資料　四国運輸局徳島運輸支局</t>
    <rPh sb="10" eb="12">
      <t>ウンユ</t>
    </rPh>
    <phoneticPr fontId="11"/>
  </si>
  <si>
    <t xml:space="preserve"> 108　定期自動車輸送状況</t>
    <phoneticPr fontId="6"/>
  </si>
  <si>
    <r>
      <t>(1)年度別</t>
    </r>
    <r>
      <rPr>
        <sz val="12"/>
        <rFont val="ＭＳ 明朝"/>
        <family val="1"/>
        <charset val="128"/>
      </rPr>
      <t>（平成25～29年度）</t>
    </r>
    <phoneticPr fontId="6"/>
  </si>
  <si>
    <t>年    度</t>
  </si>
  <si>
    <t>延実在
車両数</t>
    <rPh sb="4" eb="7">
      <t>シャリョウスウ</t>
    </rPh>
    <phoneticPr fontId="6"/>
  </si>
  <si>
    <t>延実動
車　数</t>
    <rPh sb="4" eb="5">
      <t>シャ</t>
    </rPh>
    <rPh sb="6" eb="7">
      <t>スウ</t>
    </rPh>
    <phoneticPr fontId="6"/>
  </si>
  <si>
    <t>走行キロ数
(千km）</t>
    <rPh sb="7" eb="8">
      <t>セン</t>
    </rPh>
    <phoneticPr fontId="11"/>
  </si>
  <si>
    <t>輸　送　人　員</t>
    <phoneticPr fontId="6"/>
  </si>
  <si>
    <t>実動車1日1車当たり</t>
    <phoneticPr fontId="11"/>
  </si>
  <si>
    <t>総 数  
(千人)</t>
    <phoneticPr fontId="6"/>
  </si>
  <si>
    <t>定 期
(千人)</t>
    <phoneticPr fontId="6"/>
  </si>
  <si>
    <t>定期外 
(千人）</t>
    <phoneticPr fontId="6"/>
  </si>
  <si>
    <t>走行キロ数
（㎞）</t>
    <phoneticPr fontId="11"/>
  </si>
  <si>
    <t>輸送人員</t>
  </si>
  <si>
    <t>平成25年度</t>
    <phoneticPr fontId="11"/>
  </si>
  <si>
    <r>
      <t xml:space="preserve"> 108　定期自動車輸送状況</t>
    </r>
    <r>
      <rPr>
        <b/>
        <sz val="12"/>
        <rFont val="ＭＳ 明朝"/>
        <family val="1"/>
        <charset val="128"/>
      </rPr>
      <t>（続き）</t>
    </r>
    <rPh sb="7" eb="10">
      <t>ジドウシャ</t>
    </rPh>
    <phoneticPr fontId="6"/>
  </si>
  <si>
    <r>
      <t>(2)路線別</t>
    </r>
    <r>
      <rPr>
        <sz val="12"/>
        <rFont val="ＭＳ 明朝"/>
        <family val="1"/>
        <charset val="128"/>
      </rPr>
      <t>（平成30年度）</t>
    </r>
    <rPh sb="5" eb="6">
      <t>ベツ</t>
    </rPh>
    <rPh sb="7" eb="9">
      <t>ヘイセイ</t>
    </rPh>
    <rPh sb="11" eb="13">
      <t>ネンド</t>
    </rPh>
    <phoneticPr fontId="11"/>
  </si>
  <si>
    <t>路　　　　線</t>
    <rPh sb="0" eb="1">
      <t>ミチ</t>
    </rPh>
    <rPh sb="5" eb="6">
      <t>セン</t>
    </rPh>
    <phoneticPr fontId="11"/>
  </si>
  <si>
    <t>1日平均走行ｷﾛ数</t>
    <rPh sb="4" eb="6">
      <t>ソウコウ</t>
    </rPh>
    <rPh sb="8" eb="9">
      <t>スウ</t>
    </rPh>
    <phoneticPr fontId="11"/>
  </si>
  <si>
    <t>1日平均配車数</t>
    <rPh sb="4" eb="6">
      <t>ハイシャ</t>
    </rPh>
    <rPh sb="6" eb="7">
      <t>スウ</t>
    </rPh>
    <phoneticPr fontId="11"/>
  </si>
  <si>
    <t>1日平均
運行回数</t>
    <rPh sb="5" eb="7">
      <t>ウンコウ</t>
    </rPh>
    <rPh sb="7" eb="9">
      <t>カイスウ</t>
    </rPh>
    <phoneticPr fontId="11"/>
  </si>
  <si>
    <t>1日平均
輸送人員</t>
    <rPh sb="5" eb="7">
      <t>ユソウ</t>
    </rPh>
    <rPh sb="7" eb="9">
      <t>ジンイン</t>
    </rPh>
    <phoneticPr fontId="11"/>
  </si>
  <si>
    <t>(km)</t>
    <phoneticPr fontId="11"/>
  </si>
  <si>
    <t>(両)</t>
    <phoneticPr fontId="11"/>
  </si>
  <si>
    <t>徳島市バス</t>
    <phoneticPr fontId="11"/>
  </si>
  <si>
    <t>徳島バス</t>
    <phoneticPr fontId="6"/>
  </si>
  <si>
    <t>四国交通</t>
    <rPh sb="0" eb="2">
      <t>シコク</t>
    </rPh>
    <rPh sb="2" eb="4">
      <t>コウツウ</t>
    </rPh>
    <phoneticPr fontId="6"/>
  </si>
  <si>
    <t>１号線</t>
    <rPh sb="1" eb="3">
      <t>ゴウセン</t>
    </rPh>
    <phoneticPr fontId="11"/>
  </si>
  <si>
    <t>勝浦</t>
  </si>
  <si>
    <t>三加茂</t>
    <rPh sb="0" eb="3">
      <t>ミカモ</t>
    </rPh>
    <phoneticPr fontId="6"/>
  </si>
  <si>
    <t>（万代・上鮎喰～津田・新浜）</t>
    <rPh sb="1" eb="3">
      <t>バンダイ</t>
    </rPh>
    <rPh sb="4" eb="5">
      <t>カミ</t>
    </rPh>
    <rPh sb="5" eb="7">
      <t>アクイ</t>
    </rPh>
    <rPh sb="8" eb="10">
      <t>ツダ</t>
    </rPh>
    <rPh sb="11" eb="13">
      <t>シンハマ</t>
    </rPh>
    <phoneticPr fontId="11"/>
  </si>
  <si>
    <t>小松島</t>
    <rPh sb="0" eb="3">
      <t>コマツシマ</t>
    </rPh>
    <phoneticPr fontId="23"/>
  </si>
  <si>
    <t>井内</t>
    <rPh sb="0" eb="1">
      <t>イ</t>
    </rPh>
    <rPh sb="1" eb="2">
      <t>ウチ</t>
    </rPh>
    <phoneticPr fontId="6"/>
  </si>
  <si>
    <t>２号線</t>
    <rPh sb="1" eb="3">
      <t>ゴウセン</t>
    </rPh>
    <phoneticPr fontId="11"/>
  </si>
  <si>
    <t>徳島・橘</t>
  </si>
  <si>
    <t>猪ノ鼻</t>
    <rPh sb="0" eb="1">
      <t>イ</t>
    </rPh>
    <rPh sb="2" eb="3">
      <t>ハナ</t>
    </rPh>
    <phoneticPr fontId="6"/>
  </si>
  <si>
    <t>（法花）</t>
    <rPh sb="1" eb="3">
      <t>ホッケ</t>
    </rPh>
    <phoneticPr fontId="11"/>
  </si>
  <si>
    <t>丹生谷</t>
  </si>
  <si>
    <t>祖谷</t>
    <rPh sb="0" eb="2">
      <t>イヤ</t>
    </rPh>
    <phoneticPr fontId="6"/>
  </si>
  <si>
    <t>３号線</t>
    <rPh sb="1" eb="3">
      <t>ゴウセン</t>
    </rPh>
    <phoneticPr fontId="11"/>
  </si>
  <si>
    <t>空港</t>
  </si>
  <si>
    <t>山城</t>
    <rPh sb="0" eb="2">
      <t>ヤマシロ</t>
    </rPh>
    <phoneticPr fontId="6"/>
  </si>
  <si>
    <t>（中央市場）</t>
    <rPh sb="1" eb="3">
      <t>チュウオウ</t>
    </rPh>
    <rPh sb="3" eb="5">
      <t>イチバ</t>
    </rPh>
    <phoneticPr fontId="11"/>
  </si>
  <si>
    <t>川内循環</t>
    <rPh sb="0" eb="2">
      <t>カワウチ</t>
    </rPh>
    <rPh sb="2" eb="4">
      <t>ジュンカン</t>
    </rPh>
    <phoneticPr fontId="23"/>
  </si>
  <si>
    <t>漆川</t>
    <phoneticPr fontId="6"/>
  </si>
  <si>
    <t>４号線</t>
    <rPh sb="1" eb="3">
      <t>ゴウセン</t>
    </rPh>
    <phoneticPr fontId="11"/>
  </si>
  <si>
    <t>17号</t>
  </si>
  <si>
    <t>野呂内</t>
    <phoneticPr fontId="6"/>
  </si>
  <si>
    <t>（南海フェリー）</t>
    <rPh sb="1" eb="3">
      <t>ナンカイ</t>
    </rPh>
    <phoneticPr fontId="11"/>
  </si>
  <si>
    <t>天の原西</t>
  </si>
  <si>
    <t>白地</t>
    <phoneticPr fontId="6"/>
  </si>
  <si>
    <t>一  宮　</t>
  </si>
  <si>
    <t>本社</t>
    <rPh sb="0" eb="2">
      <t>ホンシャ</t>
    </rPh>
    <phoneticPr fontId="11"/>
  </si>
  <si>
    <t>不動</t>
    <rPh sb="0" eb="2">
      <t>フドウ</t>
    </rPh>
    <phoneticPr fontId="23"/>
  </si>
  <si>
    <t>大神子</t>
    <rPh sb="0" eb="2">
      <t>オオガミ</t>
    </rPh>
    <rPh sb="2" eb="3">
      <t>コ</t>
    </rPh>
    <phoneticPr fontId="23"/>
  </si>
  <si>
    <t>その他市町村営バス</t>
    <rPh sb="2" eb="3">
      <t>タ</t>
    </rPh>
    <rPh sb="3" eb="4">
      <t>シ</t>
    </rPh>
    <phoneticPr fontId="11"/>
  </si>
  <si>
    <t>上鮎喰線</t>
    <rPh sb="0" eb="1">
      <t>カミ</t>
    </rPh>
    <rPh sb="1" eb="3">
      <t>アクイ</t>
    </rPh>
    <rPh sb="3" eb="4">
      <t>セン</t>
    </rPh>
    <phoneticPr fontId="11"/>
  </si>
  <si>
    <t>渋野</t>
    <rPh sb="0" eb="1">
      <t>シブ</t>
    </rPh>
    <rPh sb="1" eb="2">
      <t>ノ</t>
    </rPh>
    <phoneticPr fontId="23"/>
  </si>
  <si>
    <t>上勝町</t>
  </si>
  <si>
    <t>五滝</t>
    <rPh sb="0" eb="1">
      <t>ゴ</t>
    </rPh>
    <rPh sb="1" eb="2">
      <t>タキ</t>
    </rPh>
    <phoneticPr fontId="23"/>
  </si>
  <si>
    <t>神山町</t>
  </si>
  <si>
    <t>東部循環</t>
    <rPh sb="0" eb="2">
      <t>トウブ</t>
    </rPh>
    <rPh sb="2" eb="4">
      <t>ジュンカン</t>
    </rPh>
    <phoneticPr fontId="11"/>
  </si>
  <si>
    <t>中央循環</t>
    <rPh sb="0" eb="2">
      <t>チュウオウ</t>
    </rPh>
    <rPh sb="2" eb="4">
      <t>ジュンカン</t>
    </rPh>
    <phoneticPr fontId="23"/>
  </si>
  <si>
    <t>那賀町</t>
    <phoneticPr fontId="11"/>
  </si>
  <si>
    <t>南部循環</t>
    <rPh sb="0" eb="2">
      <t>ナンブ</t>
    </rPh>
    <rPh sb="2" eb="4">
      <t>ジュンカン</t>
    </rPh>
    <phoneticPr fontId="23"/>
  </si>
  <si>
    <t>海陽町</t>
    <rPh sb="0" eb="3">
      <t>カイヨウチョウ</t>
    </rPh>
    <phoneticPr fontId="11"/>
  </si>
  <si>
    <t>山城</t>
    <rPh sb="0" eb="2">
      <t>ヤマシロ</t>
    </rPh>
    <phoneticPr fontId="23"/>
  </si>
  <si>
    <t>吉野川市</t>
    <rPh sb="0" eb="4">
      <t>ヨシノガワシ</t>
    </rPh>
    <phoneticPr fontId="11"/>
  </si>
  <si>
    <t>島田石橋・市原</t>
    <rPh sb="0" eb="2">
      <t>シマダ</t>
    </rPh>
    <rPh sb="2" eb="3">
      <t>イシ</t>
    </rPh>
    <rPh sb="3" eb="4">
      <t>ハシ</t>
    </rPh>
    <rPh sb="5" eb="7">
      <t>イチハラ</t>
    </rPh>
    <phoneticPr fontId="23"/>
  </si>
  <si>
    <t>美馬市</t>
    <rPh sb="0" eb="3">
      <t>ミマシ</t>
    </rPh>
    <phoneticPr fontId="11"/>
  </si>
  <si>
    <t>法花</t>
    <rPh sb="0" eb="1">
      <t>ホウ</t>
    </rPh>
    <rPh sb="1" eb="2">
      <t>ハナ</t>
    </rPh>
    <phoneticPr fontId="23"/>
  </si>
  <si>
    <t>東みよし町</t>
    <rPh sb="0" eb="1">
      <t>ヒガシ</t>
    </rPh>
    <rPh sb="4" eb="5">
      <t>チョウ</t>
    </rPh>
    <phoneticPr fontId="11"/>
  </si>
  <si>
    <t>立江</t>
    <rPh sb="0" eb="1">
      <t>タ</t>
    </rPh>
    <rPh sb="1" eb="2">
      <t>エ</t>
    </rPh>
    <phoneticPr fontId="23"/>
  </si>
  <si>
    <t>三好市</t>
    <rPh sb="0" eb="2">
      <t>ミヨシ</t>
    </rPh>
    <rPh sb="2" eb="3">
      <t>シ</t>
    </rPh>
    <phoneticPr fontId="11"/>
  </si>
  <si>
    <t>和田島</t>
    <rPh sb="0" eb="2">
      <t>ワダ</t>
    </rPh>
    <rPh sb="2" eb="3">
      <t>ジマ</t>
    </rPh>
    <phoneticPr fontId="23"/>
  </si>
  <si>
    <t>田浦</t>
    <rPh sb="0" eb="2">
      <t>タウラ</t>
    </rPh>
    <phoneticPr fontId="23"/>
  </si>
  <si>
    <t>【高　速　バ　ス】</t>
  </si>
  <si>
    <t>鳴門市地域バス</t>
    <rPh sb="3" eb="5">
      <t>チイキ</t>
    </rPh>
    <phoneticPr fontId="11"/>
  </si>
  <si>
    <t>徳島バス</t>
    <rPh sb="0" eb="2">
      <t>トクシマ</t>
    </rPh>
    <phoneticPr fontId="11"/>
  </si>
  <si>
    <t>里浦粟津・運動公園・高島</t>
  </si>
  <si>
    <t>東京</t>
    <rPh sb="0" eb="2">
      <t>トウキョウ</t>
    </rPh>
    <phoneticPr fontId="11"/>
  </si>
  <si>
    <t>市内循環</t>
    <rPh sb="0" eb="2">
      <t>シナイ</t>
    </rPh>
    <rPh sb="2" eb="4">
      <t>ジュンカン</t>
    </rPh>
    <phoneticPr fontId="11"/>
  </si>
  <si>
    <t>大阪</t>
    <rPh sb="0" eb="2">
      <t>オオサカ</t>
    </rPh>
    <phoneticPr fontId="11"/>
  </si>
  <si>
    <t>徳島バス阿南</t>
    <phoneticPr fontId="6"/>
  </si>
  <si>
    <t>三宮</t>
    <rPh sb="0" eb="2">
      <t>サンノミヤ</t>
    </rPh>
    <phoneticPr fontId="11"/>
  </si>
  <si>
    <t>加茂谷</t>
  </si>
  <si>
    <t>京都</t>
    <rPh sb="0" eb="2">
      <t>キョウト</t>
    </rPh>
    <phoneticPr fontId="11"/>
  </si>
  <si>
    <t>大井</t>
  </si>
  <si>
    <t>関西空港</t>
    <rPh sb="0" eb="2">
      <t>カンサイ</t>
    </rPh>
    <rPh sb="2" eb="4">
      <t>クウコウ</t>
    </rPh>
    <phoneticPr fontId="11"/>
  </si>
  <si>
    <t>淡島</t>
    <rPh sb="0" eb="2">
      <t>アワシマ</t>
    </rPh>
    <phoneticPr fontId="6"/>
  </si>
  <si>
    <t>松山</t>
    <rPh sb="0" eb="2">
      <t>マツヤマ</t>
    </rPh>
    <phoneticPr fontId="11"/>
  </si>
  <si>
    <t>名古屋</t>
    <rPh sb="0" eb="3">
      <t>ナゴヤ</t>
    </rPh>
    <phoneticPr fontId="11"/>
  </si>
  <si>
    <t>大潟</t>
  </si>
  <si>
    <t>高松</t>
    <rPh sb="0" eb="2">
      <t>タカマツ</t>
    </rPh>
    <phoneticPr fontId="11"/>
  </si>
  <si>
    <t>長生</t>
  </si>
  <si>
    <t>阿南～大阪</t>
    <rPh sb="0" eb="2">
      <t>アナン</t>
    </rPh>
    <rPh sb="3" eb="5">
      <t>オオサカ</t>
    </rPh>
    <phoneticPr fontId="11"/>
  </si>
  <si>
    <t>椿泊</t>
    <rPh sb="0" eb="2">
      <t>ツバキドマリ</t>
    </rPh>
    <phoneticPr fontId="11"/>
  </si>
  <si>
    <t>高知</t>
    <rPh sb="0" eb="2">
      <t>コウチ</t>
    </rPh>
    <phoneticPr fontId="11"/>
  </si>
  <si>
    <t>徳島バス</t>
    <phoneticPr fontId="11"/>
  </si>
  <si>
    <t>新野</t>
    <rPh sb="0" eb="2">
      <t>アラタノ</t>
    </rPh>
    <phoneticPr fontId="11"/>
  </si>
  <si>
    <t>広島</t>
    <rPh sb="0" eb="2">
      <t>ヒロシマ</t>
    </rPh>
    <phoneticPr fontId="11"/>
  </si>
  <si>
    <t>鳴門公園</t>
  </si>
  <si>
    <t>阿部・伊座利</t>
  </si>
  <si>
    <t>岡山</t>
    <rPh sb="0" eb="1">
      <t>オカ</t>
    </rPh>
    <rPh sb="1" eb="2">
      <t>ヤマ</t>
    </rPh>
    <phoneticPr fontId="11"/>
  </si>
  <si>
    <t>鳴門(下板)</t>
  </si>
  <si>
    <t>阿南循環</t>
    <rPh sb="0" eb="2">
      <t>アナン</t>
    </rPh>
    <rPh sb="2" eb="4">
      <t>ジュンカン</t>
    </rPh>
    <phoneticPr fontId="11"/>
  </si>
  <si>
    <t>引田</t>
    <rPh sb="0" eb="1">
      <t>ヒ</t>
    </rPh>
    <rPh sb="1" eb="2">
      <t>タ</t>
    </rPh>
    <phoneticPr fontId="23"/>
  </si>
  <si>
    <t>北泊</t>
    <rPh sb="0" eb="1">
      <t>キタ</t>
    </rPh>
    <rPh sb="1" eb="2">
      <t>ト</t>
    </rPh>
    <phoneticPr fontId="23"/>
  </si>
  <si>
    <t>四国交通</t>
    <phoneticPr fontId="11"/>
  </si>
  <si>
    <t>鳴門大麻線</t>
    <rPh sb="0" eb="2">
      <t>ナルト</t>
    </rPh>
    <rPh sb="2" eb="4">
      <t>タイマ</t>
    </rPh>
    <rPh sb="4" eb="5">
      <t>セン</t>
    </rPh>
    <phoneticPr fontId="23"/>
  </si>
  <si>
    <t>大阪</t>
  </si>
  <si>
    <t>鳴門(上板)</t>
    <rPh sb="0" eb="2">
      <t>ナルト</t>
    </rPh>
    <phoneticPr fontId="23"/>
  </si>
  <si>
    <t>徳島バス南部</t>
    <phoneticPr fontId="6"/>
  </si>
  <si>
    <t>神戸</t>
    <rPh sb="0" eb="1">
      <t>カミ</t>
    </rPh>
    <rPh sb="1" eb="2">
      <t>ト</t>
    </rPh>
    <phoneticPr fontId="11"/>
  </si>
  <si>
    <t>長原</t>
  </si>
  <si>
    <t>日和佐～川口</t>
    <rPh sb="0" eb="3">
      <t>ヒワサ</t>
    </rPh>
    <rPh sb="4" eb="6">
      <t>カワグチ</t>
    </rPh>
    <phoneticPr fontId="11"/>
  </si>
  <si>
    <t>大麻</t>
  </si>
  <si>
    <t>川口～谷山</t>
    <rPh sb="0" eb="2">
      <t>カワグチ</t>
    </rPh>
    <rPh sb="3" eb="5">
      <t>タニヤマ</t>
    </rPh>
    <phoneticPr fontId="11"/>
  </si>
  <si>
    <t>ジェイアール四国バス</t>
    <rPh sb="6" eb="8">
      <t>シコク</t>
    </rPh>
    <phoneticPr fontId="11"/>
  </si>
  <si>
    <t>鍛冶屋原</t>
  </si>
  <si>
    <t>川口～和無田</t>
    <rPh sb="0" eb="2">
      <t>カワグチ</t>
    </rPh>
    <rPh sb="3" eb="4">
      <t>ワ</t>
    </rPh>
    <rPh sb="4" eb="5">
      <t>ム</t>
    </rPh>
    <rPh sb="5" eb="6">
      <t>タ</t>
    </rPh>
    <phoneticPr fontId="11"/>
  </si>
  <si>
    <t>大阪</t>
    <rPh sb="1" eb="2">
      <t>サカ</t>
    </rPh>
    <phoneticPr fontId="11"/>
  </si>
  <si>
    <t>藍住</t>
  </si>
  <si>
    <t>川口～林谷</t>
    <rPh sb="0" eb="2">
      <t>カワグチ</t>
    </rPh>
    <rPh sb="3" eb="4">
      <t>ハヤシ</t>
    </rPh>
    <rPh sb="4" eb="5">
      <t>タニ</t>
    </rPh>
    <phoneticPr fontId="11"/>
  </si>
  <si>
    <t>神戸</t>
    <phoneticPr fontId="11"/>
  </si>
  <si>
    <t>二条・鴨島</t>
  </si>
  <si>
    <t>川口～上海川</t>
    <rPh sb="0" eb="2">
      <t>カワグチ</t>
    </rPh>
    <rPh sb="3" eb="4">
      <t>ウエ</t>
    </rPh>
    <rPh sb="4" eb="5">
      <t>ウミ</t>
    </rPh>
    <rPh sb="5" eb="6">
      <t>カワ</t>
    </rPh>
    <phoneticPr fontId="11"/>
  </si>
  <si>
    <t>竜王団地</t>
    <rPh sb="0" eb="2">
      <t>リュウオウ</t>
    </rPh>
    <rPh sb="2" eb="4">
      <t>ダンチ</t>
    </rPh>
    <phoneticPr fontId="23"/>
  </si>
  <si>
    <t>川口～日和田</t>
    <rPh sb="0" eb="2">
      <t>カワグチ</t>
    </rPh>
    <rPh sb="3" eb="6">
      <t>ヒワダ</t>
    </rPh>
    <phoneticPr fontId="11"/>
  </si>
  <si>
    <t>名田橋</t>
  </si>
  <si>
    <t>川口～北川</t>
    <rPh sb="0" eb="2">
      <t>カワグチ</t>
    </rPh>
    <rPh sb="3" eb="5">
      <t>キタガワ</t>
    </rPh>
    <phoneticPr fontId="11"/>
  </si>
  <si>
    <t>鴨島</t>
    <rPh sb="0" eb="1">
      <t>カモ</t>
    </rPh>
    <phoneticPr fontId="23"/>
  </si>
  <si>
    <t>出原下～北川</t>
    <rPh sb="0" eb="2">
      <t>デハラ</t>
    </rPh>
    <rPh sb="2" eb="3">
      <t>シタ</t>
    </rPh>
    <rPh sb="4" eb="6">
      <t>キタガワ</t>
    </rPh>
    <phoneticPr fontId="11"/>
  </si>
  <si>
    <t>高知</t>
    <phoneticPr fontId="11"/>
  </si>
  <si>
    <t>石井循環</t>
    <rPh sb="0" eb="2">
      <t>イシイ</t>
    </rPh>
    <rPh sb="2" eb="4">
      <t>ジュンカン</t>
    </rPh>
    <phoneticPr fontId="23"/>
  </si>
  <si>
    <t>出原下～日和田</t>
    <rPh sb="0" eb="2">
      <t>デハラ</t>
    </rPh>
    <rPh sb="2" eb="3">
      <t>シタ</t>
    </rPh>
    <rPh sb="4" eb="7">
      <t>ヒワダ</t>
    </rPh>
    <phoneticPr fontId="11"/>
  </si>
  <si>
    <t>神山</t>
  </si>
  <si>
    <t>牟岐～甲ノ浦</t>
    <rPh sb="0" eb="2">
      <t>ムギ</t>
    </rPh>
    <rPh sb="3" eb="4">
      <t>コウ</t>
    </rPh>
    <rPh sb="5" eb="6">
      <t>ウラ</t>
    </rPh>
    <phoneticPr fontId="11"/>
  </si>
  <si>
    <t>佐那河内</t>
  </si>
  <si>
    <t>資料　徳島市交通局，鳴門市戦略企画課，徳島バス，四国交通，JR四国バス，その他市町村営バス</t>
    <rPh sb="13" eb="15">
      <t>センリャク</t>
    </rPh>
    <rPh sb="15" eb="18">
      <t>キカクカ</t>
    </rPh>
    <phoneticPr fontId="11"/>
  </si>
  <si>
    <r>
      <t xml:space="preserve"> 109　貸切バス輸送状況</t>
    </r>
    <r>
      <rPr>
        <b/>
        <sz val="12"/>
        <rFont val="ＭＳ 明朝"/>
        <family val="1"/>
        <charset val="128"/>
      </rPr>
      <t>（平成25～29年度）</t>
    </r>
    <rPh sb="21" eb="23">
      <t>ネンド</t>
    </rPh>
    <phoneticPr fontId="6"/>
  </si>
  <si>
    <t>延実在
車両数</t>
    <rPh sb="0" eb="1">
      <t>ノ</t>
    </rPh>
    <rPh sb="1" eb="3">
      <t>ジツザイ</t>
    </rPh>
    <rPh sb="4" eb="7">
      <t>シャリョウスウ</t>
    </rPh>
    <phoneticPr fontId="11"/>
  </si>
  <si>
    <t>延実働
車両数</t>
    <rPh sb="0" eb="1">
      <t>ノ</t>
    </rPh>
    <rPh sb="1" eb="3">
      <t>ジツドウ</t>
    </rPh>
    <rPh sb="4" eb="6">
      <t>シャリョウ</t>
    </rPh>
    <rPh sb="6" eb="7">
      <t>カズ</t>
    </rPh>
    <phoneticPr fontId="11"/>
  </si>
  <si>
    <t>走行キロ数
（千km）</t>
    <rPh sb="4" eb="5">
      <t>スウ</t>
    </rPh>
    <rPh sb="7" eb="8">
      <t>セン</t>
    </rPh>
    <phoneticPr fontId="6"/>
  </si>
  <si>
    <t>輸送人員
（千人）</t>
    <rPh sb="6" eb="8">
      <t>センニン</t>
    </rPh>
    <phoneticPr fontId="11"/>
  </si>
  <si>
    <t>運行回数</t>
  </si>
  <si>
    <t>実動車1日1車当たり</t>
    <phoneticPr fontId="11"/>
  </si>
  <si>
    <t>走行キロ数  (㎞)</t>
    <phoneticPr fontId="11"/>
  </si>
  <si>
    <t>平成25年度</t>
    <phoneticPr fontId="11"/>
  </si>
  <si>
    <r>
      <t>110　タクシー業者数及び台数</t>
    </r>
    <r>
      <rPr>
        <b/>
        <sz val="12"/>
        <rFont val="ＭＳ 明朝"/>
        <family val="1"/>
        <charset val="128"/>
      </rPr>
      <t>（平成25～29年度）</t>
    </r>
    <phoneticPr fontId="11"/>
  </si>
  <si>
    <t>業   者   数</t>
  </si>
  <si>
    <t>台      数</t>
  </si>
  <si>
    <t>マイクロバス</t>
  </si>
  <si>
    <t>救    急    車</t>
  </si>
  <si>
    <t>一   般</t>
    <phoneticPr fontId="6"/>
  </si>
  <si>
    <t>個   人</t>
    <phoneticPr fontId="6"/>
  </si>
  <si>
    <t>一   般</t>
    <phoneticPr fontId="6"/>
  </si>
  <si>
    <t>個   人</t>
    <phoneticPr fontId="6"/>
  </si>
  <si>
    <t>障害者専用車</t>
  </si>
  <si>
    <t>救急車</t>
  </si>
  <si>
    <t>障害者専用車</t>
    <phoneticPr fontId="6"/>
  </si>
  <si>
    <t>救急車</t>
    <rPh sb="0" eb="3">
      <t>キュウキュウシャ</t>
    </rPh>
    <phoneticPr fontId="11"/>
  </si>
  <si>
    <t>（単位：人）</t>
    <phoneticPr fontId="6"/>
  </si>
  <si>
    <t>駅  名</t>
    <phoneticPr fontId="6"/>
  </si>
  <si>
    <t>普　　　通</t>
    <phoneticPr fontId="6"/>
  </si>
  <si>
    <t>定   期</t>
    <phoneticPr fontId="6"/>
  </si>
  <si>
    <t>定  期</t>
    <phoneticPr fontId="6"/>
  </si>
  <si>
    <t>乗　客</t>
    <phoneticPr fontId="6"/>
  </si>
  <si>
    <t>降　客</t>
    <phoneticPr fontId="6"/>
  </si>
  <si>
    <t>平成28年度</t>
    <phoneticPr fontId="11"/>
  </si>
  <si>
    <t>穴　　　 吹</t>
    <rPh sb="0" eb="1">
      <t>アナ</t>
    </rPh>
    <rPh sb="5" eb="6">
      <t>スイ</t>
    </rPh>
    <phoneticPr fontId="3"/>
  </si>
  <si>
    <t>貞光</t>
  </si>
  <si>
    <t>阿波半田</t>
  </si>
  <si>
    <t>阿波加茂</t>
  </si>
  <si>
    <t>板野</t>
  </si>
  <si>
    <t>辻　</t>
    <rPh sb="0" eb="1">
      <t>ツジ</t>
    </rPh>
    <phoneticPr fontId="3"/>
  </si>
  <si>
    <t>板東</t>
  </si>
  <si>
    <t>二軒屋</t>
  </si>
  <si>
    <t>池谷</t>
  </si>
  <si>
    <t>中田</t>
  </si>
  <si>
    <t>勝瑞</t>
  </si>
  <si>
    <t>南小松島</t>
  </si>
  <si>
    <t>吉成</t>
  </si>
  <si>
    <t>羽ノ浦</t>
  </si>
  <si>
    <t>鳴門</t>
  </si>
  <si>
    <t>阿波中島</t>
  </si>
  <si>
    <t>徳島</t>
  </si>
  <si>
    <t>阿南</t>
  </si>
  <si>
    <t>佐古</t>
  </si>
  <si>
    <t>阿波橘</t>
  </si>
  <si>
    <t>蔵本</t>
  </si>
  <si>
    <t>桑野</t>
  </si>
  <si>
    <t>府中</t>
  </si>
  <si>
    <t>新野</t>
  </si>
  <si>
    <t>石井</t>
  </si>
  <si>
    <t>由岐</t>
  </si>
  <si>
    <t>牛島</t>
  </si>
  <si>
    <t>日和佐</t>
  </si>
  <si>
    <t>鴨島</t>
  </si>
  <si>
    <t>牟岐</t>
  </si>
  <si>
    <t>阿波川島</t>
  </si>
  <si>
    <t>佃</t>
  </si>
  <si>
    <t>学</t>
  </si>
  <si>
    <t>阿波池田</t>
  </si>
  <si>
    <t>山瀬</t>
  </si>
  <si>
    <t>阿波川口</t>
  </si>
  <si>
    <t>阿波山川</t>
  </si>
  <si>
    <t>大歩危</t>
  </si>
  <si>
    <t>注　　総数には掲載されていない駅の旅客人員も含まれている。</t>
    <rPh sb="0" eb="1">
      <t>チュウ</t>
    </rPh>
    <rPh sb="3" eb="5">
      <t>ソウスウ</t>
    </rPh>
    <rPh sb="7" eb="9">
      <t>ケイサイ</t>
    </rPh>
    <rPh sb="15" eb="16">
      <t>エキ</t>
    </rPh>
    <rPh sb="17" eb="19">
      <t>リョキャク</t>
    </rPh>
    <rPh sb="19" eb="21">
      <t>ジンイン</t>
    </rPh>
    <rPh sb="22" eb="23">
      <t>フク</t>
    </rPh>
    <phoneticPr fontId="11"/>
  </si>
  <si>
    <t>資料　四国旅客鉄道(株)</t>
    <rPh sb="9" eb="12">
      <t>カブ</t>
    </rPh>
    <phoneticPr fontId="11"/>
  </si>
  <si>
    <r>
      <t>112　航空輸送状況</t>
    </r>
    <r>
      <rPr>
        <b/>
        <sz val="12"/>
        <rFont val="ＭＳ 明朝"/>
        <family val="1"/>
        <charset val="128"/>
      </rPr>
      <t>（平成26～30年）</t>
    </r>
    <phoneticPr fontId="11"/>
  </si>
  <si>
    <t xml:space="preserve">  （単位：人，kg）</t>
    <phoneticPr fontId="11"/>
  </si>
  <si>
    <t>年   次</t>
  </si>
  <si>
    <t>乗       客       人       員</t>
  </si>
  <si>
    <t>総   数</t>
  </si>
  <si>
    <t>東　京</t>
    <rPh sb="0" eb="1">
      <t>ヒガシ</t>
    </rPh>
    <rPh sb="2" eb="3">
      <t>キョウ</t>
    </rPh>
    <phoneticPr fontId="11"/>
  </si>
  <si>
    <t>福  岡</t>
  </si>
  <si>
    <t>札  幌</t>
  </si>
  <si>
    <t>中部国際</t>
    <rPh sb="0" eb="2">
      <t>チュウブ</t>
    </rPh>
    <rPh sb="2" eb="4">
      <t>コクサイ</t>
    </rPh>
    <phoneticPr fontId="6"/>
  </si>
  <si>
    <t>平成26年</t>
    <phoneticPr fontId="11"/>
  </si>
  <si>
    <t>　29</t>
    <phoneticPr fontId="11"/>
  </si>
  <si>
    <t>-</t>
    <phoneticPr fontId="11"/>
  </si>
  <si>
    <t>-</t>
    <phoneticPr fontId="3"/>
  </si>
  <si>
    <t>降    　 客 　    人 　    員</t>
    <phoneticPr fontId="11"/>
  </si>
  <si>
    <t>平成26年</t>
    <phoneticPr fontId="11"/>
  </si>
  <si>
    <t>注  　乗客人員総数には国内チャーター便及び国際チャーター便の人員, 降客人員総数には国内チャーター便，</t>
    <rPh sb="0" eb="1">
      <t>チュウ</t>
    </rPh>
    <rPh sb="43" eb="45">
      <t>コクナイ</t>
    </rPh>
    <rPh sb="50" eb="51">
      <t>ビン</t>
    </rPh>
    <phoneticPr fontId="11"/>
  </si>
  <si>
    <t xml:space="preserve">    　国際チャーター及びDIVERTの人員を含む。</t>
    <rPh sb="5" eb="7">
      <t>コクサイ</t>
    </rPh>
    <phoneticPr fontId="11"/>
  </si>
  <si>
    <t>資料　徳島空港事務所</t>
    <phoneticPr fontId="11"/>
  </si>
  <si>
    <t>113　入港船舶・船舶乗降人員及び</t>
    <phoneticPr fontId="11"/>
  </si>
  <si>
    <r>
      <t xml:space="preserve">       出入貨物総トン数</t>
    </r>
    <r>
      <rPr>
        <b/>
        <sz val="12"/>
        <rFont val="ＭＳ 明朝"/>
        <family val="1"/>
        <charset val="128"/>
      </rPr>
      <t>（平成28年）</t>
    </r>
    <rPh sb="7" eb="9">
      <t>デイ</t>
    </rPh>
    <rPh sb="9" eb="11">
      <t>カモツ</t>
    </rPh>
    <rPh sb="20" eb="21">
      <t>ネン</t>
    </rPh>
    <phoneticPr fontId="6"/>
  </si>
  <si>
    <t>（単位：千t）</t>
    <phoneticPr fontId="6"/>
  </si>
  <si>
    <t>年 次 ･ 港</t>
  </si>
  <si>
    <t>入  港  船  舶</t>
  </si>
  <si>
    <t>乗 降 人 員 （千人）</t>
  </si>
  <si>
    <t>出入貨物総トン数</t>
    <phoneticPr fontId="6"/>
  </si>
  <si>
    <t>総隻数</t>
    <phoneticPr fontId="6"/>
  </si>
  <si>
    <t>総トン数</t>
  </si>
  <si>
    <t>総 数</t>
    <phoneticPr fontId="6"/>
  </si>
  <si>
    <t>乗込人員</t>
  </si>
  <si>
    <t>上陸人員</t>
  </si>
  <si>
    <t>輸移出</t>
    <phoneticPr fontId="6"/>
  </si>
  <si>
    <t>輸移入</t>
    <phoneticPr fontId="6"/>
  </si>
  <si>
    <t>平 成 24 年</t>
    <phoneticPr fontId="11"/>
  </si>
  <si>
    <t xml:space="preserve">   25</t>
    <phoneticPr fontId="11"/>
  </si>
  <si>
    <t xml:space="preserve">   26</t>
    <phoneticPr fontId="11"/>
  </si>
  <si>
    <t xml:space="preserve">   27</t>
  </si>
  <si>
    <t xml:space="preserve">   28</t>
  </si>
  <si>
    <t>甲　種</t>
    <phoneticPr fontId="11"/>
  </si>
  <si>
    <t>徳島小松島港</t>
    <rPh sb="0" eb="2">
      <t>トクシマ</t>
    </rPh>
    <phoneticPr fontId="6"/>
  </si>
  <si>
    <t>橘港</t>
  </si>
  <si>
    <t>乙　種</t>
    <rPh sb="0" eb="1">
      <t>オツ</t>
    </rPh>
    <rPh sb="2" eb="3">
      <t>タネ</t>
    </rPh>
    <phoneticPr fontId="11"/>
  </si>
  <si>
    <t>富岡港</t>
    <rPh sb="0" eb="2">
      <t>トミオカ</t>
    </rPh>
    <rPh sb="2" eb="3">
      <t>コウ</t>
    </rPh>
    <phoneticPr fontId="11"/>
  </si>
  <si>
    <t>撫養港</t>
  </si>
  <si>
    <t>粟津港</t>
  </si>
  <si>
    <t>今切港</t>
  </si>
  <si>
    <t>中島港</t>
  </si>
  <si>
    <t>日和佐港</t>
  </si>
  <si>
    <t>浅川港</t>
  </si>
  <si>
    <t>那佐港</t>
  </si>
  <si>
    <t>亀浦港</t>
    <rPh sb="0" eb="1">
      <t>カメ</t>
    </rPh>
    <rPh sb="1" eb="2">
      <t>ウラ</t>
    </rPh>
    <phoneticPr fontId="11"/>
  </si>
  <si>
    <t>（内フェリー）</t>
    <rPh sb="1" eb="2">
      <t>ウチ</t>
    </rPh>
    <phoneticPr fontId="11"/>
  </si>
  <si>
    <t>資料　国土交通省「港湾統計」</t>
    <rPh sb="3" eb="5">
      <t>コクド</t>
    </rPh>
    <rPh sb="5" eb="8">
      <t>コウツウショウ</t>
    </rPh>
    <rPh sb="9" eb="11">
      <t>コウワン</t>
    </rPh>
    <rPh sb="11" eb="13">
      <t>トウケイ</t>
    </rPh>
    <phoneticPr fontId="11"/>
  </si>
  <si>
    <t>114　フェリーボート利用車台数（平成26～30年）</t>
    <rPh sb="24" eb="25">
      <t>ネン</t>
    </rPh>
    <phoneticPr fontId="6"/>
  </si>
  <si>
    <t>（単位：台）</t>
    <phoneticPr fontId="6"/>
  </si>
  <si>
    <t>年  次</t>
    <phoneticPr fontId="6"/>
  </si>
  <si>
    <t>乗　　　船　　　数</t>
    <phoneticPr fontId="11"/>
  </si>
  <si>
    <t>下　　　船　　　数</t>
    <phoneticPr fontId="11"/>
  </si>
  <si>
    <t>総  数</t>
    <phoneticPr fontId="6"/>
  </si>
  <si>
    <t>貨物車</t>
    <phoneticPr fontId="6"/>
  </si>
  <si>
    <t>バ ス</t>
    <phoneticPr fontId="6"/>
  </si>
  <si>
    <t>乗用車</t>
    <phoneticPr fontId="6"/>
  </si>
  <si>
    <t>二輪車</t>
  </si>
  <si>
    <t>平成26年</t>
    <rPh sb="0" eb="2">
      <t>ヘイセイ</t>
    </rPh>
    <rPh sb="4" eb="5">
      <t>ネン</t>
    </rPh>
    <phoneticPr fontId="11"/>
  </si>
  <si>
    <t>　29</t>
    <phoneticPr fontId="11"/>
  </si>
  <si>
    <t>資料　オーシャントランス(株)，南海フェリー(株)</t>
    <phoneticPr fontId="11"/>
  </si>
  <si>
    <t>115　港　　　　湾（平成30年度）</t>
    <rPh sb="11" eb="13">
      <t>ヘイセイ</t>
    </rPh>
    <rPh sb="15" eb="17">
      <t>ネンド</t>
    </rPh>
    <phoneticPr fontId="11"/>
  </si>
  <si>
    <t>港 湾</t>
    <phoneticPr fontId="6"/>
  </si>
  <si>
    <t>種 別</t>
    <phoneticPr fontId="11"/>
  </si>
  <si>
    <t>港　　　　　湾　　　　　区　　　　　域</t>
  </si>
  <si>
    <t>設定年月日</t>
  </si>
  <si>
    <t>徳島・　小松島港</t>
    <rPh sb="0" eb="2">
      <t>トクシマ</t>
    </rPh>
    <phoneticPr fontId="6"/>
  </si>
  <si>
    <t>重要港湾</t>
    <rPh sb="2" eb="4">
      <t>コウワン</t>
    </rPh>
    <phoneticPr fontId="6"/>
  </si>
  <si>
    <t>徳島市沖洲町高須北端(北緯34度4分10秒東経134度35分59秒)から114度1,500メ-トルの地点まで引いた線、同地点から164度6,700メｰトルの地点まで引いた線及び陸岸により囲まれた海面並びに福島川、沖洲川、勝浦川、神田瀬川及び立江川各最下流道路橋、新町川かちどき橋、園瀬川鉄道橋、冷田川冷田川樋門、御座船川山城屋橋、芝生川芝生川樋門並びに太田川太田川樋門各下流の河川水面。</t>
    <rPh sb="50" eb="52">
      <t>チテン</t>
    </rPh>
    <rPh sb="54" eb="55">
      <t>ヒ</t>
    </rPh>
    <rPh sb="57" eb="58">
      <t>セン</t>
    </rPh>
    <rPh sb="59" eb="61">
      <t>ドウチ</t>
    </rPh>
    <rPh sb="61" eb="62">
      <t>テン</t>
    </rPh>
    <rPh sb="67" eb="68">
      <t>ド</t>
    </rPh>
    <rPh sb="78" eb="80">
      <t>チテン</t>
    </rPh>
    <rPh sb="82" eb="83">
      <t>ヒ</t>
    </rPh>
    <rPh sb="85" eb="86">
      <t>セン</t>
    </rPh>
    <rPh sb="86" eb="87">
      <t>オヨ</t>
    </rPh>
    <rPh sb="88" eb="90">
      <t>リクガン</t>
    </rPh>
    <rPh sb="93" eb="94">
      <t>カコ</t>
    </rPh>
    <rPh sb="97" eb="99">
      <t>カイメン</t>
    </rPh>
    <rPh sb="99" eb="100">
      <t>ナラ</t>
    </rPh>
    <rPh sb="102" eb="104">
      <t>フクシマ</t>
    </rPh>
    <rPh sb="104" eb="105">
      <t>ガワ</t>
    </rPh>
    <rPh sb="106" eb="107">
      <t>オキ</t>
    </rPh>
    <rPh sb="107" eb="108">
      <t>ス</t>
    </rPh>
    <rPh sb="108" eb="109">
      <t>カワ</t>
    </rPh>
    <rPh sb="110" eb="112">
      <t>カツウラ</t>
    </rPh>
    <rPh sb="112" eb="113">
      <t>ガワ</t>
    </rPh>
    <rPh sb="114" eb="116">
      <t>カンダ</t>
    </rPh>
    <rPh sb="116" eb="118">
      <t>セガワ</t>
    </rPh>
    <rPh sb="118" eb="119">
      <t>オヨ</t>
    </rPh>
    <rPh sb="120" eb="122">
      <t>タツエ</t>
    </rPh>
    <rPh sb="122" eb="123">
      <t>ガワ</t>
    </rPh>
    <rPh sb="123" eb="124">
      <t>カク</t>
    </rPh>
    <rPh sb="124" eb="127">
      <t>サイカリュウ</t>
    </rPh>
    <rPh sb="127" eb="130">
      <t>ドウロキョウ</t>
    </rPh>
    <rPh sb="131" eb="133">
      <t>シンマチ</t>
    </rPh>
    <rPh sb="133" eb="134">
      <t>ガワ</t>
    </rPh>
    <rPh sb="138" eb="139">
      <t>ハシ</t>
    </rPh>
    <rPh sb="140" eb="141">
      <t>ソノ</t>
    </rPh>
    <rPh sb="141" eb="143">
      <t>セガワ</t>
    </rPh>
    <rPh sb="143" eb="145">
      <t>テツドウ</t>
    </rPh>
    <rPh sb="145" eb="146">
      <t>キョウ</t>
    </rPh>
    <rPh sb="147" eb="148">
      <t>レイ</t>
    </rPh>
    <rPh sb="148" eb="149">
      <t>タ</t>
    </rPh>
    <rPh sb="149" eb="150">
      <t>カワ</t>
    </rPh>
    <rPh sb="150" eb="151">
      <t>レイ</t>
    </rPh>
    <rPh sb="151" eb="152">
      <t>タ</t>
    </rPh>
    <rPh sb="152" eb="153">
      <t>カワ</t>
    </rPh>
    <rPh sb="153" eb="154">
      <t>ヒ</t>
    </rPh>
    <rPh sb="154" eb="155">
      <t>モン</t>
    </rPh>
    <rPh sb="156" eb="157">
      <t>ゴ</t>
    </rPh>
    <rPh sb="157" eb="158">
      <t>ザ</t>
    </rPh>
    <rPh sb="158" eb="159">
      <t>フネ</t>
    </rPh>
    <rPh sb="159" eb="160">
      <t>カワ</t>
    </rPh>
    <rPh sb="160" eb="162">
      <t>ヤマシロ</t>
    </rPh>
    <rPh sb="162" eb="163">
      <t>ヤ</t>
    </rPh>
    <rPh sb="163" eb="164">
      <t>ハシ</t>
    </rPh>
    <rPh sb="165" eb="166">
      <t>シバ</t>
    </rPh>
    <rPh sb="166" eb="167">
      <t>セイ</t>
    </rPh>
    <rPh sb="167" eb="168">
      <t>カワ</t>
    </rPh>
    <rPh sb="168" eb="169">
      <t>シバ</t>
    </rPh>
    <rPh sb="169" eb="170">
      <t>セイ</t>
    </rPh>
    <rPh sb="170" eb="171">
      <t>カワ</t>
    </rPh>
    <rPh sb="171" eb="172">
      <t>ヒ</t>
    </rPh>
    <rPh sb="172" eb="173">
      <t>モン</t>
    </rPh>
    <rPh sb="173" eb="174">
      <t>ナラ</t>
    </rPh>
    <rPh sb="176" eb="179">
      <t>オオタガワ</t>
    </rPh>
    <rPh sb="179" eb="182">
      <t>オオタガワ</t>
    </rPh>
    <rPh sb="182" eb="183">
      <t>ヒ</t>
    </rPh>
    <rPh sb="183" eb="184">
      <t>モン</t>
    </rPh>
    <rPh sb="184" eb="185">
      <t>カク</t>
    </rPh>
    <rPh sb="185" eb="187">
      <t>カリュウ</t>
    </rPh>
    <rPh sb="188" eb="190">
      <t>カセン</t>
    </rPh>
    <rPh sb="190" eb="192">
      <t>スイメン</t>
    </rPh>
    <phoneticPr fontId="6"/>
  </si>
  <si>
    <t>昭和55.1.29　　　（変　更）</t>
    <rPh sb="13" eb="14">
      <t>ヘン</t>
    </rPh>
    <rPh sb="15" eb="16">
      <t>サラ</t>
    </rPh>
    <phoneticPr fontId="6"/>
  </si>
  <si>
    <t>〃</t>
  </si>
  <si>
    <t>阿南市大潟町袙の東端(北緯33度52分49秒東経134度40分50秒)から楠ヶ浦北端(北緯33度51分3秒東経134度41分41秒)まで引いた線及び陸岸により囲まれた海面｡ただし､漁港法により指定された後戸､曲､小杭及び大潟の各漁港区域を除く。</t>
  </si>
  <si>
    <t>昭和58.5.20 　　　（変　更）</t>
    <phoneticPr fontId="6"/>
  </si>
  <si>
    <t>折野港</t>
  </si>
  <si>
    <t>地方港湾</t>
  </si>
  <si>
    <t>北灘三角点(426.6メ-トル)から通念島三角点(24.9メ-トル)を見通した線上1,500メ-トルの地点を中心として3,000メ-トルの半径を有する円内の海面。ただし、漁港法により指定された三津漁港の区域を除く。</t>
    <phoneticPr fontId="11"/>
  </si>
  <si>
    <t>昭和58.5.20 　　　（変　更）</t>
    <phoneticPr fontId="6"/>
  </si>
  <si>
    <t>遠見ノ鼻から0度1,750メ-トルの地点から90度2,300メ-トルの地点まで引いた線、同地点から180度4,800メ-トルの地点まで引いた線、同地点から270度に引いた線、竹島北端から270度に引いた線及び陸岸により囲まれた海面並びに撫養川最下流道路橋下流の河川水面。ただし、漁港法により指定された土佐泊漁港の区域を除く。</t>
    <rPh sb="44" eb="45">
      <t>ドウ</t>
    </rPh>
    <rPh sb="45" eb="47">
      <t>チテン</t>
    </rPh>
    <rPh sb="52" eb="53">
      <t>ド</t>
    </rPh>
    <rPh sb="63" eb="65">
      <t>チテン</t>
    </rPh>
    <rPh sb="67" eb="68">
      <t>ヒ</t>
    </rPh>
    <rPh sb="70" eb="71">
      <t>セン</t>
    </rPh>
    <rPh sb="72" eb="74">
      <t>ドウチ</t>
    </rPh>
    <rPh sb="74" eb="75">
      <t>テン</t>
    </rPh>
    <rPh sb="80" eb="81">
      <t>ド</t>
    </rPh>
    <rPh sb="82" eb="83">
      <t>ヒ</t>
    </rPh>
    <rPh sb="85" eb="86">
      <t>セン</t>
    </rPh>
    <rPh sb="87" eb="89">
      <t>タケシマ</t>
    </rPh>
    <rPh sb="89" eb="91">
      <t>ホクタン</t>
    </rPh>
    <rPh sb="96" eb="97">
      <t>ド</t>
    </rPh>
    <rPh sb="98" eb="99">
      <t>ヒ</t>
    </rPh>
    <rPh sb="101" eb="102">
      <t>セン</t>
    </rPh>
    <rPh sb="102" eb="103">
      <t>オヨ</t>
    </rPh>
    <rPh sb="104" eb="106">
      <t>リクガン</t>
    </rPh>
    <rPh sb="109" eb="110">
      <t>カコ</t>
    </rPh>
    <rPh sb="113" eb="115">
      <t>カイメン</t>
    </rPh>
    <rPh sb="115" eb="116">
      <t>ナラ</t>
    </rPh>
    <rPh sb="118" eb="120">
      <t>ムヤ</t>
    </rPh>
    <rPh sb="120" eb="121">
      <t>ガワ</t>
    </rPh>
    <rPh sb="121" eb="124">
      <t>サイカリュウ</t>
    </rPh>
    <rPh sb="124" eb="127">
      <t>ドウロキョウ</t>
    </rPh>
    <rPh sb="127" eb="129">
      <t>カリュウ</t>
    </rPh>
    <rPh sb="130" eb="132">
      <t>カセン</t>
    </rPh>
    <rPh sb="132" eb="134">
      <t>スイメン</t>
    </rPh>
    <rPh sb="139" eb="141">
      <t>ギョコウ</t>
    </rPh>
    <rPh sb="141" eb="142">
      <t>ホウ</t>
    </rPh>
    <rPh sb="145" eb="147">
      <t>シテイ</t>
    </rPh>
    <rPh sb="150" eb="152">
      <t>トサ</t>
    </rPh>
    <rPh sb="152" eb="153">
      <t>ド</t>
    </rPh>
    <rPh sb="153" eb="155">
      <t>ギョコウ</t>
    </rPh>
    <rPh sb="156" eb="158">
      <t>クイキ</t>
    </rPh>
    <rPh sb="159" eb="160">
      <t>ノゾ</t>
    </rPh>
    <phoneticPr fontId="6"/>
  </si>
  <si>
    <t>昭和58.5.20
（変　更）</t>
    <phoneticPr fontId="6"/>
  </si>
  <si>
    <t>富岡港</t>
  </si>
  <si>
    <t>亀崎東端から丸島､中津島､青島各頂点を経て那賀川右岸北端（北緯34度56分2秒東経134度42分6秒)まで引いた線及び陸岸により囲まれた海面並びに岡川樋門上流側壁の内面延長線より下流の河川水面。</t>
    <phoneticPr fontId="11"/>
  </si>
  <si>
    <t>昭和58.5.20
（変　更）</t>
    <phoneticPr fontId="6"/>
  </si>
  <si>
    <t>阿瀬比鼻から大磯まで引いた線及び陸岸により囲まれた海面並びに日和佐川最下流道路橋及び奥潟川第2樋門下流の水面｡ただし、恵比須浜漁港の区域を除く｡</t>
  </si>
  <si>
    <t>昭和46.12.21
（変　更）</t>
    <phoneticPr fontId="6"/>
  </si>
  <si>
    <t>相生橋西端から52度1,400メ-トルの地点を中心として1,500メ-トルの半径を有する円内の海面並びに今切川三ツ合橋及び鍋川宮川橋各下流の河川水面。ただし、漁港法により指定された長原漁港の区域を除く。</t>
    <phoneticPr fontId="11"/>
  </si>
  <si>
    <t>網代崎から0度に引いた線及び陸岸により囲まれた海面。</t>
    <phoneticPr fontId="6"/>
  </si>
  <si>
    <t>昭和58.5.20
（変　更）</t>
    <phoneticPr fontId="6"/>
  </si>
  <si>
    <t>乳崎を中心として900メ-トルの半径を有する円内の海面及び那佐湾海面。</t>
    <phoneticPr fontId="6"/>
  </si>
  <si>
    <t>亀浦港</t>
  </si>
  <si>
    <t>鳴門市鳴門町土佐泊浦字福池の三角点（98.7メ-トル)から270度に引いた線と陸岸及び堀越橋に囲まれた海面｡ただし､漁港法により指定された亀浦漁港の区域を除く。</t>
    <phoneticPr fontId="6"/>
  </si>
  <si>
    <t>昭和47.3.28
（変　更）</t>
    <phoneticPr fontId="6"/>
  </si>
  <si>
    <t>那賀川町上福井字畭226番地の三角点(17.7メ-トル)から135度1,020メ-トルの地点(那賀川河川堤防最下流点)から90度に引いた線、同三角点から110度1,180メ-トル地点(防波堤上)を中心として半径850メ-トルに引いた線及び陸岸に囲まれた海面並びに那賀川町中島出島樋門より下流の那賀川支川出島川水面。</t>
    <rPh sb="47" eb="50">
      <t>ナカガワ</t>
    </rPh>
    <rPh sb="150" eb="151">
      <t>カワ</t>
    </rPh>
    <phoneticPr fontId="6"/>
  </si>
  <si>
    <t>昭和41.6.7
（変　更）</t>
    <phoneticPr fontId="6"/>
  </si>
  <si>
    <t>粟津浦三角点(3.0メ-トル)から180度300メ-トルの地点を中心として､半径1,700メ-トルを有する円のうち同地点から49度より100度までの部分､同地点から100度1,700メ-トルの地点から192度1,640メ-トルの地点まで引いた線、同地点から282度に引いた線及び陸域により囲まれた海面並びに旧吉野川大津橋下流の河川水面及び撫養川樋門より上流の河川水面。ただし、漁港法の規定に基づき指定された粟津漁港の区域を除く。</t>
    <rPh sb="50" eb="51">
      <t>ユウ</t>
    </rPh>
    <rPh sb="96" eb="98">
      <t>チテン</t>
    </rPh>
    <rPh sb="103" eb="104">
      <t>ド</t>
    </rPh>
    <rPh sb="114" eb="116">
      <t>チテン</t>
    </rPh>
    <rPh sb="118" eb="119">
      <t>ヒ</t>
    </rPh>
    <rPh sb="121" eb="122">
      <t>セン</t>
    </rPh>
    <rPh sb="123" eb="124">
      <t>ドウ</t>
    </rPh>
    <rPh sb="124" eb="126">
      <t>チテン</t>
    </rPh>
    <rPh sb="131" eb="132">
      <t>ド</t>
    </rPh>
    <rPh sb="133" eb="134">
      <t>ヒ</t>
    </rPh>
    <rPh sb="136" eb="137">
      <t>セン</t>
    </rPh>
    <rPh sb="137" eb="138">
      <t>オヨ</t>
    </rPh>
    <rPh sb="139" eb="140">
      <t>リク</t>
    </rPh>
    <rPh sb="140" eb="141">
      <t>イキ</t>
    </rPh>
    <rPh sb="144" eb="145">
      <t>カコ</t>
    </rPh>
    <rPh sb="148" eb="150">
      <t>カイメン</t>
    </rPh>
    <rPh sb="150" eb="151">
      <t>ナラ</t>
    </rPh>
    <rPh sb="153" eb="154">
      <t>キュウ</t>
    </rPh>
    <rPh sb="154" eb="157">
      <t>ヨシノガワ</t>
    </rPh>
    <rPh sb="157" eb="159">
      <t>オオツ</t>
    </rPh>
    <rPh sb="159" eb="160">
      <t>バシ</t>
    </rPh>
    <rPh sb="160" eb="162">
      <t>カリュウ</t>
    </rPh>
    <rPh sb="163" eb="165">
      <t>カセン</t>
    </rPh>
    <rPh sb="165" eb="167">
      <t>スイメン</t>
    </rPh>
    <rPh sb="167" eb="168">
      <t>オヨ</t>
    </rPh>
    <rPh sb="169" eb="171">
      <t>ムヤ</t>
    </rPh>
    <rPh sb="171" eb="172">
      <t>ガワ</t>
    </rPh>
    <rPh sb="172" eb="173">
      <t>ヒ</t>
    </rPh>
    <rPh sb="173" eb="174">
      <t>モン</t>
    </rPh>
    <rPh sb="176" eb="178">
      <t>ジョウリュウ</t>
    </rPh>
    <rPh sb="179" eb="181">
      <t>カセン</t>
    </rPh>
    <rPh sb="181" eb="183">
      <t>スイメン</t>
    </rPh>
    <rPh sb="188" eb="190">
      <t>ギョコウ</t>
    </rPh>
    <rPh sb="190" eb="191">
      <t>ホウ</t>
    </rPh>
    <rPh sb="192" eb="194">
      <t>キテイ</t>
    </rPh>
    <rPh sb="195" eb="196">
      <t>モト</t>
    </rPh>
    <rPh sb="198" eb="200">
      <t>シテイ</t>
    </rPh>
    <rPh sb="203" eb="205">
      <t>アワヅ</t>
    </rPh>
    <rPh sb="205" eb="207">
      <t>ギョコウ</t>
    </rPh>
    <rPh sb="208" eb="210">
      <t>クイキ</t>
    </rPh>
    <rPh sb="211" eb="212">
      <t>ノゾ</t>
    </rPh>
    <phoneticPr fontId="6"/>
  </si>
  <si>
    <t>平成11.1.7　　　　（変　更）</t>
    <rPh sb="13" eb="14">
      <t>ヘン</t>
    </rPh>
    <rPh sb="15" eb="16">
      <t>サラ</t>
    </rPh>
    <phoneticPr fontId="6"/>
  </si>
  <si>
    <t>資料　県運輸政策課</t>
    <rPh sb="4" eb="6">
      <t>ウンユ</t>
    </rPh>
    <rPh sb="6" eb="8">
      <t>セイサク</t>
    </rPh>
    <rPh sb="8" eb="9">
      <t>カ</t>
    </rPh>
    <phoneticPr fontId="11"/>
  </si>
  <si>
    <t xml:space="preserve"> 116　電 報 ・ 電 話　</t>
    <phoneticPr fontId="6"/>
  </si>
  <si>
    <t>種　　　　　別</t>
  </si>
  <si>
    <t>平成26年度</t>
    <phoneticPr fontId="11"/>
  </si>
  <si>
    <t>総数</t>
  </si>
  <si>
    <t>一般電話</t>
  </si>
  <si>
    <t>アナログ電話</t>
  </si>
  <si>
    <t>一般加入電話</t>
  </si>
  <si>
    <t>ビル電話</t>
  </si>
  <si>
    <t>デジタル電話</t>
  </si>
  <si>
    <t>ＩＳＤＮ  64</t>
    <phoneticPr fontId="11"/>
  </si>
  <si>
    <t>ＩＳＤＮﾗｲﾄ</t>
    <phoneticPr fontId="11"/>
  </si>
  <si>
    <t>ＩＳＤＮ 1500</t>
  </si>
  <si>
    <t>着信用電話</t>
  </si>
  <si>
    <t>公衆電話</t>
  </si>
  <si>
    <t>アナログ</t>
  </si>
  <si>
    <t>デジタル</t>
  </si>
  <si>
    <t>携帯電話</t>
    <phoneticPr fontId="11"/>
  </si>
  <si>
    <t>注  　IＳＤＮ1500は，ＩＳＤＮ64の10倍換算とする。</t>
    <phoneticPr fontId="11"/>
  </si>
  <si>
    <t>資料　ＮＴＴ西日本徳島支店， 四国総合通信局</t>
    <rPh sb="0" eb="2">
      <t>シリョウ</t>
    </rPh>
    <rPh sb="6" eb="9">
      <t>ニシニホン</t>
    </rPh>
    <rPh sb="9" eb="11">
      <t>トクシマ</t>
    </rPh>
    <rPh sb="11" eb="13">
      <t>シテン</t>
    </rPh>
    <rPh sb="15" eb="17">
      <t>シコク</t>
    </rPh>
    <rPh sb="17" eb="19">
      <t>ソウゴウ</t>
    </rPh>
    <rPh sb="19" eb="22">
      <t>ツウシンキョク</t>
    </rPh>
    <phoneticPr fontId="11"/>
  </si>
  <si>
    <r>
      <t>117　市町村別郵便局数</t>
    </r>
    <r>
      <rPr>
        <b/>
        <sz val="12"/>
        <rFont val="ＭＳ 明朝"/>
        <family val="1"/>
        <charset val="128"/>
      </rPr>
      <t>（平成30年度）</t>
    </r>
    <rPh sb="4" eb="7">
      <t>シチョウソン</t>
    </rPh>
    <rPh sb="7" eb="8">
      <t>ベツ</t>
    </rPh>
    <rPh sb="8" eb="10">
      <t>ユウビン</t>
    </rPh>
    <rPh sb="10" eb="12">
      <t>キョクスウ</t>
    </rPh>
    <phoneticPr fontId="6"/>
  </si>
  <si>
    <t>直　営　局　　</t>
    <rPh sb="0" eb="1">
      <t>チョク</t>
    </rPh>
    <rPh sb="2" eb="3">
      <t>エイ</t>
    </rPh>
    <rPh sb="4" eb="5">
      <t>キョク</t>
    </rPh>
    <phoneticPr fontId="11"/>
  </si>
  <si>
    <t>簡　易　局</t>
    <rPh sb="0" eb="1">
      <t>カン</t>
    </rPh>
    <rPh sb="2" eb="3">
      <t>エキ</t>
    </rPh>
    <rPh sb="4" eb="5">
      <t>キョク</t>
    </rPh>
    <phoneticPr fontId="11"/>
  </si>
  <si>
    <t>合　　計</t>
    <rPh sb="0" eb="1">
      <t>ア</t>
    </rPh>
    <rPh sb="3" eb="4">
      <t>ケイ</t>
    </rPh>
    <phoneticPr fontId="11"/>
  </si>
  <si>
    <t>平成28年度</t>
    <phoneticPr fontId="11"/>
  </si>
  <si>
    <t>37(7)</t>
  </si>
  <si>
    <t>34(4)</t>
    <phoneticPr fontId="11"/>
  </si>
  <si>
    <t>34(6)</t>
    <phoneticPr fontId="11"/>
  </si>
  <si>
    <t>徳島市</t>
  </si>
  <si>
    <t>3(1)</t>
    <phoneticPr fontId="11"/>
  </si>
  <si>
    <t>鳴門市</t>
  </si>
  <si>
    <t>4(1)</t>
    <phoneticPr fontId="11"/>
  </si>
  <si>
    <t>小松島市</t>
  </si>
  <si>
    <t>-</t>
    <phoneticPr fontId="11"/>
  </si>
  <si>
    <t>阿南市</t>
  </si>
  <si>
    <t>5(1)</t>
    <phoneticPr fontId="11"/>
  </si>
  <si>
    <t>吉野川市</t>
    <rPh sb="0" eb="3">
      <t>ヨシノガワ</t>
    </rPh>
    <rPh sb="3" eb="4">
      <t>シ</t>
    </rPh>
    <phoneticPr fontId="11"/>
  </si>
  <si>
    <t>阿波市</t>
    <rPh sb="0" eb="2">
      <t>アワ</t>
    </rPh>
    <rPh sb="2" eb="3">
      <t>シ</t>
    </rPh>
    <phoneticPr fontId="11"/>
  </si>
  <si>
    <t>美馬市</t>
    <rPh sb="0" eb="2">
      <t>ミマ</t>
    </rPh>
    <rPh sb="2" eb="3">
      <t>シ</t>
    </rPh>
    <phoneticPr fontId="11"/>
  </si>
  <si>
    <t>4(1)</t>
    <phoneticPr fontId="11"/>
  </si>
  <si>
    <t>5(1)</t>
    <phoneticPr fontId="11"/>
  </si>
  <si>
    <t>勝浦町</t>
    <rPh sb="0" eb="3">
      <t>カツウラチョウ</t>
    </rPh>
    <phoneticPr fontId="11"/>
  </si>
  <si>
    <t>上勝町</t>
    <rPh sb="0" eb="3">
      <t>カミカツチョウ</t>
    </rPh>
    <phoneticPr fontId="11"/>
  </si>
  <si>
    <t>佐那河内村</t>
    <rPh sb="0" eb="5">
      <t>サナゴウチソン</t>
    </rPh>
    <phoneticPr fontId="11"/>
  </si>
  <si>
    <t>1(1)</t>
    <phoneticPr fontId="11"/>
  </si>
  <si>
    <t>石井町</t>
    <rPh sb="0" eb="3">
      <t>イシイチョウ</t>
    </rPh>
    <phoneticPr fontId="11"/>
  </si>
  <si>
    <t>神山町</t>
    <rPh sb="0" eb="3">
      <t>カミヤマチョウ</t>
    </rPh>
    <phoneticPr fontId="11"/>
  </si>
  <si>
    <t>-</t>
    <phoneticPr fontId="11"/>
  </si>
  <si>
    <t>那賀町</t>
    <rPh sb="0" eb="2">
      <t>ナカ</t>
    </rPh>
    <rPh sb="2" eb="3">
      <t>チョウ</t>
    </rPh>
    <phoneticPr fontId="11"/>
  </si>
  <si>
    <t>牟岐町</t>
    <rPh sb="0" eb="3">
      <t>ムギチョウ</t>
    </rPh>
    <phoneticPr fontId="11"/>
  </si>
  <si>
    <t>美波町</t>
    <rPh sb="0" eb="1">
      <t>ミ</t>
    </rPh>
    <rPh sb="1" eb="2">
      <t>ナミ</t>
    </rPh>
    <rPh sb="2" eb="3">
      <t>チョウ</t>
    </rPh>
    <phoneticPr fontId="11"/>
  </si>
  <si>
    <t>-</t>
    <phoneticPr fontId="11"/>
  </si>
  <si>
    <t>松茂町</t>
    <rPh sb="0" eb="3">
      <t>マツシゲチョウ</t>
    </rPh>
    <phoneticPr fontId="11"/>
  </si>
  <si>
    <t>北島町</t>
    <rPh sb="0" eb="3">
      <t>キタジマチョウ</t>
    </rPh>
    <phoneticPr fontId="11"/>
  </si>
  <si>
    <t>藍住町</t>
    <rPh sb="0" eb="3">
      <t>アイズミチョウ</t>
    </rPh>
    <phoneticPr fontId="11"/>
  </si>
  <si>
    <t>板野町</t>
    <rPh sb="0" eb="3">
      <t>イタノチョウ</t>
    </rPh>
    <phoneticPr fontId="11"/>
  </si>
  <si>
    <t>上板町</t>
    <rPh sb="0" eb="3">
      <t>カミイタチョウ</t>
    </rPh>
    <phoneticPr fontId="11"/>
  </si>
  <si>
    <t>-</t>
    <phoneticPr fontId="11"/>
  </si>
  <si>
    <t>つるぎ町</t>
    <rPh sb="3" eb="4">
      <t>マチ</t>
    </rPh>
    <phoneticPr fontId="11"/>
  </si>
  <si>
    <t>-</t>
    <phoneticPr fontId="11"/>
  </si>
  <si>
    <t>東みよし町</t>
    <rPh sb="0" eb="1">
      <t>ヒガシ</t>
    </rPh>
    <rPh sb="4" eb="5">
      <t>マチ</t>
    </rPh>
    <phoneticPr fontId="11"/>
  </si>
  <si>
    <t>注１　簡易郵便局は，一時閉鎖中の簡易郵便局を含む。</t>
    <rPh sb="0" eb="1">
      <t>チュウ</t>
    </rPh>
    <rPh sb="3" eb="5">
      <t>カンイ</t>
    </rPh>
    <rPh sb="5" eb="8">
      <t>ユウビンキョク</t>
    </rPh>
    <rPh sb="10" eb="12">
      <t>イチジ</t>
    </rPh>
    <rPh sb="12" eb="14">
      <t>ヘイサ</t>
    </rPh>
    <rPh sb="14" eb="15">
      <t>ナカ</t>
    </rPh>
    <rPh sb="16" eb="18">
      <t>カンイ</t>
    </rPh>
    <rPh sb="18" eb="21">
      <t>ユウビンキョク</t>
    </rPh>
    <rPh sb="22" eb="23">
      <t>フク</t>
    </rPh>
    <phoneticPr fontId="11"/>
  </si>
  <si>
    <t>　２　（　）内は，現在閉鎖中等の簡易郵便局数で，合計数に含む内数。</t>
    <rPh sb="6" eb="7">
      <t>ナイ</t>
    </rPh>
    <rPh sb="9" eb="11">
      <t>ゲンザイ</t>
    </rPh>
    <rPh sb="11" eb="14">
      <t>ヘイサチュウ</t>
    </rPh>
    <rPh sb="14" eb="15">
      <t>ナド</t>
    </rPh>
    <rPh sb="16" eb="18">
      <t>カンイ</t>
    </rPh>
    <rPh sb="18" eb="21">
      <t>ユウビンキョク</t>
    </rPh>
    <rPh sb="21" eb="22">
      <t>スウ</t>
    </rPh>
    <rPh sb="24" eb="26">
      <t>ゴウケイ</t>
    </rPh>
    <rPh sb="26" eb="27">
      <t>スウ</t>
    </rPh>
    <rPh sb="28" eb="29">
      <t>フク</t>
    </rPh>
    <rPh sb="30" eb="32">
      <t>ウチスウ</t>
    </rPh>
    <phoneticPr fontId="11"/>
  </si>
  <si>
    <t>資料　日本郵便株式会社　四国支社</t>
    <phoneticPr fontId="11"/>
  </si>
  <si>
    <t>118 大鳴門橋通行台数(平成30年度)</t>
    <rPh sb="4" eb="8">
      <t>オオナルトキョウ</t>
    </rPh>
    <rPh sb="8" eb="10">
      <t>ツウコウ</t>
    </rPh>
    <rPh sb="10" eb="12">
      <t>ダイスウ</t>
    </rPh>
    <rPh sb="13" eb="15">
      <t>ヘイセイ</t>
    </rPh>
    <rPh sb="17" eb="19">
      <t>ネンド</t>
    </rPh>
    <phoneticPr fontId="11"/>
  </si>
  <si>
    <t>（単位：台）</t>
    <rPh sb="1" eb="3">
      <t>タンイ</t>
    </rPh>
    <rPh sb="4" eb="5">
      <t>ダイ</t>
    </rPh>
    <phoneticPr fontId="30"/>
  </si>
  <si>
    <t>年度・月</t>
    <rPh sb="0" eb="2">
      <t>ネンド</t>
    </rPh>
    <rPh sb="3" eb="4">
      <t>ツキ</t>
    </rPh>
    <phoneticPr fontId="30"/>
  </si>
  <si>
    <t>計</t>
    <rPh sb="0" eb="1">
      <t>ケイ</t>
    </rPh>
    <phoneticPr fontId="30"/>
  </si>
  <si>
    <t>車　　種　　区　　分</t>
    <rPh sb="0" eb="1">
      <t>クルマ</t>
    </rPh>
    <rPh sb="3" eb="4">
      <t>タネ</t>
    </rPh>
    <rPh sb="6" eb="7">
      <t>ク</t>
    </rPh>
    <rPh sb="9" eb="10">
      <t>ブン</t>
    </rPh>
    <phoneticPr fontId="30"/>
  </si>
  <si>
    <t>１日平均</t>
    <rPh sb="1" eb="2">
      <t>ニチ</t>
    </rPh>
    <rPh sb="2" eb="4">
      <t>ヘイキン</t>
    </rPh>
    <phoneticPr fontId="30"/>
  </si>
  <si>
    <t>軽自動車</t>
    <rPh sb="0" eb="4">
      <t>ケイジドウシャ</t>
    </rPh>
    <phoneticPr fontId="30"/>
  </si>
  <si>
    <t>普通車</t>
    <rPh sb="0" eb="3">
      <t>フツウシャ</t>
    </rPh>
    <phoneticPr fontId="30"/>
  </si>
  <si>
    <t>中型車</t>
    <rPh sb="0" eb="3">
      <t>チュウガタシャ</t>
    </rPh>
    <phoneticPr fontId="30"/>
  </si>
  <si>
    <t>大型車</t>
    <rPh sb="0" eb="3">
      <t>オオガタシャ</t>
    </rPh>
    <phoneticPr fontId="30"/>
  </si>
  <si>
    <t>特大車</t>
    <rPh sb="0" eb="2">
      <t>トクダイ</t>
    </rPh>
    <rPh sb="2" eb="3">
      <t>シャ</t>
    </rPh>
    <phoneticPr fontId="30"/>
  </si>
  <si>
    <t>平成26年度</t>
    <rPh sb="0" eb="2">
      <t>ヘイセイ</t>
    </rPh>
    <rPh sb="4" eb="5">
      <t>ネン</t>
    </rPh>
    <rPh sb="5" eb="6">
      <t>ド</t>
    </rPh>
    <phoneticPr fontId="11"/>
  </si>
  <si>
    <t xml:space="preserve"> 平成30年4月</t>
    <rPh sb="2" eb="3">
      <t>ネン</t>
    </rPh>
    <phoneticPr fontId="31"/>
  </si>
  <si>
    <t>　　 　5</t>
    <phoneticPr fontId="11"/>
  </si>
  <si>
    <t>　　 　6</t>
  </si>
  <si>
    <t>　　 　7</t>
  </si>
  <si>
    <t>　　 　8</t>
  </si>
  <si>
    <t>　　 　9</t>
  </si>
  <si>
    <t>　　　10</t>
    <phoneticPr fontId="11"/>
  </si>
  <si>
    <t>　　　11</t>
  </si>
  <si>
    <t>　　　12</t>
  </si>
  <si>
    <t xml:space="preserve"> 平成31年1月</t>
    <rPh sb="2" eb="3">
      <t>ネン</t>
    </rPh>
    <phoneticPr fontId="31"/>
  </si>
  <si>
    <t xml:space="preserve"> 　　　2</t>
    <phoneticPr fontId="11"/>
  </si>
  <si>
    <t xml:space="preserve"> 　　　3</t>
  </si>
  <si>
    <t>資料　本州四国連絡高速道路株式会社</t>
    <rPh sb="0" eb="2">
      <t>シリョウ</t>
    </rPh>
    <rPh sb="3" eb="5">
      <t>ホンシュウ</t>
    </rPh>
    <rPh sb="5" eb="7">
      <t>シコク</t>
    </rPh>
    <rPh sb="7" eb="9">
      <t>レンラク</t>
    </rPh>
    <rPh sb="9" eb="11">
      <t>コウソク</t>
    </rPh>
    <rPh sb="11" eb="13">
      <t>ドウロ</t>
    </rPh>
    <rPh sb="13" eb="17">
      <t>カブシキガイシャ</t>
    </rPh>
    <phoneticPr fontId="11"/>
  </si>
  <si>
    <t>運輸・通信</t>
    <rPh sb="0" eb="2">
      <t>ウンユ</t>
    </rPh>
    <rPh sb="3" eb="5">
      <t>ツウシン</t>
    </rPh>
    <phoneticPr fontId="11"/>
  </si>
  <si>
    <t>運 輸 ・ 通 信</t>
    <rPh sb="0" eb="1">
      <t>ウン</t>
    </rPh>
    <rPh sb="2" eb="3">
      <t>ユ</t>
    </rPh>
    <rPh sb="6" eb="7">
      <t>ツウ</t>
    </rPh>
    <rPh sb="8" eb="9">
      <t>シン</t>
    </rPh>
    <phoneticPr fontId="11"/>
  </si>
  <si>
    <t>注　平成30年4月から東京線はジェイアール関東㈱と</t>
    <rPh sb="0" eb="1">
      <t>チュウ</t>
    </rPh>
    <rPh sb="2" eb="4">
      <t>ヘイセイ</t>
    </rPh>
    <rPh sb="6" eb="7">
      <t>ネン</t>
    </rPh>
    <rPh sb="8" eb="9">
      <t>ガツ</t>
    </rPh>
    <rPh sb="11" eb="13">
      <t>トウキョウ</t>
    </rPh>
    <rPh sb="13" eb="14">
      <t>セン</t>
    </rPh>
    <rPh sb="21" eb="23">
      <t>カントウ</t>
    </rPh>
    <phoneticPr fontId="11"/>
  </si>
  <si>
    <r>
      <t>(2)開通電話数</t>
    </r>
    <r>
      <rPr>
        <sz val="11"/>
        <rFont val="ＭＳ 明朝"/>
        <family val="1"/>
        <charset val="128"/>
      </rPr>
      <t>（平成26～30年度）</t>
    </r>
    <rPh sb="16" eb="18">
      <t>ネンド</t>
    </rPh>
    <phoneticPr fontId="6"/>
  </si>
  <si>
    <t>中林・北ノ脇</t>
    <phoneticPr fontId="3"/>
  </si>
  <si>
    <r>
      <t xml:space="preserve"> 106　道路現況</t>
    </r>
    <r>
      <rPr>
        <b/>
        <sz val="12"/>
        <rFont val="ＭＳ 明朝"/>
        <family val="1"/>
        <charset val="128"/>
      </rPr>
      <t>（平成30年4月1日現在）</t>
    </r>
    <rPh sb="10" eb="11">
      <t>ヘイ</t>
    </rPh>
    <rPh sb="14" eb="15">
      <t>ネン</t>
    </rPh>
    <rPh sb="16" eb="17">
      <t>ツキ</t>
    </rPh>
    <rPh sb="18" eb="19">
      <t>ヒ</t>
    </rPh>
    <rPh sb="19" eb="21">
      <t>ゲンザイ</t>
    </rPh>
    <phoneticPr fontId="6"/>
  </si>
  <si>
    <t>隔日運行。</t>
    <rPh sb="0" eb="2">
      <t>カクジツ</t>
    </rPh>
    <rPh sb="2" eb="4">
      <t>ウンコウ</t>
    </rPh>
    <phoneticPr fontId="11"/>
  </si>
  <si>
    <t>注　　千t未満四捨五入のため，各港の数値の合計値が年次欄の数値と一致していない項目がある。</t>
    <rPh sb="0" eb="1">
      <t>チュウ</t>
    </rPh>
    <rPh sb="3" eb="4">
      <t>セン</t>
    </rPh>
    <rPh sb="5" eb="7">
      <t>ミマン</t>
    </rPh>
    <rPh sb="7" eb="11">
      <t>シシャゴニュウ</t>
    </rPh>
    <rPh sb="15" eb="17">
      <t>カクミナト</t>
    </rPh>
    <rPh sb="18" eb="20">
      <t>スウチ</t>
    </rPh>
    <rPh sb="21" eb="23">
      <t>ゴウケイ</t>
    </rPh>
    <rPh sb="23" eb="24">
      <t>チ</t>
    </rPh>
    <rPh sb="25" eb="27">
      <t>ネンジ</t>
    </rPh>
    <rPh sb="27" eb="28">
      <t>ラン</t>
    </rPh>
    <rPh sb="29" eb="31">
      <t>スウチ</t>
    </rPh>
    <rPh sb="32" eb="34">
      <t>イッチ</t>
    </rPh>
    <rPh sb="39" eb="41">
      <t>コウモク</t>
    </rPh>
    <phoneticPr fontId="11"/>
  </si>
  <si>
    <t xml:space="preserve"> 平成28年4月</t>
    <phoneticPr fontId="11"/>
  </si>
  <si>
    <t>30</t>
    <phoneticPr fontId="11"/>
  </si>
  <si>
    <t xml:space="preserve"> 平成28年4月</t>
    <phoneticPr fontId="11"/>
  </si>
  <si>
    <t>29</t>
    <phoneticPr fontId="11"/>
  </si>
  <si>
    <r>
      <t xml:space="preserve">111 </t>
    </r>
    <r>
      <rPr>
        <b/>
        <sz val="16"/>
        <rFont val="AR P楷書体M"/>
        <family val="4"/>
        <charset val="128"/>
      </rPr>
      <t>ＪＲ</t>
    </r>
    <r>
      <rPr>
        <b/>
        <sz val="16"/>
        <rFont val="ＭＳ 明朝"/>
        <family val="1"/>
        <charset val="128"/>
      </rPr>
      <t>四国駅別旅客人員</t>
    </r>
    <r>
      <rPr>
        <b/>
        <sz val="12"/>
        <rFont val="ＭＳ 明朝"/>
        <family val="1"/>
        <charset val="128"/>
      </rPr>
      <t>(平成30年度)</t>
    </r>
    <phoneticPr fontId="11"/>
  </si>
  <si>
    <t>注  　本州四国連絡道路は国道28号を重複する。</t>
    <rPh sb="0" eb="1">
      <t>チュウ</t>
    </rPh>
    <rPh sb="4" eb="6">
      <t>ホンシュウ</t>
    </rPh>
    <rPh sb="6" eb="8">
      <t>シコク</t>
    </rPh>
    <rPh sb="8" eb="10">
      <t>レンラク</t>
    </rPh>
    <rPh sb="10" eb="12">
      <t>ドウロ</t>
    </rPh>
    <rPh sb="13" eb="15">
      <t>コクドウ</t>
    </rPh>
    <rPh sb="17" eb="18">
      <t>ゴウ</t>
    </rPh>
    <rPh sb="19" eb="21">
      <t>チョウフク</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</si>
</sst>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1" formatCode="_ * #,##0_ ;_ * \-#,##0_ ;_ * &quot;-&quot;_ ;_ @_ "/>
    <numFmt numFmtId="176" formatCode="#,##0.0;\-#,##0.0"/>
    <numFmt numFmtId="177" formatCode="#,##0;[Red]#,##0"/>
    <numFmt numFmtId="178" formatCode="#,##0_);[Red]\(#,##0\)"/>
    <numFmt numFmtId="179" formatCode="#,##0_ "/>
    <numFmt numFmtId="180" formatCode="#,##0.0;[Red]#,##0.0"/>
    <numFmt numFmtId="181" formatCode="0.0_);[Red]\(0.0\)"/>
    <numFmt numFmtId="182" formatCode="0.0_ "/>
    <numFmt numFmtId="183" formatCode="0.0"/>
    <numFmt numFmtId="184" formatCode="#,##0;&quot;△ &quot;#,##0"/>
  </numFmts>
  <fonts count="39">
    <font>
      <sz val="11"/>
      <color theme="1"/>
      <name val="ＭＳ Ｐゴシック"/>
      <family val="2"/>
      <charset val="128"/>
      <scheme val="minor"/>
    </font>
    <font>
      <u/>
      <sz val="6.6"/>
      <color indexed="12"/>
      <name val="ＭＳ Ｐゴシック"/>
      <family val="3"/>
      <charset val="128"/>
    </font>
    <font>
      <u/>
      <sz val="14"/>
      <color theme="1"/>
      <name val="ＭＳ 明朝"/>
      <family val="1"/>
      <charset val="128"/>
    </font>
    <font>
      <sz val="6"/>
      <name val="ＭＳ Ｐゴシック"/>
      <family val="2"/>
      <charset val="128"/>
      <scheme val="minor"/>
    </font>
    <font>
      <sz val="11"/>
      <name val="ＭＳ Ｐゴシック"/>
      <family val="3"/>
      <charset val="128"/>
    </font>
    <font>
      <b/>
      <sz val="16"/>
      <name val="ＭＳ 明朝"/>
      <family val="1"/>
      <charset val="128"/>
    </font>
    <font>
      <sz val="7"/>
      <name val="ＭＳ 明朝"/>
      <family val="1"/>
      <charset val="128"/>
    </font>
    <font>
      <b/>
      <sz val="11"/>
      <color theme="1"/>
      <name val="ＭＳ 明朝"/>
      <family val="1"/>
      <charset val="128"/>
    </font>
    <font>
      <sz val="11"/>
      <color theme="1"/>
      <name val="ＭＳ 明朝"/>
      <family val="1"/>
      <charset val="128"/>
    </font>
    <font>
      <b/>
      <sz val="12"/>
      <name val="ＭＳ 明朝"/>
      <family val="1"/>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color theme="1"/>
      <name val="ＭＳ Ｐゴシック"/>
      <family val="2"/>
      <charset val="128"/>
      <scheme val="minor"/>
    </font>
    <font>
      <u/>
      <sz val="14"/>
      <name val="ＭＳ 明朝"/>
      <family val="1"/>
      <charset val="128"/>
    </font>
    <font>
      <b/>
      <sz val="11"/>
      <name val="ＭＳ 明朝"/>
      <family val="1"/>
      <charset val="128"/>
    </font>
    <font>
      <sz val="8.5"/>
      <name val="ＭＳ 明朝"/>
      <family val="1"/>
      <charset val="128"/>
    </font>
    <font>
      <b/>
      <sz val="8.5"/>
      <name val="ＭＳ 明朝"/>
      <family val="1"/>
      <charset val="128"/>
    </font>
    <font>
      <sz val="9"/>
      <name val="ＭＳ 明朝"/>
      <family val="1"/>
      <charset val="128"/>
    </font>
    <font>
      <b/>
      <sz val="18"/>
      <name val="ＭＳ 明朝"/>
      <family val="1"/>
      <charset val="128"/>
    </font>
    <font>
      <sz val="10"/>
      <name val="ＭＳ Ｐゴシック"/>
      <family val="3"/>
      <charset val="128"/>
    </font>
    <font>
      <sz val="8"/>
      <name val="ＭＳ 明朝"/>
      <family val="1"/>
      <charset val="128"/>
    </font>
    <font>
      <sz val="11"/>
      <color indexed="60"/>
      <name val="ＭＳ Ｐゴシック"/>
      <family val="3"/>
      <charset val="128"/>
    </font>
    <font>
      <b/>
      <sz val="10"/>
      <name val="ＭＳ 明朝"/>
      <family val="1"/>
      <charset val="128"/>
    </font>
    <font>
      <sz val="9"/>
      <name val="ＭＳ Ｐゴシック"/>
      <family val="3"/>
      <charset val="128"/>
    </font>
    <font>
      <b/>
      <sz val="9"/>
      <color indexed="81"/>
      <name val="ＭＳ Ｐゴシック"/>
      <family val="3"/>
      <charset val="128"/>
    </font>
    <font>
      <sz val="9"/>
      <color theme="1"/>
      <name val="ＭＳ 明朝"/>
      <family val="1"/>
      <charset val="128"/>
    </font>
    <font>
      <sz val="10"/>
      <color theme="1"/>
      <name val="ＭＳ 明朝"/>
      <family val="1"/>
      <charset val="128"/>
    </font>
    <font>
      <b/>
      <sz val="16"/>
      <color theme="1"/>
      <name val="ＭＳ 明朝"/>
      <family val="1"/>
      <charset val="128"/>
    </font>
    <font>
      <sz val="6"/>
      <name val="ＭＳ ゴシック"/>
      <family val="3"/>
      <charset val="128"/>
    </font>
    <font>
      <u/>
      <sz val="14"/>
      <color indexed="12"/>
      <name val="ＭＳ 明朝"/>
      <family val="1"/>
      <charset val="128"/>
    </font>
    <font>
      <u/>
      <sz val="11"/>
      <color indexed="12"/>
      <name val="ＭＳ 明朝"/>
      <family val="1"/>
      <charset val="128"/>
    </font>
    <font>
      <sz val="14"/>
      <name val="ＭＳ 明朝"/>
      <family val="1"/>
      <charset val="128"/>
    </font>
    <font>
      <b/>
      <sz val="12"/>
      <color indexed="9"/>
      <name val="ＭＳ ゴシック"/>
      <family val="3"/>
      <charset val="128"/>
    </font>
    <font>
      <b/>
      <sz val="30"/>
      <name val="ＭＳ ゴシック"/>
      <family val="3"/>
      <charset val="128"/>
    </font>
    <font>
      <b/>
      <sz val="10"/>
      <name val="ＭＳ ゴシック"/>
      <family val="3"/>
      <charset val="128"/>
    </font>
    <font>
      <sz val="10"/>
      <name val="NSimSun"/>
      <family val="3"/>
      <charset val="134"/>
    </font>
    <font>
      <b/>
      <sz val="16"/>
      <name val="AR P楷書体M"/>
      <family val="4"/>
      <charset val="128"/>
    </font>
  </fonts>
  <fills count="4">
    <fill>
      <patternFill patternType="none"/>
    </fill>
    <fill>
      <patternFill patternType="gray125"/>
    </fill>
    <fill>
      <patternFill patternType="solid">
        <fgColor indexed="9"/>
        <bgColor indexed="9"/>
      </patternFill>
    </fill>
    <fill>
      <patternFill patternType="solid">
        <fgColor indexed="8"/>
        <bgColor indexed="64"/>
      </patternFill>
    </fill>
  </fills>
  <borders count="79">
    <border>
      <left/>
      <right/>
      <top/>
      <bottom/>
      <diagonal/>
    </border>
    <border>
      <left/>
      <right/>
      <top/>
      <bottom style="medium">
        <color indexed="64"/>
      </bottom>
      <diagonal/>
    </border>
    <border>
      <left/>
      <right/>
      <top style="medium">
        <color indexed="64"/>
      </top>
      <bottom style="thin">
        <color indexed="8"/>
      </bottom>
      <diagonal/>
    </border>
    <border>
      <left style="thin">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top/>
      <bottom/>
      <diagonal/>
    </border>
    <border>
      <left/>
      <right style="thin">
        <color indexed="8"/>
      </right>
      <top/>
      <bottom style="medium">
        <color auto="1"/>
      </bottom>
      <diagonal/>
    </border>
    <border>
      <left style="thin">
        <color indexed="8"/>
      </left>
      <right/>
      <top/>
      <bottom style="medium">
        <color indexed="8"/>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bottom style="medium">
        <color indexed="64"/>
      </bottom>
      <diagonal/>
    </border>
    <border>
      <left/>
      <right/>
      <top/>
      <bottom style="medium">
        <color indexed="64"/>
      </bottom>
      <diagonal/>
    </border>
    <border>
      <left/>
      <right/>
      <top/>
      <bottom style="thin">
        <color indexed="8"/>
      </bottom>
      <diagonal/>
    </border>
    <border>
      <left/>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64"/>
      </left>
      <right/>
      <top style="thin">
        <color indexed="8"/>
      </top>
      <bottom/>
      <diagonal/>
    </border>
    <border>
      <left style="thin">
        <color indexed="8"/>
      </left>
      <right style="thin">
        <color indexed="64"/>
      </right>
      <top/>
      <bottom/>
      <diagonal/>
    </border>
    <border>
      <left style="thin">
        <color indexed="64"/>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right/>
      <top/>
      <bottom style="medium">
        <color indexed="8"/>
      </bottom>
      <diagonal/>
    </border>
    <border>
      <left/>
      <right style="thin">
        <color indexed="8"/>
      </right>
      <top/>
      <bottom style="medium">
        <color indexed="8"/>
      </bottom>
      <diagonal/>
    </border>
    <border>
      <left/>
      <right style="thin">
        <color indexed="8"/>
      </right>
      <top/>
      <bottom style="medium">
        <color auto="1"/>
      </bottom>
      <diagonal/>
    </border>
    <border>
      <left/>
      <right/>
      <top/>
      <bottom style="medium">
        <color auto="1"/>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8"/>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8"/>
      </top>
      <bottom/>
      <diagonal/>
    </border>
    <border>
      <left/>
      <right style="thin">
        <color indexed="64"/>
      </right>
      <top/>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8"/>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8"/>
      </left>
      <right/>
      <top style="thin">
        <color indexed="64"/>
      </top>
      <bottom style="thin">
        <color indexed="8"/>
      </bottom>
      <diagonal/>
    </border>
    <border>
      <left style="thin">
        <color indexed="8"/>
      </left>
      <right/>
      <top/>
      <bottom style="medium">
        <color indexed="64"/>
      </bottom>
      <diagonal/>
    </border>
    <border>
      <left style="thin">
        <color indexed="8"/>
      </left>
      <right style="double">
        <color indexed="8"/>
      </right>
      <top style="medium">
        <color indexed="8"/>
      </top>
      <bottom/>
      <diagonal/>
    </border>
    <border>
      <left style="double">
        <color indexed="8"/>
      </left>
      <right style="thin">
        <color indexed="8"/>
      </right>
      <top style="medium">
        <color indexed="8"/>
      </top>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style="thin">
        <color indexed="64"/>
      </left>
      <right/>
      <top/>
      <bottom style="thin">
        <color indexed="64"/>
      </bottom>
      <diagonal/>
    </border>
    <border>
      <left/>
      <right style="double">
        <color indexed="8"/>
      </right>
      <top/>
      <bottom/>
      <diagonal/>
    </border>
    <border>
      <left style="double">
        <color indexed="8"/>
      </left>
      <right style="thin">
        <color indexed="8"/>
      </right>
      <top/>
      <bottom/>
      <diagonal/>
    </border>
    <border>
      <left style="double">
        <color indexed="8"/>
      </left>
      <right/>
      <top/>
      <bottom/>
      <diagonal/>
    </border>
    <border>
      <left/>
      <right style="double">
        <color indexed="8"/>
      </right>
      <top/>
      <bottom style="medium">
        <color indexed="64"/>
      </bottom>
      <diagonal/>
    </border>
    <border>
      <left style="double">
        <color indexed="8"/>
      </left>
      <right/>
      <top/>
      <bottom style="medium">
        <color indexed="64"/>
      </bottom>
      <diagonal/>
    </border>
    <border>
      <left style="thin">
        <color indexed="8"/>
      </left>
      <right/>
      <top style="thin">
        <color indexed="64"/>
      </top>
      <bottom style="thin">
        <color indexed="64"/>
      </bottom>
      <diagonal/>
    </border>
    <border>
      <left style="thin">
        <color indexed="8"/>
      </left>
      <right style="thin">
        <color indexed="8"/>
      </right>
      <top/>
      <bottom style="medium">
        <color indexed="64"/>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s>
  <cellStyleXfs count="10">
    <xf numFmtId="0" fontId="0" fillId="0" borderId="0">
      <alignment vertical="center"/>
    </xf>
    <xf numFmtId="0" fontId="1" fillId="0" borderId="0" applyNumberFormat="0" applyFill="0" applyBorder="0" applyAlignment="0" applyProtection="0">
      <alignment vertical="top"/>
      <protection locked="0"/>
    </xf>
    <xf numFmtId="0" fontId="4" fillId="0" borderId="0"/>
    <xf numFmtId="38" fontId="14" fillId="0" borderId="0" applyFont="0" applyFill="0" applyBorder="0" applyAlignment="0" applyProtection="0">
      <alignment vertical="center"/>
    </xf>
    <xf numFmtId="38" fontId="4" fillId="0" borderId="0" applyFont="0" applyFill="0" applyBorder="0" applyAlignment="0" applyProtection="0"/>
    <xf numFmtId="6" fontId="4" fillId="0" borderId="0" applyFont="0" applyFill="0" applyBorder="0" applyAlignment="0" applyProtection="0"/>
    <xf numFmtId="0" fontId="4" fillId="0" borderId="0"/>
    <xf numFmtId="38" fontId="4" fillId="0" borderId="0" applyFont="0" applyFill="0" applyBorder="0" applyAlignment="0" applyProtection="0"/>
    <xf numFmtId="0" fontId="4" fillId="0" borderId="0"/>
    <xf numFmtId="0" fontId="33" fillId="0" borderId="0"/>
  </cellStyleXfs>
  <cellXfs count="631">
    <xf numFmtId="0" fontId="0" fillId="0" borderId="0" xfId="0">
      <alignment vertical="center"/>
    </xf>
    <xf numFmtId="0" fontId="2" fillId="0" borderId="0" xfId="1" applyFont="1" applyBorder="1" applyAlignment="1" applyProtection="1"/>
    <xf numFmtId="0" fontId="7" fillId="0" borderId="0" xfId="2" applyFont="1" applyAlignment="1"/>
    <xf numFmtId="0" fontId="8" fillId="0" borderId="0" xfId="2" applyFont="1" applyBorder="1" applyAlignment="1"/>
    <xf numFmtId="0" fontId="8" fillId="0" borderId="0" xfId="2" applyFont="1" applyBorder="1" applyAlignment="1">
      <alignment vertical="center"/>
    </xf>
    <xf numFmtId="0" fontId="9" fillId="0" borderId="0" xfId="2" applyFont="1" applyAlignment="1">
      <alignment vertical="center"/>
    </xf>
    <xf numFmtId="0" fontId="12" fillId="0" borderId="0" xfId="2" applyFont="1" applyAlignment="1">
      <alignment vertical="center"/>
    </xf>
    <xf numFmtId="0" fontId="12" fillId="0" borderId="1" xfId="2" applyFont="1" applyBorder="1" applyAlignment="1">
      <alignment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5" xfId="2" applyFont="1" applyBorder="1" applyAlignment="1">
      <alignment horizontal="center" vertical="center"/>
    </xf>
    <xf numFmtId="0" fontId="8" fillId="0" borderId="0" xfId="2" applyFont="1" applyBorder="1" applyAlignment="1">
      <alignment horizontal="center" vertical="center"/>
    </xf>
    <xf numFmtId="37" fontId="8" fillId="0" borderId="0" xfId="2" applyNumberFormat="1" applyFont="1" applyBorder="1" applyAlignment="1" applyProtection="1">
      <alignment horizontal="right" vertical="center"/>
    </xf>
    <xf numFmtId="37" fontId="12" fillId="0" borderId="0" xfId="2" applyNumberFormat="1" applyFont="1" applyBorder="1" applyAlignment="1" applyProtection="1">
      <alignment horizontal="right" vertical="center"/>
    </xf>
    <xf numFmtId="37" fontId="12" fillId="0" borderId="0" xfId="2" applyNumberFormat="1" applyFont="1" applyAlignment="1" applyProtection="1">
      <alignment horizontal="distributed" vertical="center"/>
    </xf>
    <xf numFmtId="37" fontId="12" fillId="0" borderId="0" xfId="2" applyNumberFormat="1" applyFont="1" applyBorder="1" applyAlignment="1" applyProtection="1">
      <alignment horizontal="distributed" vertical="center"/>
    </xf>
    <xf numFmtId="0" fontId="8" fillId="0" borderId="0" xfId="2" applyFont="1" applyBorder="1"/>
    <xf numFmtId="37" fontId="12" fillId="0" borderId="1" xfId="2" applyNumberFormat="1" applyFont="1" applyBorder="1" applyAlignment="1" applyProtection="1">
      <alignment horizontal="right" vertical="center"/>
    </xf>
    <xf numFmtId="37" fontId="12" fillId="0" borderId="1" xfId="2" applyNumberFormat="1" applyFont="1" applyBorder="1" applyAlignment="1" applyProtection="1">
      <alignment horizontal="distributed" vertical="center"/>
    </xf>
    <xf numFmtId="0" fontId="13" fillId="0" borderId="0" xfId="2" applyFont="1" applyBorder="1" applyAlignment="1">
      <alignment vertical="center"/>
    </xf>
    <xf numFmtId="0" fontId="12" fillId="0" borderId="0" xfId="2" applyFont="1" applyBorder="1" applyAlignment="1">
      <alignment vertical="center"/>
    </xf>
    <xf numFmtId="0" fontId="12" fillId="0" borderId="0" xfId="2" applyFont="1" applyBorder="1" applyAlignment="1"/>
    <xf numFmtId="0" fontId="15" fillId="0" borderId="0" xfId="1" applyFont="1" applyAlignment="1" applyProtection="1"/>
    <xf numFmtId="0" fontId="16" fillId="0" borderId="0" xfId="2" applyFont="1" applyBorder="1" applyAlignment="1">
      <alignment horizontal="left"/>
    </xf>
    <xf numFmtId="0" fontId="17" fillId="0" borderId="0" xfId="2" applyFont="1" applyBorder="1" applyAlignment="1"/>
    <xf numFmtId="0" fontId="17" fillId="0" borderId="11" xfId="2" applyFont="1" applyBorder="1"/>
    <xf numFmtId="0" fontId="17" fillId="0" borderId="11" xfId="2" applyFont="1" applyBorder="1" applyAlignment="1">
      <alignment horizontal="right"/>
    </xf>
    <xf numFmtId="0" fontId="17" fillId="0" borderId="0" xfId="2" applyFont="1" applyBorder="1" applyAlignment="1">
      <alignment horizontal="center" vertical="center"/>
    </xf>
    <xf numFmtId="0" fontId="17" fillId="0" borderId="8" xfId="2" applyFont="1" applyBorder="1" applyAlignment="1">
      <alignment vertical="center"/>
    </xf>
    <xf numFmtId="0" fontId="17" fillId="0" borderId="0" xfId="2" applyFont="1" applyBorder="1" applyAlignment="1">
      <alignment horizontal="center" vertical="center" wrapText="1"/>
    </xf>
    <xf numFmtId="0" fontId="17" fillId="0" borderId="8" xfId="2" applyFont="1" applyBorder="1" applyAlignment="1">
      <alignment horizontal="center" vertical="center"/>
    </xf>
    <xf numFmtId="0" fontId="17" fillId="0" borderId="5" xfId="2" applyFont="1" applyBorder="1" applyAlignment="1">
      <alignment horizontal="center" vertical="center"/>
    </xf>
    <xf numFmtId="0" fontId="17" fillId="0" borderId="0" xfId="2" applyFont="1" applyBorder="1" applyAlignment="1">
      <alignment horizontal="center"/>
    </xf>
    <xf numFmtId="0" fontId="17" fillId="0" borderId="5" xfId="2" applyFont="1" applyBorder="1" applyAlignment="1">
      <alignment vertical="center"/>
    </xf>
    <xf numFmtId="0" fontId="17" fillId="0" borderId="7" xfId="2" quotePrefix="1" applyFont="1" applyBorder="1" applyAlignment="1">
      <alignment horizontal="center" vertical="center"/>
    </xf>
    <xf numFmtId="37" fontId="17" fillId="0" borderId="0" xfId="2" applyNumberFormat="1" applyFont="1" applyAlignment="1" applyProtection="1">
      <alignment vertical="center"/>
    </xf>
    <xf numFmtId="0" fontId="17" fillId="0" borderId="0" xfId="2" applyNumberFormat="1" applyFont="1" applyAlignment="1" applyProtection="1">
      <alignment vertical="center"/>
    </xf>
    <xf numFmtId="37" fontId="17" fillId="0" borderId="0" xfId="2" applyNumberFormat="1" applyFont="1" applyBorder="1" applyAlignment="1" applyProtection="1">
      <alignment horizontal="center"/>
    </xf>
    <xf numFmtId="37" fontId="17" fillId="0" borderId="0" xfId="2" applyNumberFormat="1" applyFont="1" applyBorder="1" applyAlignment="1" applyProtection="1"/>
    <xf numFmtId="37" fontId="17" fillId="0" borderId="0" xfId="2" applyNumberFormat="1" applyFont="1" applyBorder="1" applyAlignment="1">
      <alignment vertical="center"/>
    </xf>
    <xf numFmtId="0" fontId="17" fillId="0" borderId="7" xfId="2" applyFont="1" applyBorder="1" applyAlignment="1">
      <alignment horizontal="left" vertical="center"/>
    </xf>
    <xf numFmtId="37" fontId="17" fillId="0" borderId="8" xfId="2" applyNumberFormat="1" applyFont="1" applyBorder="1" applyAlignment="1" applyProtection="1">
      <alignment vertical="center"/>
    </xf>
    <xf numFmtId="38" fontId="17" fillId="0" borderId="0" xfId="4" applyFont="1" applyAlignment="1" applyProtection="1">
      <alignment vertical="center"/>
    </xf>
    <xf numFmtId="176" fontId="17" fillId="0" borderId="0" xfId="2" applyNumberFormat="1" applyFont="1" applyAlignment="1" applyProtection="1">
      <alignment vertical="center"/>
    </xf>
    <xf numFmtId="0" fontId="17" fillId="0" borderId="7" xfId="2" applyFont="1" applyBorder="1" applyAlignment="1">
      <alignment vertical="center"/>
    </xf>
    <xf numFmtId="37" fontId="17" fillId="0" borderId="8" xfId="2" applyNumberFormat="1" applyFont="1" applyFill="1" applyBorder="1" applyAlignment="1" applyProtection="1">
      <alignment vertical="center"/>
    </xf>
    <xf numFmtId="37" fontId="17" fillId="0" borderId="0" xfId="2" applyNumberFormat="1" applyFont="1" applyFill="1" applyAlignment="1" applyProtection="1">
      <alignment vertical="center"/>
    </xf>
    <xf numFmtId="176" fontId="17" fillId="0" borderId="0" xfId="2" applyNumberFormat="1" applyFont="1" applyFill="1" applyAlignment="1" applyProtection="1">
      <alignment vertical="center"/>
    </xf>
    <xf numFmtId="38" fontId="17" fillId="0" borderId="0" xfId="4" applyFont="1" applyFill="1" applyAlignment="1" applyProtection="1">
      <alignment vertical="center"/>
    </xf>
    <xf numFmtId="37" fontId="17" fillId="0" borderId="0" xfId="2" applyNumberFormat="1" applyFont="1" applyFill="1" applyAlignment="1" applyProtection="1">
      <alignment horizontal="right" vertical="center"/>
    </xf>
    <xf numFmtId="37" fontId="17" fillId="0" borderId="0" xfId="2" applyNumberFormat="1" applyFont="1" applyBorder="1" applyAlignment="1" applyProtection="1">
      <alignment horizontal="right"/>
    </xf>
    <xf numFmtId="38" fontId="17" fillId="0" borderId="0" xfId="4" applyFont="1" applyFill="1" applyAlignment="1">
      <alignment vertical="center"/>
    </xf>
    <xf numFmtId="0" fontId="17" fillId="0" borderId="0" xfId="2" applyFont="1" applyFill="1" applyAlignment="1">
      <alignment vertical="center"/>
    </xf>
    <xf numFmtId="38" fontId="17" fillId="0" borderId="0" xfId="4" applyFont="1" applyFill="1" applyAlignment="1" applyProtection="1">
      <alignment horizontal="right" vertical="center"/>
    </xf>
    <xf numFmtId="38" fontId="17" fillId="0" borderId="0" xfId="4" applyFont="1" applyFill="1" applyAlignment="1">
      <alignment horizontal="right" vertical="center"/>
    </xf>
    <xf numFmtId="0" fontId="18" fillId="0" borderId="0" xfId="2" applyFont="1" applyBorder="1" applyAlignment="1"/>
    <xf numFmtId="0" fontId="17" fillId="0" borderId="7" xfId="2" applyFont="1" applyBorder="1" applyAlignment="1">
      <alignment horizontal="distributed" vertical="center"/>
    </xf>
    <xf numFmtId="0" fontId="17" fillId="0" borderId="0" xfId="2" applyFont="1" applyBorder="1" applyAlignment="1">
      <alignment horizontal="distributed" vertical="center"/>
    </xf>
    <xf numFmtId="0" fontId="17" fillId="0" borderId="0" xfId="2" applyFont="1" applyBorder="1" applyAlignment="1">
      <alignment horizontal="distributed"/>
    </xf>
    <xf numFmtId="0" fontId="17" fillId="0" borderId="0" xfId="2" applyFont="1" applyBorder="1" applyAlignment="1">
      <alignment horizontal="distributed" vertical="top"/>
    </xf>
    <xf numFmtId="0" fontId="17" fillId="0" borderId="0" xfId="2" applyFont="1" applyBorder="1" applyAlignment="1">
      <alignment horizontal="center" vertical="top"/>
    </xf>
    <xf numFmtId="0" fontId="17" fillId="0" borderId="18" xfId="2" applyFont="1" applyBorder="1" applyAlignment="1">
      <alignment horizontal="distributed" vertical="center"/>
    </xf>
    <xf numFmtId="37" fontId="17" fillId="0" borderId="19" xfId="2" applyNumberFormat="1" applyFont="1" applyFill="1" applyBorder="1" applyAlignment="1" applyProtection="1">
      <alignment vertical="center"/>
    </xf>
    <xf numFmtId="176" fontId="17" fillId="0" borderId="19" xfId="2" applyNumberFormat="1" applyFont="1" applyFill="1" applyBorder="1" applyAlignment="1" applyProtection="1">
      <alignment vertical="center"/>
    </xf>
    <xf numFmtId="38" fontId="17" fillId="0" borderId="19" xfId="4" applyFont="1" applyFill="1" applyBorder="1" applyAlignment="1" applyProtection="1">
      <alignment vertical="center"/>
    </xf>
    <xf numFmtId="0" fontId="17" fillId="0" borderId="11" xfId="2" applyFont="1" applyBorder="1" applyAlignment="1">
      <alignment vertical="center"/>
    </xf>
    <xf numFmtId="37" fontId="17" fillId="0" borderId="11" xfId="2" applyNumberFormat="1" applyFont="1" applyBorder="1" applyAlignment="1">
      <alignment vertical="center"/>
    </xf>
    <xf numFmtId="0" fontId="17" fillId="0" borderId="20" xfId="2" applyFont="1" applyBorder="1" applyAlignment="1">
      <alignment vertical="center"/>
    </xf>
    <xf numFmtId="0" fontId="17" fillId="0" borderId="5" xfId="2" applyFont="1" applyBorder="1" applyAlignment="1">
      <alignment horizontal="distributed" vertical="center" justifyLastLine="1"/>
    </xf>
    <xf numFmtId="0" fontId="17" fillId="0" borderId="5" xfId="2" applyFont="1" applyBorder="1" applyAlignment="1">
      <alignment horizontal="center" vertical="center" shrinkToFit="1"/>
    </xf>
    <xf numFmtId="38" fontId="17" fillId="0" borderId="0" xfId="4" applyFont="1" applyAlignment="1">
      <alignment vertical="center"/>
    </xf>
    <xf numFmtId="38" fontId="17" fillId="0" borderId="0" xfId="4" applyFont="1" applyBorder="1" applyAlignment="1">
      <alignment vertical="center"/>
    </xf>
    <xf numFmtId="38" fontId="17" fillId="0" borderId="8" xfId="4" applyFont="1" applyFill="1" applyBorder="1" applyAlignment="1" applyProtection="1">
      <alignment vertical="center"/>
    </xf>
    <xf numFmtId="38" fontId="17" fillId="0" borderId="8" xfId="4" applyFont="1" applyFill="1" applyBorder="1" applyAlignment="1" applyProtection="1">
      <alignment horizontal="right" vertical="center"/>
    </xf>
    <xf numFmtId="38" fontId="17" fillId="0" borderId="8" xfId="4" applyFont="1" applyFill="1" applyBorder="1" applyAlignment="1">
      <alignment vertical="center"/>
    </xf>
    <xf numFmtId="6" fontId="17" fillId="0" borderId="0" xfId="5" applyFont="1" applyBorder="1" applyAlignment="1">
      <alignment horizontal="center" vertical="top"/>
    </xf>
    <xf numFmtId="38" fontId="17" fillId="0" borderId="19" xfId="4" applyFont="1" applyFill="1" applyBorder="1" applyAlignment="1">
      <alignment vertical="center"/>
    </xf>
    <xf numFmtId="0" fontId="17" fillId="0" borderId="20" xfId="2" applyFont="1" applyBorder="1" applyAlignment="1">
      <alignment horizontal="center" vertical="center"/>
    </xf>
    <xf numFmtId="0" fontId="17" fillId="0" borderId="30" xfId="2" applyFont="1" applyBorder="1" applyAlignment="1">
      <alignment horizontal="center" vertical="center" shrinkToFit="1"/>
    </xf>
    <xf numFmtId="0" fontId="17" fillId="0" borderId="33" xfId="2" applyFont="1" applyBorder="1" applyAlignment="1">
      <alignment horizontal="center" vertical="center"/>
    </xf>
    <xf numFmtId="0" fontId="17" fillId="0" borderId="0" xfId="2" applyNumberFormat="1" applyFont="1" applyAlignment="1">
      <alignment horizontal="right" vertical="center"/>
    </xf>
    <xf numFmtId="0" fontId="17" fillId="0" borderId="0" xfId="2" applyFont="1" applyBorder="1" applyAlignment="1">
      <alignment horizontal="right"/>
    </xf>
    <xf numFmtId="176" fontId="17" fillId="0" borderId="0" xfId="2" applyNumberFormat="1" applyFont="1" applyFill="1" applyAlignment="1" applyProtection="1">
      <alignment horizontal="right" vertical="center"/>
    </xf>
    <xf numFmtId="0" fontId="17" fillId="0" borderId="0" xfId="2" applyFont="1" applyBorder="1" applyAlignment="1">
      <alignment horizontal="centerContinuous" vertical="center"/>
    </xf>
    <xf numFmtId="0" fontId="17" fillId="0" borderId="0" xfId="2" applyNumberFormat="1" applyFont="1" applyFill="1" applyAlignment="1" applyProtection="1">
      <alignment vertical="center"/>
    </xf>
    <xf numFmtId="38" fontId="17" fillId="0" borderId="1" xfId="4" applyFont="1" applyFill="1" applyBorder="1" applyAlignment="1">
      <alignment vertical="center"/>
    </xf>
    <xf numFmtId="176" fontId="17" fillId="0" borderId="1" xfId="2" applyNumberFormat="1" applyFont="1" applyFill="1" applyBorder="1" applyAlignment="1" applyProtection="1">
      <alignment vertical="center"/>
    </xf>
    <xf numFmtId="0" fontId="17" fillId="0" borderId="1" xfId="2" applyNumberFormat="1" applyFont="1" applyFill="1" applyBorder="1" applyAlignment="1" applyProtection="1">
      <alignment vertical="center"/>
    </xf>
    <xf numFmtId="0" fontId="19" fillId="0" borderId="0" xfId="2" applyFont="1" applyBorder="1" applyAlignment="1">
      <alignment vertical="center"/>
    </xf>
    <xf numFmtId="38" fontId="19" fillId="0" borderId="0" xfId="4" applyFont="1" applyFill="1" applyBorder="1" applyAlignment="1">
      <alignment vertical="center"/>
    </xf>
    <xf numFmtId="38" fontId="17" fillId="0" borderId="0" xfId="4" applyFont="1" applyFill="1" applyBorder="1" applyAlignment="1">
      <alignment vertical="center"/>
    </xf>
    <xf numFmtId="176" fontId="17" fillId="0" borderId="0" xfId="2" applyNumberFormat="1" applyFont="1" applyFill="1" applyBorder="1" applyAlignment="1" applyProtection="1">
      <alignment vertical="center"/>
    </xf>
    <xf numFmtId="0" fontId="17" fillId="0" borderId="0" xfId="2" applyNumberFormat="1" applyFont="1" applyFill="1" applyBorder="1" applyAlignment="1" applyProtection="1">
      <alignment vertical="center"/>
    </xf>
    <xf numFmtId="0" fontId="17" fillId="0" borderId="0" xfId="2" applyFont="1" applyAlignment="1">
      <alignment vertical="center"/>
    </xf>
    <xf numFmtId="37" fontId="12" fillId="0" borderId="0" xfId="2" applyNumberFormat="1" applyFont="1" applyBorder="1" applyAlignment="1" applyProtection="1">
      <alignment horizontal="right"/>
    </xf>
    <xf numFmtId="37" fontId="12" fillId="0" borderId="0" xfId="2" applyNumberFormat="1" applyFont="1" applyBorder="1" applyAlignment="1" applyProtection="1"/>
    <xf numFmtId="0" fontId="12" fillId="0" borderId="0" xfId="2" applyFont="1" applyBorder="1" applyAlignment="1">
      <alignment horizontal="center" vertical="center"/>
    </xf>
    <xf numFmtId="0" fontId="12" fillId="0" borderId="0" xfId="2" applyFont="1" applyBorder="1" applyAlignment="1">
      <alignment horizontal="center"/>
    </xf>
    <xf numFmtId="0" fontId="12" fillId="0" borderId="0" xfId="2" applyFont="1" applyBorder="1" applyAlignment="1">
      <alignment horizontal="center" vertical="top"/>
    </xf>
    <xf numFmtId="0" fontId="12" fillId="0" borderId="0" xfId="2" quotePrefix="1" applyFont="1" applyBorder="1" applyAlignment="1">
      <alignment horizontal="center"/>
    </xf>
    <xf numFmtId="0" fontId="12" fillId="0" borderId="0" xfId="2" applyFont="1" applyBorder="1" applyAlignment="1">
      <alignment horizontal="right"/>
    </xf>
    <xf numFmtId="0" fontId="12" fillId="0" borderId="0" xfId="2" applyFont="1" applyBorder="1" applyAlignment="1">
      <alignment horizontal="left" vertical="center"/>
    </xf>
    <xf numFmtId="0" fontId="15" fillId="0" borderId="0" xfId="1" applyFont="1" applyBorder="1" applyAlignment="1" applyProtection="1"/>
    <xf numFmtId="0" fontId="12" fillId="0" borderId="34" xfId="2" applyFont="1" applyBorder="1" applyAlignment="1">
      <alignment vertical="center"/>
    </xf>
    <xf numFmtId="0" fontId="13" fillId="0" borderId="34" xfId="2" applyFont="1" applyBorder="1" applyAlignment="1">
      <alignment horizontal="right" vertical="center"/>
    </xf>
    <xf numFmtId="0" fontId="13" fillId="0" borderId="0" xfId="2" applyFont="1" applyAlignment="1">
      <alignment vertical="center"/>
    </xf>
    <xf numFmtId="0" fontId="13" fillId="0" borderId="8" xfId="2" applyFont="1" applyBorder="1" applyAlignment="1">
      <alignment vertical="center"/>
    </xf>
    <xf numFmtId="0" fontId="13" fillId="0" borderId="8" xfId="2" applyFont="1" applyBorder="1" applyAlignment="1">
      <alignment horizontal="center" vertical="center"/>
    </xf>
    <xf numFmtId="0" fontId="13" fillId="0" borderId="20" xfId="2" applyFont="1" applyBorder="1" applyAlignment="1">
      <alignment vertical="center"/>
    </xf>
    <xf numFmtId="0" fontId="13" fillId="0" borderId="5" xfId="2" applyFont="1" applyBorder="1" applyAlignment="1">
      <alignment vertical="center"/>
    </xf>
    <xf numFmtId="0" fontId="13" fillId="0" borderId="5" xfId="2" applyFont="1" applyBorder="1" applyAlignment="1">
      <alignment horizontal="center" vertical="center"/>
    </xf>
    <xf numFmtId="0" fontId="13" fillId="0" borderId="7" xfId="2" applyFont="1" applyBorder="1" applyAlignment="1">
      <alignment horizontal="center" vertical="center"/>
    </xf>
    <xf numFmtId="37" fontId="19" fillId="0" borderId="8" xfId="2" applyNumberFormat="1" applyFont="1" applyBorder="1" applyAlignment="1">
      <alignment horizontal="right" vertical="center"/>
    </xf>
    <xf numFmtId="37" fontId="19" fillId="0" borderId="0" xfId="2" applyNumberFormat="1" applyFont="1" applyBorder="1" applyAlignment="1">
      <alignment horizontal="right" vertical="center"/>
    </xf>
    <xf numFmtId="177" fontId="19" fillId="0" borderId="0" xfId="2" applyNumberFormat="1" applyFont="1" applyBorder="1" applyAlignment="1">
      <alignment horizontal="right" vertical="center"/>
    </xf>
    <xf numFmtId="37" fontId="19" fillId="0" borderId="0" xfId="2" applyNumberFormat="1" applyFont="1" applyBorder="1" applyAlignment="1">
      <alignment vertical="center"/>
    </xf>
    <xf numFmtId="0" fontId="13" fillId="0" borderId="7" xfId="2" quotePrefix="1" applyFont="1" applyBorder="1" applyAlignment="1">
      <alignment horizontal="center" vertical="center"/>
    </xf>
    <xf numFmtId="178" fontId="19" fillId="0" borderId="0" xfId="2" applyNumberFormat="1" applyFont="1" applyBorder="1" applyAlignment="1">
      <alignment horizontal="right" vertical="center"/>
    </xf>
    <xf numFmtId="0" fontId="13" fillId="0" borderId="35" xfId="2" quotePrefix="1" applyFont="1" applyBorder="1" applyAlignment="1">
      <alignment horizontal="center" vertical="center"/>
    </xf>
    <xf numFmtId="37" fontId="19" fillId="0" borderId="34" xfId="2" applyNumberFormat="1" applyFont="1" applyBorder="1" applyAlignment="1">
      <alignment horizontal="right" vertical="center"/>
    </xf>
    <xf numFmtId="178" fontId="19" fillId="0" borderId="34" xfId="2" applyNumberFormat="1" applyFont="1" applyBorder="1" applyAlignment="1">
      <alignment horizontal="right" vertical="center"/>
    </xf>
    <xf numFmtId="37" fontId="19" fillId="0" borderId="34" xfId="2" applyNumberFormat="1" applyFont="1" applyBorder="1" applyAlignment="1">
      <alignment vertical="center"/>
    </xf>
    <xf numFmtId="179" fontId="19" fillId="0" borderId="0" xfId="2" applyNumberFormat="1" applyFont="1" applyFill="1" applyBorder="1" applyAlignment="1">
      <alignment horizontal="right" vertical="center"/>
    </xf>
    <xf numFmtId="0" fontId="8" fillId="0" borderId="0" xfId="2" applyFont="1"/>
    <xf numFmtId="0" fontId="12" fillId="0" borderId="34" xfId="2" applyFont="1" applyBorder="1"/>
    <xf numFmtId="0" fontId="12" fillId="0" borderId="34" xfId="2" applyFont="1" applyBorder="1" applyAlignment="1">
      <alignment horizontal="right"/>
    </xf>
    <xf numFmtId="0" fontId="13" fillId="0" borderId="5" xfId="2" applyFont="1" applyBorder="1" applyAlignment="1">
      <alignment horizontal="centerContinuous" vertical="center" shrinkToFit="1"/>
    </xf>
    <xf numFmtId="0" fontId="13" fillId="0" borderId="5" xfId="2" applyFont="1" applyBorder="1" applyAlignment="1">
      <alignment horizontal="center" vertical="center" shrinkToFit="1"/>
    </xf>
    <xf numFmtId="0" fontId="13" fillId="0" borderId="15" xfId="2" applyFont="1" applyBorder="1" applyAlignment="1">
      <alignment horizontal="center" vertical="center" shrinkToFit="1"/>
    </xf>
    <xf numFmtId="37" fontId="19" fillId="0" borderId="8" xfId="2" applyNumberFormat="1" applyFont="1" applyBorder="1" applyAlignment="1">
      <alignment vertical="center"/>
    </xf>
    <xf numFmtId="0" fontId="13" fillId="0" borderId="36" xfId="2" quotePrefix="1" applyFont="1" applyBorder="1" applyAlignment="1">
      <alignment horizontal="center" vertical="center"/>
    </xf>
    <xf numFmtId="37" fontId="19" fillId="0" borderId="37" xfId="2" applyNumberFormat="1" applyFont="1" applyBorder="1" applyAlignment="1">
      <alignment vertical="center"/>
    </xf>
    <xf numFmtId="0" fontId="12" fillId="0" borderId="0" xfId="2" applyFont="1"/>
    <xf numFmtId="0" fontId="12" fillId="0" borderId="0" xfId="2" applyFont="1" applyBorder="1"/>
    <xf numFmtId="0" fontId="12" fillId="0" borderId="34" xfId="2" applyFont="1" applyBorder="1" applyAlignment="1">
      <alignment horizontal="right" vertical="center"/>
    </xf>
    <xf numFmtId="0" fontId="13" fillId="0" borderId="13" xfId="2" applyFont="1" applyBorder="1" applyAlignment="1">
      <alignment vertical="center"/>
    </xf>
    <xf numFmtId="0" fontId="13" fillId="0" borderId="14" xfId="2" applyFont="1" applyBorder="1" applyAlignment="1">
      <alignment vertical="center"/>
    </xf>
    <xf numFmtId="37" fontId="19" fillId="0" borderId="0" xfId="2" applyNumberFormat="1" applyFont="1" applyBorder="1" applyAlignment="1" applyProtection="1">
      <alignment horizontal="right" vertical="center"/>
    </xf>
    <xf numFmtId="37" fontId="19" fillId="0" borderId="8" xfId="2" applyNumberFormat="1" applyFont="1" applyBorder="1" applyAlignment="1" applyProtection="1">
      <alignment horizontal="right" vertical="center"/>
    </xf>
    <xf numFmtId="37" fontId="19" fillId="0" borderId="37" xfId="2" applyNumberFormat="1" applyFont="1" applyBorder="1" applyAlignment="1" applyProtection="1">
      <alignment horizontal="right" vertical="center"/>
    </xf>
    <xf numFmtId="0" fontId="12" fillId="0" borderId="37" xfId="2" applyFont="1" applyBorder="1" applyAlignment="1">
      <alignment vertical="center"/>
    </xf>
    <xf numFmtId="0" fontId="13" fillId="0" borderId="5" xfId="2" applyFont="1" applyBorder="1" applyAlignment="1">
      <alignment horizontal="center" vertical="center" wrapText="1"/>
    </xf>
    <xf numFmtId="0" fontId="13" fillId="0" borderId="15" xfId="2" applyFont="1" applyBorder="1" applyAlignment="1">
      <alignment horizontal="center" vertical="center" wrapText="1"/>
    </xf>
    <xf numFmtId="0" fontId="13" fillId="0" borderId="42" xfId="2" applyFont="1" applyBorder="1" applyAlignment="1">
      <alignment horizontal="center" vertical="center"/>
    </xf>
    <xf numFmtId="177" fontId="19" fillId="0" borderId="0" xfId="2" applyNumberFormat="1" applyFont="1" applyAlignment="1">
      <alignment vertical="center"/>
    </xf>
    <xf numFmtId="180" fontId="19" fillId="0" borderId="0" xfId="2" applyNumberFormat="1" applyFont="1" applyAlignment="1" applyProtection="1">
      <alignment vertical="center"/>
    </xf>
    <xf numFmtId="177" fontId="19" fillId="0" borderId="0" xfId="2" applyNumberFormat="1" applyFont="1" applyBorder="1" applyAlignment="1">
      <alignment vertical="center"/>
    </xf>
    <xf numFmtId="180" fontId="19" fillId="0" borderId="0" xfId="2" applyNumberFormat="1" applyFont="1" applyBorder="1" applyAlignment="1">
      <alignment vertical="center"/>
    </xf>
    <xf numFmtId="177" fontId="19" fillId="0" borderId="8" xfId="2" applyNumberFormat="1" applyFont="1" applyBorder="1" applyAlignment="1">
      <alignment vertical="center"/>
    </xf>
    <xf numFmtId="177" fontId="19" fillId="0" borderId="37" xfId="2" applyNumberFormat="1" applyFont="1" applyBorder="1" applyAlignment="1">
      <alignment vertical="center"/>
    </xf>
    <xf numFmtId="180" fontId="19" fillId="0" borderId="37" xfId="2" applyNumberFormat="1" applyFont="1" applyBorder="1" applyAlignment="1">
      <alignment vertical="center"/>
    </xf>
    <xf numFmtId="0" fontId="12" fillId="0" borderId="0" xfId="2" applyFont="1" applyFill="1" applyBorder="1" applyAlignment="1"/>
    <xf numFmtId="0" fontId="20" fillId="0" borderId="0" xfId="2" applyFont="1" applyFill="1" applyAlignment="1">
      <alignment vertical="center"/>
    </xf>
    <xf numFmtId="0" fontId="12" fillId="0" borderId="0" xfId="2" applyFont="1" applyFill="1" applyBorder="1" applyAlignment="1">
      <alignment horizontal="center" vertical="center" shrinkToFit="1"/>
    </xf>
    <xf numFmtId="0" fontId="20" fillId="0" borderId="0" xfId="2" applyFont="1" applyFill="1" applyBorder="1" applyAlignment="1">
      <alignment vertical="center"/>
    </xf>
    <xf numFmtId="0" fontId="12" fillId="0" borderId="0" xfId="2" applyFont="1" applyFill="1" applyBorder="1" applyAlignment="1">
      <alignment vertical="center"/>
    </xf>
    <xf numFmtId="0" fontId="12" fillId="0" borderId="0" xfId="2" applyFont="1" applyFill="1" applyAlignment="1">
      <alignment vertical="center"/>
    </xf>
    <xf numFmtId="0" fontId="16" fillId="0" borderId="37" xfId="2" applyFont="1" applyFill="1" applyBorder="1" applyAlignment="1">
      <alignment vertical="center"/>
    </xf>
    <xf numFmtId="0" fontId="16" fillId="0" borderId="34" xfId="2" applyFont="1" applyFill="1" applyBorder="1" applyAlignment="1">
      <alignment vertical="center"/>
    </xf>
    <xf numFmtId="0" fontId="12" fillId="0" borderId="34" xfId="2" applyFont="1" applyFill="1" applyBorder="1" applyAlignment="1">
      <alignment vertical="center"/>
    </xf>
    <xf numFmtId="0" fontId="12" fillId="0" borderId="1" xfId="2" applyFont="1" applyFill="1" applyBorder="1" applyAlignment="1">
      <alignment vertical="center"/>
    </xf>
    <xf numFmtId="0" fontId="12" fillId="0" borderId="44" xfId="2" applyFont="1" applyFill="1" applyBorder="1" applyAlignment="1">
      <alignment vertical="center" shrinkToFit="1"/>
    </xf>
    <xf numFmtId="0" fontId="12" fillId="0" borderId="8" xfId="2" applyFont="1" applyFill="1" applyBorder="1" applyAlignment="1">
      <alignment horizontal="center" vertical="center" shrinkToFit="1"/>
    </xf>
    <xf numFmtId="0" fontId="12" fillId="0" borderId="46" xfId="2" applyFont="1" applyFill="1" applyBorder="1" applyAlignment="1">
      <alignment horizontal="center" vertical="center"/>
    </xf>
    <xf numFmtId="0" fontId="12" fillId="0" borderId="48" xfId="2" applyFont="1" applyFill="1" applyBorder="1" applyAlignment="1">
      <alignment vertical="center" shrinkToFit="1"/>
    </xf>
    <xf numFmtId="0" fontId="12" fillId="0" borderId="12" xfId="2" applyFont="1" applyFill="1" applyBorder="1" applyAlignment="1">
      <alignment horizontal="center" vertical="center" shrinkToFit="1"/>
    </xf>
    <xf numFmtId="0" fontId="12" fillId="0" borderId="49" xfId="2" applyFont="1" applyFill="1" applyBorder="1" applyAlignment="1">
      <alignment vertical="center"/>
    </xf>
    <xf numFmtId="0" fontId="13" fillId="0" borderId="20" xfId="2" applyFont="1" applyFill="1" applyBorder="1" applyAlignment="1">
      <alignment horizontal="center" vertical="center"/>
    </xf>
    <xf numFmtId="0" fontId="13" fillId="0" borderId="5" xfId="2" applyFont="1" applyFill="1" applyBorder="1" applyAlignment="1">
      <alignment horizontal="center" vertical="center"/>
    </xf>
    <xf numFmtId="0" fontId="12" fillId="0" borderId="50" xfId="2" applyFont="1" applyFill="1" applyBorder="1" applyAlignment="1">
      <alignment horizontal="center" vertical="center"/>
    </xf>
    <xf numFmtId="0" fontId="12" fillId="0" borderId="51" xfId="2" applyFont="1" applyFill="1" applyBorder="1" applyAlignment="1">
      <alignment vertical="center"/>
    </xf>
    <xf numFmtId="0" fontId="13" fillId="0" borderId="17" xfId="2" applyFont="1" applyFill="1" applyBorder="1" applyAlignment="1">
      <alignment horizontal="center" vertical="center"/>
    </xf>
    <xf numFmtId="0" fontId="13" fillId="0" borderId="52" xfId="2" applyFont="1" applyFill="1" applyBorder="1" applyAlignment="1">
      <alignment horizontal="center" vertical="center"/>
    </xf>
    <xf numFmtId="0" fontId="12" fillId="0" borderId="48" xfId="2" applyFont="1" applyFill="1" applyBorder="1" applyAlignment="1">
      <alignment horizontal="center" vertical="center"/>
    </xf>
    <xf numFmtId="37" fontId="13" fillId="0" borderId="25" xfId="2" applyNumberFormat="1" applyFont="1" applyFill="1" applyBorder="1" applyAlignment="1" applyProtection="1">
      <alignment vertical="center"/>
    </xf>
    <xf numFmtId="37" fontId="13" fillId="0" borderId="0" xfId="2" applyNumberFormat="1" applyFont="1" applyFill="1" applyAlignment="1" applyProtection="1">
      <alignment vertical="center"/>
    </xf>
    <xf numFmtId="37" fontId="12" fillId="0" borderId="53" xfId="2" applyNumberFormat="1" applyFont="1" applyFill="1" applyBorder="1" applyAlignment="1" applyProtection="1">
      <alignment vertical="center"/>
    </xf>
    <xf numFmtId="37" fontId="13" fillId="0" borderId="27" xfId="2" applyNumberFormat="1" applyFont="1" applyFill="1" applyBorder="1" applyAlignment="1" applyProtection="1">
      <alignment horizontal="center" vertical="center"/>
    </xf>
    <xf numFmtId="176" fontId="13" fillId="0" borderId="0" xfId="2" applyNumberFormat="1" applyFont="1" applyFill="1" applyBorder="1" applyAlignment="1" applyProtection="1">
      <alignment vertical="center"/>
    </xf>
    <xf numFmtId="176" fontId="13" fillId="0" borderId="0" xfId="2" applyNumberFormat="1" applyFont="1" applyFill="1" applyAlignment="1" applyProtection="1">
      <alignment vertical="center"/>
    </xf>
    <xf numFmtId="176" fontId="12" fillId="0" borderId="53" xfId="2" applyNumberFormat="1" applyFont="1" applyFill="1" applyBorder="1" applyAlignment="1" applyProtection="1">
      <alignment vertical="center"/>
    </xf>
    <xf numFmtId="0" fontId="12" fillId="0" borderId="23" xfId="2" applyFont="1" applyFill="1" applyBorder="1" applyAlignment="1"/>
    <xf numFmtId="0" fontId="13" fillId="0" borderId="0" xfId="2" applyFont="1" applyFill="1" applyBorder="1" applyAlignment="1">
      <alignment horizontal="distributed" vertical="center"/>
    </xf>
    <xf numFmtId="0" fontId="12" fillId="0" borderId="48" xfId="2" applyFont="1" applyFill="1" applyBorder="1" applyAlignment="1">
      <alignment vertical="center"/>
    </xf>
    <xf numFmtId="176" fontId="13" fillId="0" borderId="27" xfId="2" applyNumberFormat="1" applyFont="1" applyFill="1" applyBorder="1" applyAlignment="1" applyProtection="1">
      <alignment horizontal="right" vertical="center"/>
    </xf>
    <xf numFmtId="181" fontId="13" fillId="0" borderId="0" xfId="2" applyNumberFormat="1" applyFont="1" applyFill="1" applyAlignment="1" applyProtection="1">
      <alignment horizontal="right" vertical="center"/>
    </xf>
    <xf numFmtId="176" fontId="13" fillId="0" borderId="0" xfId="2" applyNumberFormat="1" applyFont="1" applyFill="1" applyAlignment="1" applyProtection="1">
      <alignment horizontal="right" vertical="center"/>
    </xf>
    <xf numFmtId="0" fontId="13" fillId="0" borderId="27" xfId="2" applyFont="1" applyFill="1" applyBorder="1" applyAlignment="1">
      <alignment horizontal="distributed" vertical="center"/>
    </xf>
    <xf numFmtId="176" fontId="13" fillId="0" borderId="8" xfId="2" applyNumberFormat="1" applyFont="1" applyFill="1" applyBorder="1" applyAlignment="1" applyProtection="1">
      <alignment vertical="center"/>
    </xf>
    <xf numFmtId="176" fontId="13" fillId="0" borderId="0" xfId="2" applyNumberFormat="1" applyFont="1" applyFill="1" applyBorder="1" applyAlignment="1">
      <alignment vertical="center"/>
    </xf>
    <xf numFmtId="0" fontId="22" fillId="0" borderId="0" xfId="2" applyFont="1" applyFill="1" applyBorder="1" applyAlignment="1">
      <alignment horizontal="distributed" vertical="center"/>
    </xf>
    <xf numFmtId="0" fontId="13" fillId="0" borderId="0" xfId="2" applyFont="1" applyFill="1" applyBorder="1" applyAlignment="1">
      <alignment horizontal="distributed" vertical="center" wrapText="1"/>
    </xf>
    <xf numFmtId="0" fontId="12" fillId="0" borderId="48" xfId="2" applyFont="1" applyFill="1" applyBorder="1" applyAlignment="1">
      <alignment horizontal="distributed" vertical="center"/>
    </xf>
    <xf numFmtId="176" fontId="13" fillId="0" borderId="27" xfId="2" applyNumberFormat="1" applyFont="1" applyFill="1" applyBorder="1" applyAlignment="1">
      <alignment horizontal="right" vertical="center"/>
    </xf>
    <xf numFmtId="181" fontId="13" fillId="0" borderId="0" xfId="2" applyNumberFormat="1" applyFont="1" applyFill="1" applyBorder="1" applyAlignment="1">
      <alignment horizontal="right" vertical="center"/>
    </xf>
    <xf numFmtId="176" fontId="13" fillId="0" borderId="0" xfId="2" applyNumberFormat="1" applyFont="1" applyFill="1" applyBorder="1" applyAlignment="1">
      <alignment horizontal="right" vertical="center"/>
    </xf>
    <xf numFmtId="37" fontId="13" fillId="0" borderId="27" xfId="2" applyNumberFormat="1" applyFont="1" applyFill="1" applyBorder="1" applyAlignment="1" applyProtection="1">
      <alignment horizontal="distributed" vertical="center"/>
    </xf>
    <xf numFmtId="0" fontId="4" fillId="0" borderId="0" xfId="2" applyFont="1" applyFill="1" applyAlignment="1">
      <alignment vertical="center"/>
    </xf>
    <xf numFmtId="0" fontId="12" fillId="0" borderId="53" xfId="2" applyFont="1" applyFill="1" applyBorder="1" applyAlignment="1">
      <alignment vertical="center"/>
    </xf>
    <xf numFmtId="0" fontId="12" fillId="0" borderId="0" xfId="2" applyFont="1" applyFill="1" applyBorder="1" applyAlignment="1">
      <alignment horizontal="distributed" vertical="center"/>
    </xf>
    <xf numFmtId="0" fontId="12" fillId="0" borderId="48" xfId="2" applyFont="1" applyFill="1" applyBorder="1" applyAlignment="1"/>
    <xf numFmtId="0" fontId="12" fillId="0" borderId="0" xfId="2" applyFont="1" applyFill="1" applyBorder="1" applyAlignment="1">
      <alignment horizontal="distributed" vertical="center" wrapText="1"/>
    </xf>
    <xf numFmtId="176" fontId="13" fillId="0" borderId="48" xfId="2" applyNumberFormat="1" applyFont="1" applyFill="1" applyBorder="1" applyAlignment="1" applyProtection="1">
      <alignment horizontal="right" vertical="center"/>
    </xf>
    <xf numFmtId="0" fontId="12" fillId="0" borderId="27" xfId="2" applyFont="1" applyFill="1" applyBorder="1" applyAlignment="1"/>
    <xf numFmtId="0" fontId="13" fillId="0" borderId="27" xfId="2" applyFont="1" applyFill="1" applyBorder="1" applyAlignment="1">
      <alignment horizontal="right" vertical="center"/>
    </xf>
    <xf numFmtId="181" fontId="13" fillId="0" borderId="0" xfId="2" applyNumberFormat="1" applyFont="1" applyFill="1" applyAlignment="1">
      <alignment horizontal="right" vertical="center"/>
    </xf>
    <xf numFmtId="0" fontId="13" fillId="0" borderId="0" xfId="2" applyFont="1" applyFill="1" applyAlignment="1">
      <alignment horizontal="right" vertical="center"/>
    </xf>
    <xf numFmtId="0" fontId="13" fillId="0" borderId="48" xfId="2" applyFont="1" applyFill="1" applyBorder="1" applyAlignment="1">
      <alignment horizontal="right" vertical="center"/>
    </xf>
    <xf numFmtId="176" fontId="13" fillId="0" borderId="0" xfId="6" applyNumberFormat="1" applyFont="1" applyFill="1" applyBorder="1" applyAlignment="1">
      <alignment vertical="center"/>
    </xf>
    <xf numFmtId="176" fontId="13" fillId="0" borderId="48" xfId="2" applyNumberFormat="1" applyFont="1" applyFill="1" applyBorder="1" applyAlignment="1">
      <alignment horizontal="right" vertical="center"/>
    </xf>
    <xf numFmtId="0" fontId="12" fillId="0" borderId="53" xfId="2" applyFont="1" applyFill="1" applyBorder="1" applyAlignment="1">
      <alignment horizontal="center" vertical="center"/>
    </xf>
    <xf numFmtId="0" fontId="22" fillId="0" borderId="48" xfId="2" applyFont="1" applyFill="1" applyBorder="1" applyAlignment="1">
      <alignment vertical="center" shrinkToFit="1"/>
    </xf>
    <xf numFmtId="176" fontId="12" fillId="0" borderId="53" xfId="2" applyNumberFormat="1" applyFont="1" applyFill="1" applyBorder="1" applyAlignment="1" applyProtection="1">
      <alignment horizontal="center" vertical="center"/>
    </xf>
    <xf numFmtId="176" fontId="13" fillId="0" borderId="0" xfId="6" applyNumberFormat="1" applyFont="1" applyFill="1" applyAlignment="1" applyProtection="1">
      <alignment vertical="center"/>
    </xf>
    <xf numFmtId="176" fontId="13" fillId="0" borderId="0" xfId="2" applyNumberFormat="1" applyFont="1" applyFill="1" applyAlignment="1">
      <alignment vertical="center"/>
    </xf>
    <xf numFmtId="0" fontId="13" fillId="0" borderId="0" xfId="2" applyFont="1" applyFill="1" applyBorder="1" applyAlignment="1">
      <alignment horizontal="center" vertical="center"/>
    </xf>
    <xf numFmtId="0" fontId="13" fillId="0" borderId="0" xfId="2" applyFont="1" applyFill="1" applyBorder="1" applyAlignment="1">
      <alignment horizontal="distributed"/>
    </xf>
    <xf numFmtId="176" fontId="13" fillId="0" borderId="27" xfId="6" applyNumberFormat="1" applyFont="1" applyFill="1" applyBorder="1" applyAlignment="1" applyProtection="1">
      <alignment horizontal="right" vertical="center"/>
    </xf>
    <xf numFmtId="181" fontId="13" fillId="0" borderId="0" xfId="6" applyNumberFormat="1" applyFont="1" applyFill="1" applyBorder="1" applyAlignment="1" applyProtection="1">
      <alignment horizontal="right" vertical="center"/>
    </xf>
    <xf numFmtId="176" fontId="13" fillId="0" borderId="0" xfId="6" applyNumberFormat="1" applyFont="1" applyFill="1" applyBorder="1" applyAlignment="1" applyProtection="1">
      <alignment horizontal="right" vertical="center"/>
    </xf>
    <xf numFmtId="181" fontId="12" fillId="0" borderId="0" xfId="2" applyNumberFormat="1" applyFont="1" applyFill="1" applyBorder="1" applyAlignment="1"/>
    <xf numFmtId="0" fontId="13" fillId="0" borderId="0" xfId="2" applyFont="1" applyFill="1" applyBorder="1" applyAlignment="1">
      <alignment vertical="center"/>
    </xf>
    <xf numFmtId="176" fontId="13" fillId="0" borderId="0" xfId="2" applyNumberFormat="1" applyFont="1" applyFill="1" applyBorder="1" applyAlignment="1" applyProtection="1">
      <alignment horizontal="right" vertical="center"/>
    </xf>
    <xf numFmtId="0" fontId="12" fillId="0" borderId="0" xfId="2" applyFont="1" applyFill="1" applyBorder="1" applyAlignment="1">
      <alignment horizontal="left" vertical="center" wrapText="1"/>
    </xf>
    <xf numFmtId="182" fontId="12" fillId="0" borderId="27" xfId="2" applyNumberFormat="1" applyFont="1" applyFill="1" applyBorder="1" applyAlignment="1"/>
    <xf numFmtId="182" fontId="12" fillId="0" borderId="0" xfId="2" applyNumberFormat="1" applyFont="1" applyFill="1" applyBorder="1" applyAlignment="1"/>
    <xf numFmtId="0" fontId="13" fillId="0" borderId="0" xfId="2" applyFont="1" applyFill="1" applyBorder="1" applyAlignment="1"/>
    <xf numFmtId="183" fontId="13" fillId="0" borderId="0" xfId="2" applyNumberFormat="1" applyFont="1" applyFill="1" applyBorder="1" applyAlignment="1">
      <alignment horizontal="right" vertical="center"/>
    </xf>
    <xf numFmtId="176" fontId="22" fillId="0" borderId="0" xfId="6" applyNumberFormat="1" applyFont="1" applyFill="1" applyBorder="1" applyAlignment="1">
      <alignment vertical="center"/>
    </xf>
    <xf numFmtId="182" fontId="13" fillId="0" borderId="27" xfId="2" applyNumberFormat="1" applyFont="1" applyFill="1" applyBorder="1" applyAlignment="1"/>
    <xf numFmtId="182" fontId="13" fillId="0" borderId="0" xfId="2" applyNumberFormat="1" applyFont="1" applyFill="1" applyBorder="1" applyAlignment="1"/>
    <xf numFmtId="0" fontId="13" fillId="0" borderId="27" xfId="2" applyFont="1" applyFill="1" applyBorder="1" applyAlignment="1">
      <alignment vertical="center"/>
    </xf>
    <xf numFmtId="179" fontId="13" fillId="0" borderId="0" xfId="2" applyNumberFormat="1" applyFont="1" applyFill="1" applyAlignment="1" applyProtection="1">
      <alignment vertical="center"/>
    </xf>
    <xf numFmtId="176" fontId="13" fillId="0" borderId="0" xfId="4" applyNumberFormat="1" applyFont="1" applyFill="1" applyAlignment="1">
      <alignment vertical="center"/>
    </xf>
    <xf numFmtId="182" fontId="13" fillId="0" borderId="27" xfId="2" applyNumberFormat="1" applyFont="1" applyFill="1" applyBorder="1" applyAlignment="1" applyProtection="1">
      <alignment horizontal="right" vertical="center"/>
    </xf>
    <xf numFmtId="182" fontId="13" fillId="0" borderId="0" xfId="2" applyNumberFormat="1" applyFont="1" applyFill="1" applyBorder="1" applyAlignment="1" applyProtection="1">
      <alignment horizontal="right" vertical="center"/>
    </xf>
    <xf numFmtId="182" fontId="13" fillId="0" borderId="27" xfId="2" applyNumberFormat="1" applyFont="1" applyFill="1" applyBorder="1" applyAlignment="1">
      <alignment vertical="center"/>
    </xf>
    <xf numFmtId="182" fontId="13" fillId="0" borderId="0" xfId="2" applyNumberFormat="1" applyFont="1" applyFill="1" applyBorder="1" applyAlignment="1">
      <alignment vertical="center"/>
    </xf>
    <xf numFmtId="182" fontId="12" fillId="0" borderId="48" xfId="2" applyNumberFormat="1" applyFont="1" applyFill="1" applyBorder="1" applyAlignment="1"/>
    <xf numFmtId="182" fontId="13" fillId="0" borderId="54" xfId="2" applyNumberFormat="1" applyFont="1" applyFill="1" applyBorder="1" applyAlignment="1">
      <alignment vertical="center"/>
    </xf>
    <xf numFmtId="182" fontId="13" fillId="0" borderId="37" xfId="2" applyNumberFormat="1" applyFont="1" applyFill="1" applyBorder="1" applyAlignment="1">
      <alignment vertical="center"/>
    </xf>
    <xf numFmtId="182" fontId="13" fillId="0" borderId="37" xfId="2" applyNumberFormat="1" applyFont="1" applyFill="1" applyBorder="1" applyAlignment="1" applyProtection="1">
      <alignment horizontal="right" vertical="center"/>
    </xf>
    <xf numFmtId="182" fontId="12" fillId="0" borderId="37" xfId="2" applyNumberFormat="1" applyFont="1" applyFill="1" applyBorder="1" applyAlignment="1"/>
    <xf numFmtId="176" fontId="12" fillId="0" borderId="55" xfId="2" applyNumberFormat="1" applyFont="1" applyFill="1" applyBorder="1" applyAlignment="1" applyProtection="1">
      <alignment vertical="center"/>
    </xf>
    <xf numFmtId="0" fontId="13" fillId="0" borderId="37" xfId="2" applyFont="1" applyFill="1" applyBorder="1" applyAlignment="1">
      <alignment horizontal="distributed" vertical="center"/>
    </xf>
    <xf numFmtId="0" fontId="12" fillId="0" borderId="56" xfId="2" applyFont="1" applyFill="1" applyBorder="1" applyAlignment="1">
      <alignment vertical="center"/>
    </xf>
    <xf numFmtId="176" fontId="22" fillId="0" borderId="0" xfId="2" applyNumberFormat="1" applyFont="1" applyFill="1" applyBorder="1" applyAlignment="1">
      <alignment horizontal="left" wrapText="1"/>
    </xf>
    <xf numFmtId="0" fontId="19" fillId="0" borderId="43" xfId="2" applyFont="1" applyFill="1" applyBorder="1" applyAlignment="1">
      <alignment horizontal="left" vertical="center"/>
    </xf>
    <xf numFmtId="0" fontId="25" fillId="0" borderId="0" xfId="2" applyFont="1" applyFill="1" applyBorder="1" applyAlignment="1">
      <alignment horizontal="left" vertical="center"/>
    </xf>
    <xf numFmtId="0" fontId="12" fillId="0" borderId="43" xfId="2" applyFont="1" applyFill="1" applyBorder="1" applyAlignment="1">
      <alignment vertical="center"/>
    </xf>
    <xf numFmtId="0" fontId="12" fillId="0" borderId="43" xfId="2" applyFont="1" applyFill="1" applyBorder="1" applyAlignment="1">
      <alignment horizontal="left" vertical="center"/>
    </xf>
    <xf numFmtId="0" fontId="13" fillId="0" borderId="43" xfId="2" applyFont="1" applyFill="1" applyBorder="1" applyAlignment="1">
      <alignment vertical="center"/>
    </xf>
    <xf numFmtId="0" fontId="13" fillId="0" borderId="43" xfId="2" applyFont="1" applyFill="1" applyBorder="1" applyAlignment="1">
      <alignment horizontal="distributed" vertical="center"/>
    </xf>
    <xf numFmtId="176" fontId="22" fillId="0" borderId="43" xfId="2" applyNumberFormat="1" applyFont="1" applyFill="1" applyBorder="1" applyAlignment="1">
      <alignment vertical="center" wrapText="1"/>
    </xf>
    <xf numFmtId="0" fontId="12" fillId="0" borderId="0" xfId="2" applyFont="1" applyFill="1" applyBorder="1"/>
    <xf numFmtId="0" fontId="12" fillId="0" borderId="0" xfId="2" applyFont="1" applyFill="1"/>
    <xf numFmtId="0" fontId="2" fillId="0" borderId="0" xfId="1" applyFont="1" applyAlignment="1" applyProtection="1"/>
    <xf numFmtId="0" fontId="13" fillId="0" borderId="59" xfId="2" applyFont="1" applyBorder="1" applyAlignment="1">
      <alignment horizontal="center" vertical="center"/>
    </xf>
    <xf numFmtId="38" fontId="13" fillId="0" borderId="8" xfId="2" applyNumberFormat="1" applyFont="1" applyBorder="1" applyAlignment="1">
      <alignment vertical="center"/>
    </xf>
    <xf numFmtId="38" fontId="13" fillId="0" borderId="0" xfId="2" applyNumberFormat="1" applyFont="1" applyBorder="1" applyAlignment="1">
      <alignment vertical="center"/>
    </xf>
    <xf numFmtId="180" fontId="13" fillId="0" borderId="0" xfId="2" applyNumberFormat="1" applyFont="1" applyBorder="1" applyAlignment="1">
      <alignment vertical="center"/>
    </xf>
    <xf numFmtId="176" fontId="13" fillId="0" borderId="0" xfId="2" applyNumberFormat="1" applyFont="1" applyBorder="1" applyAlignment="1" applyProtection="1">
      <alignment vertical="center"/>
    </xf>
    <xf numFmtId="0" fontId="13" fillId="0" borderId="18" xfId="2" quotePrefix="1" applyFont="1" applyBorder="1" applyAlignment="1">
      <alignment horizontal="center" vertical="center"/>
    </xf>
    <xf numFmtId="38" fontId="13" fillId="0" borderId="37" xfId="2" applyNumberFormat="1" applyFont="1" applyBorder="1" applyAlignment="1">
      <alignment vertical="center"/>
    </xf>
    <xf numFmtId="180" fontId="13" fillId="0" borderId="37" xfId="2" applyNumberFormat="1" applyFont="1" applyBorder="1" applyAlignment="1">
      <alignment vertical="center"/>
    </xf>
    <xf numFmtId="176" fontId="13" fillId="0" borderId="37" xfId="2" applyNumberFormat="1" applyFont="1" applyBorder="1" applyAlignment="1" applyProtection="1">
      <alignment vertical="center"/>
    </xf>
    <xf numFmtId="176" fontId="13" fillId="0" borderId="0" xfId="2" applyNumberFormat="1" applyFont="1" applyBorder="1" applyAlignment="1" applyProtection="1">
      <alignment horizontal="distributed" vertical="center"/>
    </xf>
    <xf numFmtId="184" fontId="13" fillId="0" borderId="0" xfId="2" applyNumberFormat="1" applyFont="1" applyAlignment="1" applyProtection="1">
      <alignment horizontal="right" vertical="center" wrapText="1"/>
    </xf>
    <xf numFmtId="0" fontId="13" fillId="0" borderId="0" xfId="2" applyFont="1" applyBorder="1" applyAlignment="1">
      <alignment horizontal="distributed" vertical="center"/>
    </xf>
    <xf numFmtId="184" fontId="13" fillId="0" borderId="0" xfId="2" applyNumberFormat="1" applyFont="1" applyBorder="1" applyAlignment="1" applyProtection="1">
      <alignment horizontal="right" vertical="center"/>
    </xf>
    <xf numFmtId="0" fontId="13" fillId="0" borderId="37" xfId="2" applyFont="1" applyBorder="1" applyAlignment="1">
      <alignment horizontal="distributed" vertical="center"/>
    </xf>
    <xf numFmtId="184" fontId="13" fillId="0" borderId="37" xfId="2" applyNumberFormat="1" applyFont="1" applyBorder="1" applyAlignment="1" applyProtection="1">
      <alignment horizontal="right" vertical="center"/>
    </xf>
    <xf numFmtId="37" fontId="13" fillId="0" borderId="0" xfId="2" applyNumberFormat="1" applyFont="1" applyAlignment="1" applyProtection="1">
      <alignment vertical="center"/>
    </xf>
    <xf numFmtId="37" fontId="13" fillId="0" borderId="66" xfId="2" applyNumberFormat="1" applyFont="1" applyBorder="1" applyAlignment="1" applyProtection="1">
      <alignment vertical="center"/>
    </xf>
    <xf numFmtId="0" fontId="8" fillId="0" borderId="67" xfId="2" applyFont="1" applyBorder="1" applyAlignment="1"/>
    <xf numFmtId="38" fontId="13" fillId="0" borderId="8" xfId="4" applyFont="1" applyBorder="1" applyAlignment="1">
      <alignment vertical="center"/>
    </xf>
    <xf numFmtId="38" fontId="13" fillId="0" borderId="0" xfId="4" applyFont="1" applyAlignment="1">
      <alignment vertical="center"/>
    </xf>
    <xf numFmtId="0" fontId="13" fillId="0" borderId="68" xfId="2" applyFont="1" applyBorder="1" applyAlignment="1">
      <alignment horizontal="distributed" vertical="center"/>
    </xf>
    <xf numFmtId="38" fontId="13" fillId="0" borderId="8" xfId="3" applyFont="1" applyBorder="1" applyAlignment="1">
      <alignment vertical="center"/>
    </xf>
    <xf numFmtId="38" fontId="13" fillId="0" borderId="0" xfId="3" applyFont="1" applyAlignment="1">
      <alignment vertical="center"/>
    </xf>
    <xf numFmtId="0" fontId="13" fillId="0" borderId="7" xfId="2" applyFont="1" applyBorder="1" applyAlignment="1">
      <alignment horizontal="distributed" vertical="center"/>
    </xf>
    <xf numFmtId="38" fontId="13" fillId="0" borderId="8" xfId="4" applyFont="1" applyBorder="1" applyAlignment="1" applyProtection="1">
      <alignment vertical="center"/>
    </xf>
    <xf numFmtId="38" fontId="13" fillId="0" borderId="0" xfId="4" applyFont="1" applyAlignment="1" applyProtection="1">
      <alignment vertical="center"/>
    </xf>
    <xf numFmtId="38" fontId="13" fillId="0" borderId="66" xfId="4" applyFont="1" applyBorder="1" applyAlignment="1" applyProtection="1">
      <alignment vertical="center"/>
    </xf>
    <xf numFmtId="0" fontId="13" fillId="0" borderId="0" xfId="2" applyFont="1" applyAlignment="1">
      <alignment horizontal="distributed" vertical="center"/>
    </xf>
    <xf numFmtId="0" fontId="13" fillId="0" borderId="18" xfId="2" applyFont="1" applyBorder="1" applyAlignment="1">
      <alignment horizontal="distributed" vertical="center"/>
    </xf>
    <xf numFmtId="38" fontId="13" fillId="0" borderId="60" xfId="4" applyFont="1" applyBorder="1" applyAlignment="1">
      <alignment vertical="center"/>
    </xf>
    <xf numFmtId="38" fontId="13" fillId="0" borderId="37" xfId="4" applyFont="1" applyBorder="1" applyAlignment="1">
      <alignment vertical="center"/>
    </xf>
    <xf numFmtId="38" fontId="13" fillId="0" borderId="69" xfId="4" applyFont="1" applyBorder="1" applyAlignment="1">
      <alignment vertical="center"/>
    </xf>
    <xf numFmtId="0" fontId="13" fillId="0" borderId="70" xfId="2" applyFont="1" applyBorder="1" applyAlignment="1">
      <alignment horizontal="distributed" vertical="center"/>
    </xf>
    <xf numFmtId="0" fontId="19" fillId="0" borderId="0" xfId="2" applyFont="1" applyAlignment="1">
      <alignment vertical="center"/>
    </xf>
    <xf numFmtId="38" fontId="19" fillId="0" borderId="0" xfId="2" applyNumberFormat="1" applyFont="1" applyAlignment="1">
      <alignment vertical="center"/>
    </xf>
    <xf numFmtId="38" fontId="13" fillId="0" borderId="0" xfId="2" applyNumberFormat="1" applyFont="1" applyAlignment="1">
      <alignment vertical="center"/>
    </xf>
    <xf numFmtId="38" fontId="8" fillId="0" borderId="0" xfId="2" applyNumberFormat="1" applyFont="1" applyBorder="1" applyAlignment="1"/>
    <xf numFmtId="0" fontId="13" fillId="0" borderId="13" xfId="2" applyFont="1" applyBorder="1" applyAlignment="1">
      <alignment horizontal="center" vertical="center"/>
    </xf>
    <xf numFmtId="0" fontId="19" fillId="0" borderId="1" xfId="2" applyFont="1" applyBorder="1" applyAlignment="1">
      <alignment horizontal="right" vertical="center"/>
    </xf>
    <xf numFmtId="0" fontId="13" fillId="0" borderId="71" xfId="2" applyFont="1" applyBorder="1" applyAlignment="1">
      <alignment horizontal="center" vertical="center"/>
    </xf>
    <xf numFmtId="37" fontId="13" fillId="0" borderId="71" xfId="2" applyNumberFormat="1" applyFont="1" applyBorder="1" applyAlignment="1" applyProtection="1">
      <alignment horizontal="center" vertical="center"/>
    </xf>
    <xf numFmtId="37" fontId="13" fillId="0" borderId="0" xfId="2" applyNumberFormat="1" applyFont="1" applyBorder="1" applyAlignment="1" applyProtection="1">
      <alignment horizontal="right" vertical="center"/>
    </xf>
    <xf numFmtId="37" fontId="13" fillId="0" borderId="8" xfId="2" applyNumberFormat="1" applyFont="1" applyBorder="1" applyAlignment="1" applyProtection="1">
      <alignment horizontal="right" vertical="center"/>
    </xf>
    <xf numFmtId="37" fontId="13" fillId="0" borderId="1" xfId="2" applyNumberFormat="1" applyFont="1" applyBorder="1" applyAlignment="1" applyProtection="1">
      <alignment horizontal="right" vertical="center"/>
    </xf>
    <xf numFmtId="0" fontId="13" fillId="0" borderId="34" xfId="2" applyFont="1" applyBorder="1" applyAlignment="1">
      <alignment vertical="center"/>
    </xf>
    <xf numFmtId="0" fontId="13" fillId="0" borderId="1" xfId="2" applyFont="1" applyBorder="1" applyAlignment="1">
      <alignment vertical="center"/>
    </xf>
    <xf numFmtId="0" fontId="27" fillId="0" borderId="0" xfId="2" applyFont="1" applyBorder="1" applyAlignment="1">
      <alignment vertical="center"/>
    </xf>
    <xf numFmtId="0" fontId="28" fillId="0" borderId="0" xfId="2" applyFont="1" applyAlignment="1">
      <alignment vertical="center"/>
    </xf>
    <xf numFmtId="0" fontId="15" fillId="0" borderId="0" xfId="1" applyFont="1" applyFill="1" applyAlignment="1" applyProtection="1"/>
    <xf numFmtId="0" fontId="19" fillId="0" borderId="34" xfId="2" applyFont="1" applyFill="1" applyBorder="1" applyAlignment="1">
      <alignment vertical="center"/>
    </xf>
    <xf numFmtId="0" fontId="19" fillId="0" borderId="0" xfId="2" applyFont="1" applyFill="1" applyAlignment="1">
      <alignment horizontal="centerContinuous" vertical="center"/>
    </xf>
    <xf numFmtId="0" fontId="19" fillId="0" borderId="20" xfId="2" applyFont="1" applyFill="1" applyBorder="1" applyAlignment="1">
      <alignment vertical="center"/>
    </xf>
    <xf numFmtId="0" fontId="19" fillId="0" borderId="5" xfId="2" applyFont="1" applyFill="1" applyBorder="1" applyAlignment="1">
      <alignment horizontal="center" vertical="center"/>
    </xf>
    <xf numFmtId="38" fontId="19" fillId="0" borderId="0" xfId="7" applyFont="1" applyFill="1" applyBorder="1" applyAlignment="1">
      <alignment vertical="center"/>
    </xf>
    <xf numFmtId="0" fontId="19" fillId="0" borderId="0" xfId="6" applyFont="1" applyFill="1" applyBorder="1" applyAlignment="1">
      <alignment vertical="center"/>
    </xf>
    <xf numFmtId="1" fontId="19" fillId="0" borderId="0" xfId="6" applyNumberFormat="1" applyFont="1" applyFill="1" applyBorder="1" applyAlignment="1">
      <alignment vertical="center"/>
    </xf>
    <xf numFmtId="37" fontId="19" fillId="0" borderId="0" xfId="6" applyNumberFormat="1" applyFont="1" applyFill="1" applyBorder="1" applyAlignment="1">
      <alignment vertical="center"/>
    </xf>
    <xf numFmtId="38" fontId="19" fillId="0" borderId="0" xfId="7" applyFont="1" applyFill="1" applyAlignment="1">
      <alignment vertical="center"/>
    </xf>
    <xf numFmtId="37" fontId="19" fillId="0" borderId="0" xfId="7" applyNumberFormat="1" applyFont="1" applyFill="1" applyAlignment="1">
      <alignment vertical="center"/>
    </xf>
    <xf numFmtId="0" fontId="19" fillId="0" borderId="0" xfId="6" applyFont="1" applyFill="1" applyAlignment="1">
      <alignment vertical="center"/>
    </xf>
    <xf numFmtId="178" fontId="19" fillId="0" borderId="0" xfId="7" applyNumberFormat="1" applyFont="1" applyFill="1" applyAlignment="1">
      <alignment vertical="center"/>
    </xf>
    <xf numFmtId="178" fontId="19" fillId="0" borderId="0" xfId="7" quotePrefix="1" applyNumberFormat="1" applyFont="1" applyFill="1" applyAlignment="1">
      <alignment horizontal="right" vertical="center"/>
    </xf>
    <xf numFmtId="0" fontId="19" fillId="0" borderId="0" xfId="6" applyFont="1" applyFill="1" applyAlignment="1">
      <alignment horizontal="left" vertical="center"/>
    </xf>
    <xf numFmtId="38" fontId="19" fillId="0" borderId="0" xfId="7" applyFont="1" applyFill="1" applyAlignment="1">
      <alignment horizontal="right" vertical="center"/>
    </xf>
    <xf numFmtId="0" fontId="19" fillId="0" borderId="1" xfId="6" applyFont="1" applyFill="1" applyBorder="1" applyAlignment="1">
      <alignment vertical="center"/>
    </xf>
    <xf numFmtId="38" fontId="19" fillId="0" borderId="60" xfId="7" applyFont="1" applyFill="1" applyBorder="1" applyAlignment="1">
      <alignment vertical="center"/>
    </xf>
    <xf numFmtId="38" fontId="19" fillId="0" borderId="1" xfId="7" applyFont="1" applyFill="1" applyBorder="1" applyAlignment="1">
      <alignment vertical="center"/>
    </xf>
    <xf numFmtId="177" fontId="19" fillId="0" borderId="1" xfId="7" applyNumberFormat="1" applyFont="1" applyFill="1" applyBorder="1" applyAlignment="1">
      <alignment horizontal="right" vertical="center"/>
    </xf>
    <xf numFmtId="38" fontId="19" fillId="0" borderId="1" xfId="7" applyFont="1" applyFill="1" applyBorder="1" applyAlignment="1">
      <alignment horizontal="right" vertical="center"/>
    </xf>
    <xf numFmtId="0" fontId="19" fillId="0" borderId="43" xfId="2" applyFont="1" applyFill="1" applyBorder="1" applyAlignment="1">
      <alignment vertical="center"/>
    </xf>
    <xf numFmtId="0" fontId="19" fillId="0" borderId="0" xfId="2" applyFont="1" applyFill="1" applyBorder="1" applyAlignment="1">
      <alignment horizontal="left" vertical="center"/>
    </xf>
    <xf numFmtId="0" fontId="19" fillId="0" borderId="0" xfId="2" applyFont="1" applyFill="1" applyAlignment="1">
      <alignment horizontal="left" vertical="center"/>
    </xf>
    <xf numFmtId="0" fontId="19" fillId="0" borderId="0" xfId="2" applyFont="1" applyFill="1" applyAlignment="1">
      <alignment vertical="center"/>
    </xf>
    <xf numFmtId="0" fontId="19" fillId="0" borderId="5" xfId="2" applyFont="1" applyBorder="1" applyAlignment="1">
      <alignment horizontal="center" vertical="center"/>
    </xf>
    <xf numFmtId="0" fontId="19" fillId="0" borderId="7" xfId="2" applyFont="1" applyBorder="1" applyAlignment="1">
      <alignment horizontal="center" vertical="center"/>
    </xf>
    <xf numFmtId="0" fontId="19" fillId="0" borderId="7" xfId="2" quotePrefix="1" applyFont="1" applyBorder="1" applyAlignment="1">
      <alignment horizontal="center" vertical="center"/>
    </xf>
    <xf numFmtId="38" fontId="19" fillId="0" borderId="8" xfId="4" applyFont="1" applyFill="1" applyBorder="1" applyAlignment="1">
      <alignment vertical="center"/>
    </xf>
    <xf numFmtId="38" fontId="12" fillId="0" borderId="0" xfId="2" applyNumberFormat="1" applyFont="1" applyBorder="1" applyAlignment="1"/>
    <xf numFmtId="3" fontId="19" fillId="0" borderId="8" xfId="2" applyNumberFormat="1" applyFont="1" applyFill="1" applyBorder="1" applyAlignment="1"/>
    <xf numFmtId="3" fontId="19" fillId="0" borderId="0" xfId="2" applyNumberFormat="1" applyFont="1" applyFill="1" applyBorder="1" applyAlignment="1"/>
    <xf numFmtId="0" fontId="19" fillId="0" borderId="0" xfId="2" applyFont="1" applyFill="1" applyBorder="1" applyAlignment="1"/>
    <xf numFmtId="0" fontId="19" fillId="0" borderId="35" xfId="2" quotePrefix="1" applyFont="1" applyBorder="1" applyAlignment="1">
      <alignment horizontal="center" vertical="center"/>
    </xf>
    <xf numFmtId="3" fontId="19" fillId="0" borderId="34" xfId="2" applyNumberFormat="1" applyFont="1" applyFill="1" applyBorder="1" applyAlignment="1"/>
    <xf numFmtId="0" fontId="19" fillId="0" borderId="34" xfId="2" applyFont="1" applyFill="1" applyBorder="1" applyAlignment="1"/>
    <xf numFmtId="0" fontId="13" fillId="0" borderId="20" xfId="2" applyFont="1" applyBorder="1" applyAlignment="1">
      <alignment horizontal="center" vertical="center"/>
    </xf>
    <xf numFmtId="0" fontId="13" fillId="0" borderId="20" xfId="2" applyFont="1" applyFill="1" applyBorder="1" applyAlignment="1">
      <alignment horizontal="distributed" vertical="center"/>
    </xf>
    <xf numFmtId="0" fontId="13" fillId="0" borderId="15" xfId="2" applyFont="1" applyFill="1" applyBorder="1" applyAlignment="1">
      <alignment horizontal="justify" vertical="center" wrapText="1"/>
    </xf>
    <xf numFmtId="37" fontId="13" fillId="0" borderId="5" xfId="2" applyNumberFormat="1" applyFont="1" applyFill="1" applyBorder="1" applyAlignment="1" applyProtection="1">
      <alignment horizontal="center" vertical="center" wrapText="1"/>
    </xf>
    <xf numFmtId="0" fontId="13" fillId="0" borderId="15" xfId="2" applyFont="1" applyFill="1" applyBorder="1" applyAlignment="1">
      <alignment horizontal="left" vertical="center"/>
    </xf>
    <xf numFmtId="0" fontId="13" fillId="0" borderId="0" xfId="2" applyFont="1"/>
    <xf numFmtId="0" fontId="9" fillId="0" borderId="34" xfId="2" applyFont="1" applyBorder="1" applyAlignment="1">
      <alignment vertical="center"/>
    </xf>
    <xf numFmtId="0" fontId="16" fillId="0" borderId="34" xfId="2" applyFont="1" applyBorder="1" applyAlignment="1">
      <alignment vertical="center"/>
    </xf>
    <xf numFmtId="37" fontId="13" fillId="0" borderId="0" xfId="2" applyNumberFormat="1" applyFont="1" applyProtection="1"/>
    <xf numFmtId="0" fontId="13" fillId="0" borderId="7" xfId="2" applyFont="1" applyBorder="1" applyAlignment="1">
      <alignment horizontal="distributed"/>
    </xf>
    <xf numFmtId="0" fontId="13" fillId="0" borderId="0" xfId="2" applyFont="1" applyAlignment="1">
      <alignment horizontal="centerContinuous"/>
    </xf>
    <xf numFmtId="37" fontId="13" fillId="0" borderId="0" xfId="2" applyNumberFormat="1" applyFont="1" applyAlignment="1" applyProtection="1"/>
    <xf numFmtId="0" fontId="13" fillId="0" borderId="1" xfId="2" applyFont="1" applyBorder="1" applyAlignment="1">
      <alignment horizontal="centerContinuous"/>
    </xf>
    <xf numFmtId="0" fontId="4" fillId="0" borderId="1" xfId="2" applyFont="1" applyBorder="1" applyAlignment="1">
      <alignment vertical="center"/>
    </xf>
    <xf numFmtId="0" fontId="8" fillId="0" borderId="1" xfId="2" applyFont="1" applyBorder="1" applyAlignment="1"/>
    <xf numFmtId="0" fontId="13" fillId="2" borderId="0" xfId="2" applyFont="1" applyFill="1" applyAlignment="1"/>
    <xf numFmtId="0" fontId="13" fillId="0" borderId="0" xfId="2" applyFont="1" applyBorder="1"/>
    <xf numFmtId="0" fontId="13" fillId="0" borderId="0" xfId="2" applyFont="1" applyBorder="1" applyAlignment="1"/>
    <xf numFmtId="0" fontId="13" fillId="2" borderId="0" xfId="2" applyFont="1" applyFill="1"/>
    <xf numFmtId="37" fontId="13" fillId="0" borderId="0" xfId="2" applyNumberFormat="1" applyFont="1" applyAlignment="1" applyProtection="1">
      <alignment horizontal="right" vertical="center"/>
    </xf>
    <xf numFmtId="37" fontId="13" fillId="0" borderId="27" xfId="2" applyNumberFormat="1" applyFont="1" applyBorder="1" applyAlignment="1" applyProtection="1">
      <alignment horizontal="right" vertical="center"/>
    </xf>
    <xf numFmtId="0" fontId="13" fillId="0" borderId="0" xfId="2" applyFont="1" applyBorder="1" applyAlignment="1">
      <alignment horizontal="right" vertical="center"/>
    </xf>
    <xf numFmtId="0" fontId="28" fillId="0" borderId="1" xfId="2" applyFont="1" applyBorder="1" applyAlignment="1">
      <alignment vertical="center"/>
    </xf>
    <xf numFmtId="0" fontId="28" fillId="0" borderId="1" xfId="2" applyFont="1" applyBorder="1" applyAlignment="1">
      <alignment horizontal="right" vertical="center"/>
    </xf>
    <xf numFmtId="0" fontId="28" fillId="0" borderId="51" xfId="2" applyFont="1" applyBorder="1" applyAlignment="1">
      <alignment horizontal="center" vertical="center"/>
    </xf>
    <xf numFmtId="0" fontId="28" fillId="0" borderId="50" xfId="2" applyFont="1" applyBorder="1" applyAlignment="1">
      <alignment horizontal="center" vertical="center"/>
    </xf>
    <xf numFmtId="0" fontId="28" fillId="0" borderId="48" xfId="2" applyFont="1" applyBorder="1" applyAlignment="1">
      <alignment horizontal="center" vertical="center"/>
    </xf>
    <xf numFmtId="38" fontId="28" fillId="0" borderId="0" xfId="4" applyFont="1" applyBorder="1" applyAlignment="1">
      <alignment vertical="center"/>
    </xf>
    <xf numFmtId="0" fontId="28" fillId="0" borderId="48" xfId="2" quotePrefix="1" applyFont="1" applyBorder="1" applyAlignment="1">
      <alignment horizontal="center" vertical="center"/>
    </xf>
    <xf numFmtId="38" fontId="28" fillId="0" borderId="0" xfId="4" applyFont="1" applyAlignment="1">
      <alignment vertical="center"/>
    </xf>
    <xf numFmtId="0" fontId="28" fillId="0" borderId="48" xfId="2" applyFont="1" applyBorder="1" applyAlignment="1">
      <alignment vertical="center"/>
    </xf>
    <xf numFmtId="55" fontId="28" fillId="0" borderId="0" xfId="2" quotePrefix="1" applyNumberFormat="1" applyFont="1" applyAlignment="1">
      <alignment horizontal="center" vertical="center"/>
    </xf>
    <xf numFmtId="38" fontId="28" fillId="0" borderId="27" xfId="2" applyNumberFormat="1" applyFont="1" applyBorder="1" applyAlignment="1">
      <alignment vertical="center"/>
    </xf>
    <xf numFmtId="55" fontId="28" fillId="0" borderId="56" xfId="2" quotePrefix="1" applyNumberFormat="1" applyFont="1" applyBorder="1" applyAlignment="1">
      <alignment horizontal="center" vertical="center"/>
    </xf>
    <xf numFmtId="38" fontId="28" fillId="0" borderId="54" xfId="2" applyNumberFormat="1" applyFont="1" applyBorder="1" applyAlignment="1">
      <alignment vertical="center"/>
    </xf>
    <xf numFmtId="38" fontId="28" fillId="0" borderId="1" xfId="4" applyFont="1" applyBorder="1" applyAlignment="1">
      <alignment vertical="center"/>
    </xf>
    <xf numFmtId="55" fontId="28" fillId="0" borderId="0" xfId="2" applyNumberFormat="1" applyFont="1" applyFill="1" applyBorder="1" applyAlignment="1">
      <alignment vertical="center"/>
    </xf>
    <xf numFmtId="0" fontId="12" fillId="0" borderId="0" xfId="8" applyFont="1" applyBorder="1" applyAlignment="1"/>
    <xf numFmtId="0" fontId="32" fillId="0" borderId="0" xfId="1" applyFont="1" applyBorder="1" applyAlignment="1" applyProtection="1"/>
    <xf numFmtId="0" fontId="12" fillId="0" borderId="0" xfId="9" applyFont="1" applyBorder="1"/>
    <xf numFmtId="0" fontId="12" fillId="0" borderId="0" xfId="9" applyFont="1" applyBorder="1" applyAlignment="1"/>
    <xf numFmtId="41" fontId="12" fillId="0" borderId="0" xfId="8" applyNumberFormat="1" applyFont="1" applyBorder="1" applyAlignment="1" applyProtection="1">
      <alignment horizontal="right"/>
    </xf>
    <xf numFmtId="37" fontId="12" fillId="0" borderId="0" xfId="8" applyNumberFormat="1" applyFont="1" applyBorder="1" applyProtection="1"/>
    <xf numFmtId="37" fontId="12" fillId="0" borderId="0" xfId="8" applyNumberFormat="1" applyFont="1" applyBorder="1" applyAlignment="1" applyProtection="1">
      <alignment horizontal="right"/>
    </xf>
    <xf numFmtId="41" fontId="12" fillId="0" borderId="0" xfId="8" applyNumberFormat="1" applyFont="1" applyBorder="1" applyAlignment="1">
      <alignment horizontal="right"/>
    </xf>
    <xf numFmtId="0" fontId="12" fillId="0" borderId="0" xfId="9" applyFont="1" applyBorder="1" applyAlignment="1">
      <alignment vertical="center" wrapText="1"/>
    </xf>
    <xf numFmtId="0" fontId="12" fillId="0" borderId="0" xfId="9" applyFont="1" applyBorder="1" applyAlignment="1">
      <alignment horizontal="center"/>
    </xf>
    <xf numFmtId="0" fontId="12" fillId="0" borderId="0" xfId="9" applyFont="1" applyBorder="1" applyAlignment="1">
      <alignment horizontal="center" vertical="top"/>
    </xf>
    <xf numFmtId="0" fontId="12" fillId="0" borderId="0" xfId="9" applyFont="1" applyBorder="1" applyAlignment="1">
      <alignment horizontal="center" vertical="center" wrapText="1"/>
    </xf>
    <xf numFmtId="0" fontId="12" fillId="0" borderId="0" xfId="8" applyFont="1" applyBorder="1" applyAlignment="1">
      <alignment horizontal="center"/>
    </xf>
    <xf numFmtId="37" fontId="12" fillId="0" borderId="0" xfId="9" applyNumberFormat="1" applyFont="1" applyBorder="1" applyProtection="1"/>
    <xf numFmtId="37" fontId="12" fillId="0" borderId="0" xfId="9" applyNumberFormat="1" applyFont="1" applyBorder="1" applyAlignment="1" applyProtection="1">
      <alignment horizontal="left"/>
    </xf>
    <xf numFmtId="0" fontId="12" fillId="0" borderId="0" xfId="8" quotePrefix="1" applyFont="1" applyBorder="1" applyAlignment="1">
      <alignment horizontal="center"/>
    </xf>
    <xf numFmtId="0" fontId="12" fillId="0" borderId="0" xfId="8" applyFont="1" applyBorder="1" applyAlignment="1">
      <alignment horizontal="center" vertical="center" wrapText="1"/>
    </xf>
    <xf numFmtId="0" fontId="12" fillId="0" borderId="0" xfId="8" applyFont="1" applyBorder="1" applyAlignment="1">
      <alignment horizontal="right"/>
    </xf>
    <xf numFmtId="37" fontId="12" fillId="0" borderId="0" xfId="9" applyNumberFormat="1" applyFont="1" applyBorder="1" applyAlignment="1" applyProtection="1">
      <alignment horizontal="right"/>
    </xf>
    <xf numFmtId="0" fontId="12" fillId="0" borderId="0" xfId="8" applyFont="1" applyBorder="1"/>
    <xf numFmtId="37" fontId="12" fillId="0" borderId="0" xfId="8" applyNumberFormat="1" applyFont="1" applyBorder="1" applyAlignment="1" applyProtection="1"/>
    <xf numFmtId="37" fontId="12" fillId="0" borderId="0" xfId="8" applyNumberFormat="1" applyFont="1" applyBorder="1" applyAlignment="1" applyProtection="1">
      <alignment horizontal="center"/>
    </xf>
    <xf numFmtId="0" fontId="12" fillId="0" borderId="0" xfId="9" applyFont="1" applyBorder="1" applyAlignment="1">
      <alignment horizontal="right"/>
    </xf>
    <xf numFmtId="0" fontId="12" fillId="0" borderId="0" xfId="8" applyFont="1" applyBorder="1" applyAlignment="1">
      <alignment horizontal="center" vertical="center"/>
    </xf>
    <xf numFmtId="37" fontId="34" fillId="3" borderId="0" xfId="9" applyNumberFormat="1" applyFont="1" applyFill="1" applyBorder="1" applyAlignment="1" applyProtection="1">
      <alignment vertical="top" textRotation="255"/>
    </xf>
    <xf numFmtId="0" fontId="12" fillId="0" borderId="0" xfId="8" applyFont="1" applyBorder="1" applyAlignment="1">
      <alignment horizontal="left" vertical="center"/>
    </xf>
    <xf numFmtId="0" fontId="16" fillId="0" borderId="0" xfId="8" applyFont="1" applyBorder="1" applyAlignment="1">
      <alignment horizontal="left"/>
    </xf>
    <xf numFmtId="0" fontId="13" fillId="0" borderId="0" xfId="2" applyFont="1" applyBorder="1" applyAlignment="1">
      <alignment horizontal="center" vertical="center"/>
    </xf>
    <xf numFmtId="0" fontId="13" fillId="0" borderId="0" xfId="2" applyFont="1" applyBorder="1" applyAlignment="1">
      <alignment horizontal="distributed"/>
    </xf>
    <xf numFmtId="176" fontId="13" fillId="0" borderId="0" xfId="2" applyNumberFormat="1" applyFont="1" applyFill="1" applyBorder="1" applyAlignment="1"/>
    <xf numFmtId="0" fontId="28" fillId="0" borderId="0" xfId="2" applyFont="1" applyBorder="1" applyAlignment="1"/>
    <xf numFmtId="176" fontId="28" fillId="0" borderId="0" xfId="2" applyNumberFormat="1" applyFont="1" applyBorder="1" applyAlignment="1"/>
    <xf numFmtId="176" fontId="13" fillId="0" borderId="0" xfId="2" applyNumberFormat="1" applyFont="1" applyBorder="1" applyAlignment="1"/>
    <xf numFmtId="0" fontId="13" fillId="0" borderId="0" xfId="9" applyFont="1" applyBorder="1"/>
    <xf numFmtId="0" fontId="37" fillId="0" borderId="68" xfId="2" applyFont="1" applyBorder="1" applyAlignment="1">
      <alignment horizontal="distributed" vertical="center"/>
    </xf>
    <xf numFmtId="0" fontId="17" fillId="0" borderId="7" xfId="2" applyFont="1" applyBorder="1" applyAlignment="1">
      <alignment horizontal="center" vertical="center"/>
    </xf>
    <xf numFmtId="37" fontId="28" fillId="0" borderId="0" xfId="2" applyNumberFormat="1" applyFont="1" applyBorder="1" applyAlignment="1"/>
    <xf numFmtId="38" fontId="28" fillId="0" borderId="0" xfId="3" applyFont="1" applyBorder="1" applyAlignment="1"/>
    <xf numFmtId="37" fontId="34" fillId="3" borderId="0" xfId="9" applyNumberFormat="1" applyFont="1" applyFill="1" applyBorder="1" applyAlignment="1" applyProtection="1">
      <alignment horizontal="center" vertical="center"/>
    </xf>
    <xf numFmtId="37" fontId="34" fillId="3" borderId="0" xfId="9" applyNumberFormat="1" applyFont="1" applyFill="1" applyBorder="1" applyAlignment="1" applyProtection="1">
      <alignment horizontal="center" vertical="distributed" textRotation="255"/>
    </xf>
    <xf numFmtId="37" fontId="35" fillId="0" borderId="0" xfId="9" applyNumberFormat="1" applyFont="1" applyBorder="1" applyAlignment="1" applyProtection="1">
      <alignment horizontal="center"/>
    </xf>
    <xf numFmtId="37" fontId="35" fillId="0" borderId="0" xfId="9" applyNumberFormat="1" applyFont="1" applyBorder="1" applyAlignment="1" applyProtection="1"/>
    <xf numFmtId="37" fontId="36" fillId="0" borderId="0" xfId="9" applyNumberFormat="1" applyFont="1" applyBorder="1" applyAlignment="1" applyProtection="1"/>
    <xf numFmtId="176" fontId="36" fillId="0" borderId="0" xfId="9" applyNumberFormat="1" applyFont="1" applyBorder="1" applyAlignment="1" applyProtection="1"/>
    <xf numFmtId="0" fontId="17" fillId="0" borderId="23" xfId="2" applyFont="1" applyBorder="1" applyAlignment="1">
      <alignment horizontal="center" vertical="center" shrinkToFit="1"/>
    </xf>
    <xf numFmtId="0" fontId="17" fillId="0" borderId="5" xfId="2" applyFont="1" applyBorder="1" applyAlignment="1">
      <alignment horizontal="center" vertical="center" shrinkToFit="1"/>
    </xf>
    <xf numFmtId="0" fontId="19" fillId="0" borderId="0" xfId="2" applyFont="1" applyBorder="1" applyAlignment="1">
      <alignment horizontal="left" vertical="center"/>
    </xf>
    <xf numFmtId="0" fontId="17" fillId="0" borderId="0" xfId="2" applyFont="1" applyBorder="1" applyAlignment="1">
      <alignment horizontal="left" vertical="center"/>
    </xf>
    <xf numFmtId="0" fontId="17" fillId="0" borderId="12" xfId="2" applyFont="1" applyBorder="1" applyAlignment="1">
      <alignment horizontal="center" vertical="center" wrapText="1"/>
    </xf>
    <xf numFmtId="0" fontId="17" fillId="0" borderId="7" xfId="2" applyFont="1" applyBorder="1" applyAlignment="1">
      <alignment horizontal="center" vertical="center"/>
    </xf>
    <xf numFmtId="0" fontId="17" fillId="0" borderId="17" xfId="2" applyFont="1" applyBorder="1" applyAlignment="1">
      <alignment horizontal="center" vertical="center"/>
    </xf>
    <xf numFmtId="0" fontId="17" fillId="0" borderId="13" xfId="2" applyFont="1" applyBorder="1" applyAlignment="1">
      <alignment horizontal="center" vertical="center"/>
    </xf>
    <xf numFmtId="0" fontId="17" fillId="0" borderId="22" xfId="2" applyFont="1" applyBorder="1" applyAlignment="1">
      <alignment horizontal="center" vertical="center"/>
    </xf>
    <xf numFmtId="0" fontId="17" fillId="0" borderId="14" xfId="2" applyFont="1" applyBorder="1" applyAlignment="1">
      <alignment horizontal="center" vertical="center"/>
    </xf>
    <xf numFmtId="0" fontId="17" fillId="0" borderId="23" xfId="2" applyFont="1" applyBorder="1" applyAlignment="1">
      <alignment horizontal="center" vertical="center"/>
    </xf>
    <xf numFmtId="0" fontId="17" fillId="0" borderId="6" xfId="2" applyFont="1" applyBorder="1" applyAlignment="1">
      <alignment horizontal="center" vertical="center"/>
    </xf>
    <xf numFmtId="0" fontId="17" fillId="0" borderId="5" xfId="2" applyFont="1" applyBorder="1" applyAlignment="1">
      <alignment horizontal="center" vertical="center"/>
    </xf>
    <xf numFmtId="0" fontId="17" fillId="0" borderId="24"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25" xfId="2" applyFont="1" applyBorder="1" applyAlignment="1">
      <alignment horizontal="center" vertical="center"/>
    </xf>
    <xf numFmtId="0" fontId="17" fillId="0" borderId="27" xfId="2" applyFont="1" applyBorder="1" applyAlignment="1">
      <alignment horizontal="center" vertical="center"/>
    </xf>
    <xf numFmtId="0" fontId="17" fillId="0" borderId="32" xfId="2" applyFont="1" applyBorder="1" applyAlignment="1">
      <alignment horizontal="center" vertical="center"/>
    </xf>
    <xf numFmtId="0" fontId="17" fillId="0" borderId="8" xfId="2" applyFont="1" applyBorder="1" applyAlignment="1">
      <alignment horizontal="center" vertical="center"/>
    </xf>
    <xf numFmtId="0" fontId="17" fillId="0" borderId="28" xfId="2" applyFont="1" applyBorder="1" applyAlignment="1">
      <alignment horizontal="center" vertical="center"/>
    </xf>
    <xf numFmtId="0" fontId="17" fillId="0" borderId="29" xfId="2" applyFont="1" applyBorder="1" applyAlignment="1">
      <alignment horizontal="center" vertical="center"/>
    </xf>
    <xf numFmtId="0" fontId="5" fillId="0" borderId="0" xfId="2" applyFont="1" applyAlignment="1">
      <alignment horizontal="center" vertical="center"/>
    </xf>
    <xf numFmtId="0" fontId="17" fillId="0" borderId="15" xfId="2" applyFont="1" applyBorder="1" applyAlignment="1">
      <alignment horizontal="center" vertical="center"/>
    </xf>
    <xf numFmtId="0" fontId="17" fillId="0" borderId="16" xfId="2" applyFont="1" applyBorder="1" applyAlignment="1">
      <alignment horizontal="center" vertical="center"/>
    </xf>
    <xf numFmtId="0" fontId="17" fillId="0" borderId="7"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14" xfId="2" applyFont="1" applyBorder="1" applyAlignment="1">
      <alignment horizontal="distributed" vertical="center"/>
    </xf>
    <xf numFmtId="0" fontId="17" fillId="0" borderId="21" xfId="2" applyFont="1" applyBorder="1" applyAlignment="1">
      <alignment horizontal="center" vertical="center"/>
    </xf>
    <xf numFmtId="0" fontId="12" fillId="0" borderId="0" xfId="2" applyFont="1" applyBorder="1" applyAlignment="1">
      <alignment wrapText="1"/>
    </xf>
    <xf numFmtId="0" fontId="13" fillId="0" borderId="15" xfId="2" applyFont="1" applyBorder="1" applyAlignment="1">
      <alignment horizontal="center" vertical="center"/>
    </xf>
    <xf numFmtId="0" fontId="13" fillId="0" borderId="16" xfId="2" applyFont="1" applyBorder="1" applyAlignment="1">
      <alignment horizontal="center" vertical="center"/>
    </xf>
    <xf numFmtId="0" fontId="13" fillId="0" borderId="28" xfId="2" applyFont="1" applyBorder="1" applyAlignment="1">
      <alignment horizontal="center" vertical="center"/>
    </xf>
    <xf numFmtId="0" fontId="13" fillId="0" borderId="33" xfId="2" applyFont="1" applyBorder="1" applyAlignment="1">
      <alignment horizontal="center" vertical="center"/>
    </xf>
    <xf numFmtId="0" fontId="13" fillId="0" borderId="23" xfId="2" applyFont="1" applyBorder="1" applyAlignment="1">
      <alignment horizontal="center" vertical="center"/>
    </xf>
    <xf numFmtId="0" fontId="13" fillId="0" borderId="5" xfId="2" applyFont="1" applyBorder="1" applyAlignment="1">
      <alignment horizontal="center" vertical="center"/>
    </xf>
    <xf numFmtId="0" fontId="13" fillId="0" borderId="20" xfId="2" applyFont="1" applyBorder="1" applyAlignment="1">
      <alignment horizontal="center" vertical="center"/>
    </xf>
    <xf numFmtId="0" fontId="13" fillId="0" borderId="7" xfId="2" applyFont="1" applyBorder="1" applyAlignment="1">
      <alignment horizontal="center" vertical="center"/>
    </xf>
    <xf numFmtId="0" fontId="13" fillId="0" borderId="29" xfId="2" applyFont="1" applyBorder="1" applyAlignment="1">
      <alignment horizontal="center" vertical="center"/>
    </xf>
    <xf numFmtId="0" fontId="13" fillId="0" borderId="21" xfId="2" applyFont="1" applyBorder="1" applyAlignment="1">
      <alignment horizontal="center" vertical="center"/>
    </xf>
    <xf numFmtId="0" fontId="13" fillId="0" borderId="27" xfId="2" applyFont="1" applyFill="1" applyBorder="1" applyAlignment="1">
      <alignment horizontal="distributed" vertical="center"/>
    </xf>
    <xf numFmtId="0" fontId="13" fillId="0" borderId="0" xfId="2" applyFont="1" applyFill="1" applyBorder="1" applyAlignment="1">
      <alignment horizontal="distributed" vertical="center"/>
    </xf>
    <xf numFmtId="176" fontId="22" fillId="0" borderId="27" xfId="2" applyNumberFormat="1" applyFont="1" applyFill="1" applyBorder="1" applyAlignment="1">
      <alignment horizontal="left" vertical="center" wrapText="1"/>
    </xf>
    <xf numFmtId="176" fontId="22" fillId="0" borderId="0" xfId="2" applyNumberFormat="1" applyFont="1" applyFill="1" applyBorder="1" applyAlignment="1">
      <alignment horizontal="left" vertical="center" wrapText="1"/>
    </xf>
    <xf numFmtId="176" fontId="22" fillId="0" borderId="27" xfId="2" applyNumberFormat="1" applyFont="1" applyFill="1" applyBorder="1" applyAlignment="1">
      <alignment horizontal="left" wrapText="1"/>
    </xf>
    <xf numFmtId="176" fontId="22" fillId="0" borderId="0" xfId="2" applyNumberFormat="1" applyFont="1" applyFill="1" applyBorder="1" applyAlignment="1">
      <alignment horizontal="left" wrapText="1"/>
    </xf>
    <xf numFmtId="0" fontId="13" fillId="0" borderId="27" xfId="2" applyFont="1" applyFill="1" applyBorder="1" applyAlignment="1">
      <alignment horizontal="center" vertical="center"/>
    </xf>
    <xf numFmtId="0" fontId="13" fillId="0" borderId="0" xfId="2" applyFont="1" applyFill="1" applyBorder="1" applyAlignment="1">
      <alignment horizontal="center" vertical="center"/>
    </xf>
    <xf numFmtId="0" fontId="24" fillId="0" borderId="27" xfId="2" applyFont="1" applyFill="1" applyBorder="1" applyAlignment="1">
      <alignment horizontal="center" vertical="center" shrinkToFit="1"/>
    </xf>
    <xf numFmtId="0" fontId="24" fillId="0" borderId="0" xfId="2" applyFont="1" applyFill="1" applyBorder="1" applyAlignment="1">
      <alignment horizontal="center" vertical="center" shrinkToFit="1"/>
    </xf>
    <xf numFmtId="0" fontId="13" fillId="0" borderId="38" xfId="2" applyFont="1" applyFill="1" applyBorder="1" applyAlignment="1">
      <alignment horizontal="center" vertical="center" wrapText="1"/>
    </xf>
    <xf numFmtId="0" fontId="13" fillId="0" borderId="33" xfId="2" applyFont="1" applyFill="1" applyBorder="1" applyAlignment="1">
      <alignment horizontal="center" vertical="center" wrapText="1"/>
    </xf>
    <xf numFmtId="0" fontId="13" fillId="0" borderId="45"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21" fillId="0" borderId="0" xfId="2" applyFont="1" applyFill="1" applyBorder="1" applyAlignment="1">
      <alignment horizontal="distributed" vertical="center"/>
    </xf>
    <xf numFmtId="0" fontId="13" fillId="0" borderId="25" xfId="2" applyFont="1" applyFill="1" applyBorder="1" applyAlignment="1">
      <alignment horizontal="center" vertical="center"/>
    </xf>
    <xf numFmtId="0" fontId="21" fillId="0" borderId="52" xfId="2" applyFont="1" applyFill="1" applyBorder="1" applyAlignment="1">
      <alignment horizontal="center" vertical="center"/>
    </xf>
    <xf numFmtId="0" fontId="13" fillId="0" borderId="47" xfId="2" applyFont="1" applyFill="1" applyBorder="1" applyAlignment="1">
      <alignment horizontal="center" vertical="center"/>
    </xf>
    <xf numFmtId="0" fontId="13" fillId="0" borderId="41" xfId="2" applyFont="1" applyFill="1" applyBorder="1" applyAlignment="1">
      <alignment horizontal="center" vertical="center"/>
    </xf>
    <xf numFmtId="0" fontId="13" fillId="0" borderId="32" xfId="2" applyFont="1" applyFill="1" applyBorder="1" applyAlignment="1">
      <alignment horizontal="center" vertical="center"/>
    </xf>
    <xf numFmtId="0" fontId="13" fillId="0" borderId="20" xfId="2" applyFont="1" applyFill="1" applyBorder="1" applyAlignment="1">
      <alignment horizontal="center" vertical="center"/>
    </xf>
    <xf numFmtId="0" fontId="5" fillId="0" borderId="0" xfId="2" applyFont="1" applyFill="1" applyAlignment="1">
      <alignment horizontal="center" vertical="center"/>
    </xf>
    <xf numFmtId="0" fontId="9" fillId="0" borderId="37" xfId="2" applyFont="1" applyFill="1" applyBorder="1" applyAlignment="1">
      <alignment horizontal="left" vertical="center"/>
    </xf>
    <xf numFmtId="0" fontId="13" fillId="0" borderId="43" xfId="2" applyFont="1" applyFill="1" applyBorder="1" applyAlignment="1">
      <alignment horizontal="center" vertical="center"/>
    </xf>
    <xf numFmtId="0" fontId="13" fillId="0" borderId="12" xfId="2" applyFont="1" applyBorder="1" applyAlignment="1">
      <alignment horizontal="center" vertical="center"/>
    </xf>
    <xf numFmtId="0" fontId="13" fillId="0" borderId="17" xfId="2" applyFont="1" applyBorder="1" applyAlignment="1">
      <alignment horizontal="center" vertical="center"/>
    </xf>
    <xf numFmtId="0" fontId="13" fillId="0" borderId="39" xfId="2" applyFont="1" applyBorder="1" applyAlignment="1">
      <alignment horizontal="center" vertical="center" wrapText="1"/>
    </xf>
    <xf numFmtId="0" fontId="13" fillId="0" borderId="33" xfId="2" applyFont="1" applyBorder="1" applyAlignment="1">
      <alignment horizontal="center" vertical="center" wrapText="1"/>
    </xf>
    <xf numFmtId="0" fontId="13" fillId="0" borderId="39" xfId="2" applyFont="1" applyBorder="1" applyAlignment="1">
      <alignment horizontal="center" vertical="center"/>
    </xf>
    <xf numFmtId="0" fontId="13" fillId="0" borderId="57" xfId="2" applyFont="1" applyBorder="1" applyAlignment="1">
      <alignment horizontal="center" vertical="center"/>
    </xf>
    <xf numFmtId="0" fontId="13" fillId="0" borderId="58" xfId="2" applyFont="1" applyBorder="1" applyAlignment="1">
      <alignment horizontal="center" vertical="center"/>
    </xf>
    <xf numFmtId="0" fontId="13" fillId="0" borderId="8" xfId="2" applyFont="1" applyBorder="1" applyAlignment="1">
      <alignment horizontal="center" vertical="center"/>
    </xf>
    <xf numFmtId="0" fontId="13" fillId="0" borderId="0" xfId="2" applyFont="1" applyBorder="1" applyAlignment="1">
      <alignment horizontal="center" vertical="center"/>
    </xf>
    <xf numFmtId="0" fontId="21" fillId="0" borderId="0" xfId="2" applyFont="1" applyAlignment="1">
      <alignment horizontal="center" vertical="center"/>
    </xf>
    <xf numFmtId="0" fontId="19" fillId="0" borderId="34" xfId="2" applyFont="1" applyBorder="1" applyAlignment="1">
      <alignment horizontal="right" vertical="center"/>
    </xf>
    <xf numFmtId="0" fontId="19" fillId="0" borderId="12" xfId="2" applyFont="1" applyBorder="1" applyAlignment="1">
      <alignment horizontal="center" vertical="center"/>
    </xf>
    <xf numFmtId="0" fontId="19" fillId="0" borderId="17" xfId="2" applyFont="1" applyBorder="1" applyAlignment="1">
      <alignment horizontal="center" vertical="center"/>
    </xf>
    <xf numFmtId="0" fontId="19" fillId="0" borderId="13" xfId="2" applyFont="1" applyBorder="1" applyAlignment="1">
      <alignment horizontal="center" vertical="center"/>
    </xf>
    <xf numFmtId="0" fontId="19" fillId="0" borderId="14" xfId="2" applyFont="1" applyBorder="1" applyAlignment="1">
      <alignment horizontal="center" vertical="center"/>
    </xf>
    <xf numFmtId="0" fontId="19" fillId="0" borderId="22" xfId="2" applyFont="1" applyBorder="1" applyAlignment="1">
      <alignment horizontal="center" vertical="center"/>
    </xf>
    <xf numFmtId="0" fontId="12" fillId="0" borderId="3"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6" xfId="2" applyFont="1" applyBorder="1" applyAlignment="1">
      <alignment horizontal="center" vertical="center"/>
    </xf>
    <xf numFmtId="0" fontId="12" fillId="0" borderId="7" xfId="2" applyFont="1" applyBorder="1" applyAlignment="1">
      <alignment horizontal="center" vertical="center"/>
    </xf>
    <xf numFmtId="37" fontId="12" fillId="0" borderId="8" xfId="2" applyNumberFormat="1" applyFont="1" applyBorder="1" applyAlignment="1" applyProtection="1">
      <alignment horizontal="right" vertical="center"/>
    </xf>
    <xf numFmtId="37" fontId="12" fillId="0" borderId="0" xfId="2" applyNumberFormat="1" applyFont="1" applyBorder="1" applyAlignment="1" applyProtection="1">
      <alignment horizontal="right" vertical="center"/>
    </xf>
    <xf numFmtId="0" fontId="12" fillId="0" borderId="7" xfId="2" quotePrefix="1" applyFont="1" applyBorder="1" applyAlignment="1">
      <alignment horizontal="center" vertical="center"/>
    </xf>
    <xf numFmtId="0" fontId="12" fillId="0" borderId="9" xfId="2" applyFont="1" applyBorder="1" applyAlignment="1">
      <alignment horizontal="center" vertical="center"/>
    </xf>
    <xf numFmtId="37" fontId="12" fillId="0" borderId="10" xfId="2" applyNumberFormat="1" applyFont="1" applyBorder="1" applyAlignment="1" applyProtection="1">
      <alignment horizontal="right" vertical="center"/>
    </xf>
    <xf numFmtId="0" fontId="13" fillId="0" borderId="0" xfId="2" applyFont="1" applyBorder="1" applyAlignment="1">
      <alignment vertical="center"/>
    </xf>
    <xf numFmtId="0" fontId="13" fillId="0" borderId="12" xfId="2" applyFont="1" applyBorder="1" applyAlignment="1">
      <alignment horizontal="center" vertical="center" wrapText="1"/>
    </xf>
    <xf numFmtId="0" fontId="13" fillId="0" borderId="35" xfId="2" applyFont="1" applyBorder="1" applyAlignment="1">
      <alignment horizontal="center" vertical="center" wrapText="1"/>
    </xf>
    <xf numFmtId="0" fontId="13" fillId="0" borderId="73" xfId="2" applyFont="1" applyBorder="1" applyAlignment="1">
      <alignment horizontal="center" vertical="center" wrapText="1"/>
    </xf>
    <xf numFmtId="0" fontId="13" fillId="0" borderId="40" xfId="2" applyFont="1" applyBorder="1" applyAlignment="1">
      <alignment horizontal="center" vertical="center" wrapText="1"/>
    </xf>
    <xf numFmtId="0" fontId="13" fillId="0" borderId="74" xfId="2" applyFont="1" applyBorder="1" applyAlignment="1">
      <alignment horizontal="center" vertical="center" wrapText="1"/>
    </xf>
    <xf numFmtId="0" fontId="13" fillId="0" borderId="43" xfId="2" applyFont="1" applyBorder="1" applyAlignment="1">
      <alignment vertical="center"/>
    </xf>
    <xf numFmtId="0" fontId="29" fillId="0" borderId="0" xfId="2" applyFont="1" applyAlignment="1">
      <alignment horizontal="center" vertical="center"/>
    </xf>
    <xf numFmtId="0" fontId="28" fillId="0" borderId="44" xfId="2" applyFont="1" applyBorder="1" applyAlignment="1">
      <alignment horizontal="center" vertical="center"/>
    </xf>
    <xf numFmtId="0" fontId="28" fillId="0" borderId="51" xfId="2" applyFont="1" applyBorder="1" applyAlignment="1">
      <alignment horizontal="center" vertical="center"/>
    </xf>
    <xf numFmtId="0" fontId="28" fillId="0" borderId="46" xfId="2" applyFont="1" applyBorder="1" applyAlignment="1">
      <alignment horizontal="center" vertical="center"/>
    </xf>
    <xf numFmtId="0" fontId="28" fillId="0" borderId="50" xfId="2" applyFont="1" applyBorder="1" applyAlignment="1">
      <alignment horizontal="center" vertical="center"/>
    </xf>
    <xf numFmtId="0" fontId="28" fillId="0" borderId="75" xfId="2" applyFont="1" applyBorder="1" applyAlignment="1">
      <alignment horizontal="center" vertical="center"/>
    </xf>
    <xf numFmtId="0" fontId="28" fillId="0" borderId="76" xfId="2" applyFont="1" applyBorder="1" applyAlignment="1">
      <alignment horizontal="center" vertical="center"/>
    </xf>
    <xf numFmtId="0" fontId="28" fillId="0" borderId="77" xfId="2" applyFont="1" applyBorder="1" applyAlignment="1">
      <alignment horizontal="center" vertical="center"/>
    </xf>
    <xf numFmtId="0" fontId="28" fillId="0" borderId="78" xfId="2" applyFont="1" applyBorder="1" applyAlignment="1">
      <alignment horizontal="center" vertical="center"/>
    </xf>
    <xf numFmtId="0" fontId="28" fillId="0" borderId="65" xfId="2" applyFont="1" applyBorder="1" applyAlignment="1">
      <alignment horizontal="center" vertical="center"/>
    </xf>
    <xf numFmtId="0" fontId="13" fillId="0" borderId="15" xfId="2" applyFont="1" applyBorder="1" applyAlignment="1">
      <alignment horizontal="center" vertical="center" shrinkToFit="1"/>
    </xf>
    <xf numFmtId="0" fontId="13" fillId="0" borderId="21" xfId="2" applyFont="1" applyBorder="1" applyAlignment="1">
      <alignment horizontal="center" vertical="center" shrinkToFit="1"/>
    </xf>
    <xf numFmtId="0" fontId="20" fillId="0" borderId="0" xfId="2" applyFont="1" applyAlignment="1">
      <alignment horizontal="center"/>
    </xf>
    <xf numFmtId="0" fontId="13" fillId="0" borderId="13" xfId="2" applyFont="1" applyBorder="1" applyAlignment="1">
      <alignment horizontal="distributed" vertical="center" justifyLastLine="1" shrinkToFit="1"/>
    </xf>
    <xf numFmtId="0" fontId="13" fillId="0" borderId="14" xfId="2" applyFont="1" applyBorder="1" applyAlignment="1">
      <alignment horizontal="distributed" vertical="center" justifyLastLine="1" shrinkToFit="1"/>
    </xf>
    <xf numFmtId="0" fontId="13" fillId="0" borderId="22" xfId="2" applyFont="1" applyBorder="1" applyAlignment="1">
      <alignment horizontal="distributed" vertical="center" justifyLastLine="1" shrinkToFit="1"/>
    </xf>
    <xf numFmtId="0" fontId="13" fillId="0" borderId="28" xfId="2" applyFont="1" applyBorder="1" applyAlignment="1">
      <alignment horizontal="center" vertical="center" shrinkToFit="1"/>
    </xf>
    <xf numFmtId="0" fontId="13" fillId="0" borderId="33" xfId="2" applyFont="1" applyBorder="1" applyAlignment="1">
      <alignment horizontal="center" vertical="center" shrinkToFit="1"/>
    </xf>
    <xf numFmtId="0" fontId="13" fillId="0" borderId="16" xfId="2" applyFont="1" applyBorder="1" applyAlignment="1">
      <alignment horizontal="center" vertical="center" shrinkToFit="1"/>
    </xf>
    <xf numFmtId="0" fontId="13" fillId="0" borderId="23"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0" xfId="2" applyFont="1" applyBorder="1" applyAlignment="1">
      <alignment horizontal="left" vertical="center"/>
    </xf>
    <xf numFmtId="0" fontId="13" fillId="0" borderId="14" xfId="2" applyFont="1" applyBorder="1" applyAlignment="1">
      <alignment horizontal="distributed" vertical="center"/>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33" xfId="2" applyFont="1" applyBorder="1" applyAlignment="1">
      <alignment vertical="center"/>
    </xf>
    <xf numFmtId="0" fontId="13" fillId="0" borderId="28" xfId="2" applyFont="1" applyBorder="1" applyAlignment="1">
      <alignment horizontal="center" vertical="center" wrapText="1"/>
    </xf>
    <xf numFmtId="0" fontId="5" fillId="0" borderId="0" xfId="2" applyFont="1" applyAlignment="1">
      <alignment horizontal="center" justifyLastLine="1"/>
    </xf>
    <xf numFmtId="0" fontId="13" fillId="0" borderId="17" xfId="2" applyFont="1" applyBorder="1" applyAlignment="1">
      <alignment vertical="center"/>
    </xf>
    <xf numFmtId="0" fontId="13" fillId="0" borderId="38" xfId="2" applyFont="1" applyBorder="1" applyAlignment="1">
      <alignment horizontal="center" vertical="center" wrapText="1" shrinkToFit="1"/>
    </xf>
    <xf numFmtId="0" fontId="13" fillId="0" borderId="33" xfId="2" applyFont="1" applyBorder="1" applyAlignment="1">
      <alignment horizontal="center" vertical="center" wrapText="1" shrinkToFit="1"/>
    </xf>
    <xf numFmtId="0" fontId="13" fillId="0" borderId="39" xfId="2" applyFont="1" applyBorder="1" applyAlignment="1">
      <alignment horizontal="center" vertical="center" wrapText="1" shrinkToFit="1"/>
    </xf>
    <xf numFmtId="0" fontId="13" fillId="0" borderId="22" xfId="2" applyFont="1" applyBorder="1" applyAlignment="1">
      <alignment horizontal="center" vertical="center"/>
    </xf>
    <xf numFmtId="0" fontId="13" fillId="0" borderId="40" xfId="2" applyFont="1" applyBorder="1" applyAlignment="1">
      <alignment horizontal="center" vertical="center"/>
    </xf>
    <xf numFmtId="0" fontId="13" fillId="0" borderId="41" xfId="2" applyFont="1" applyBorder="1" applyAlignment="1">
      <alignment horizontal="center" vertical="center"/>
    </xf>
    <xf numFmtId="0" fontId="13" fillId="0" borderId="0" xfId="2" applyFont="1" applyAlignment="1">
      <alignment horizontal="left" vertical="center"/>
    </xf>
    <xf numFmtId="0" fontId="13" fillId="0" borderId="7" xfId="2" quotePrefix="1" applyFont="1" applyBorder="1" applyAlignment="1">
      <alignment horizontal="center" vertical="center"/>
    </xf>
    <xf numFmtId="0" fontId="13" fillId="0" borderId="18" xfId="2" applyFont="1" applyBorder="1" applyAlignment="1">
      <alignment horizontal="center" vertical="center"/>
    </xf>
    <xf numFmtId="0" fontId="13" fillId="0" borderId="8" xfId="2" applyFont="1" applyBorder="1" applyAlignment="1">
      <alignment horizontal="right" vertical="center"/>
    </xf>
    <xf numFmtId="0" fontId="13" fillId="0" borderId="60" xfId="2" applyFont="1" applyBorder="1" applyAlignment="1">
      <alignment horizontal="right" vertical="center"/>
    </xf>
    <xf numFmtId="0" fontId="13" fillId="0" borderId="0" xfId="2" applyFont="1" applyBorder="1" applyAlignment="1">
      <alignment horizontal="right" vertical="center"/>
    </xf>
    <xf numFmtId="0" fontId="13" fillId="0" borderId="37" xfId="2" applyFont="1" applyBorder="1" applyAlignment="1">
      <alignment horizontal="right" vertical="center"/>
    </xf>
    <xf numFmtId="38" fontId="13" fillId="0" borderId="0" xfId="4" applyFont="1" applyBorder="1" applyAlignment="1">
      <alignment horizontal="right" vertical="center"/>
    </xf>
    <xf numFmtId="38" fontId="13" fillId="0" borderId="37" xfId="4" applyFont="1" applyBorder="1" applyAlignment="1">
      <alignment horizontal="right" vertical="center"/>
    </xf>
    <xf numFmtId="0" fontId="13" fillId="0" borderId="0" xfId="2" quotePrefix="1" applyFont="1" applyBorder="1" applyAlignment="1">
      <alignment horizontal="center" vertical="center"/>
    </xf>
    <xf numFmtId="0" fontId="13" fillId="0" borderId="27" xfId="2" applyFont="1" applyBorder="1" applyAlignment="1">
      <alignment horizontal="right" vertical="center"/>
    </xf>
    <xf numFmtId="0" fontId="13" fillId="0" borderId="39" xfId="2" applyFont="1" applyBorder="1" applyAlignment="1">
      <alignment horizontal="center" vertical="center" shrinkToFit="1"/>
    </xf>
    <xf numFmtId="0" fontId="19" fillId="0" borderId="0" xfId="2" applyFont="1" applyAlignment="1">
      <alignment horizontal="left" vertical="center"/>
    </xf>
    <xf numFmtId="0" fontId="13" fillId="0" borderId="61" xfId="2" applyFont="1" applyBorder="1" applyAlignment="1">
      <alignment horizontal="center" vertical="center"/>
    </xf>
    <xf numFmtId="0" fontId="13" fillId="0" borderId="63" xfId="2" applyFont="1" applyBorder="1" applyAlignment="1">
      <alignment horizontal="center" vertical="center"/>
    </xf>
    <xf numFmtId="0" fontId="13" fillId="0" borderId="62" xfId="2" applyFont="1" applyBorder="1" applyAlignment="1">
      <alignment horizontal="center" vertical="center"/>
    </xf>
    <xf numFmtId="0" fontId="13" fillId="0" borderId="64" xfId="2" applyFont="1" applyBorder="1" applyAlignment="1">
      <alignment vertical="center"/>
    </xf>
    <xf numFmtId="0" fontId="13" fillId="0" borderId="47" xfId="2" applyFont="1" applyBorder="1" applyAlignment="1">
      <alignment horizontal="center" vertical="center"/>
    </xf>
    <xf numFmtId="0" fontId="13" fillId="0" borderId="65" xfId="2" applyFont="1" applyBorder="1" applyAlignment="1">
      <alignment horizontal="center" vertical="center"/>
    </xf>
    <xf numFmtId="0" fontId="19" fillId="0" borderId="1" xfId="6" applyFont="1" applyFill="1" applyBorder="1" applyAlignment="1">
      <alignment vertical="center"/>
    </xf>
    <xf numFmtId="0" fontId="19" fillId="0" borderId="18" xfId="6" applyFont="1" applyFill="1" applyBorder="1" applyAlignment="1">
      <alignment vertical="center"/>
    </xf>
    <xf numFmtId="0" fontId="19" fillId="0" borderId="0" xfId="6" applyFont="1" applyFill="1" applyBorder="1" applyAlignment="1">
      <alignment horizontal="distributed" vertical="center"/>
    </xf>
    <xf numFmtId="0" fontId="19" fillId="0" borderId="7" xfId="6" applyFont="1" applyFill="1" applyBorder="1" applyAlignment="1">
      <alignment vertical="center"/>
    </xf>
    <xf numFmtId="0" fontId="12" fillId="0" borderId="0" xfId="2" applyFont="1" applyFill="1" applyBorder="1" applyAlignment="1">
      <alignment horizontal="center"/>
    </xf>
    <xf numFmtId="0" fontId="19" fillId="0" borderId="0" xfId="6" applyFont="1" applyFill="1" applyAlignment="1">
      <alignment horizontal="distributed" vertical="center"/>
    </xf>
    <xf numFmtId="38" fontId="12" fillId="0" borderId="0" xfId="2" applyNumberFormat="1" applyFont="1" applyFill="1" applyBorder="1" applyAlignment="1">
      <alignment horizontal="center"/>
    </xf>
    <xf numFmtId="38" fontId="12" fillId="0" borderId="0" xfId="2" applyNumberFormat="1" applyFont="1" applyFill="1" applyAlignment="1">
      <alignment horizontal="distributed"/>
    </xf>
    <xf numFmtId="0" fontId="12" fillId="0" borderId="0" xfId="2" applyFont="1" applyFill="1" applyBorder="1" applyAlignment="1">
      <alignment horizontal="distributed"/>
    </xf>
    <xf numFmtId="0" fontId="19" fillId="0" borderId="0" xfId="6" applyFont="1" applyFill="1" applyAlignment="1">
      <alignment horizontal="left" vertical="center"/>
    </xf>
    <xf numFmtId="0" fontId="19" fillId="0" borderId="7" xfId="6" applyFont="1" applyFill="1" applyBorder="1" applyAlignment="1">
      <alignment horizontal="left" vertical="center"/>
    </xf>
    <xf numFmtId="0" fontId="19" fillId="0" borderId="0" xfId="2" quotePrefix="1" applyFont="1" applyFill="1" applyAlignment="1">
      <alignment horizontal="center" vertical="center"/>
    </xf>
    <xf numFmtId="0" fontId="19" fillId="0" borderId="7" xfId="2" quotePrefix="1" applyFont="1" applyFill="1" applyBorder="1" applyAlignment="1">
      <alignment horizontal="center" vertical="center"/>
    </xf>
    <xf numFmtId="0" fontId="19" fillId="0" borderId="0" xfId="6" quotePrefix="1" applyFont="1" applyFill="1" applyAlignment="1">
      <alignment horizontal="center" vertical="center"/>
    </xf>
    <xf numFmtId="0" fontId="19" fillId="0" borderId="7" xfId="6" quotePrefix="1" applyFont="1" applyFill="1" applyBorder="1" applyAlignment="1">
      <alignment horizontal="center" vertical="center"/>
    </xf>
    <xf numFmtId="0" fontId="19" fillId="0" borderId="34" xfId="2" applyFont="1" applyFill="1" applyBorder="1" applyAlignment="1">
      <alignment horizontal="right" vertical="center"/>
    </xf>
    <xf numFmtId="0" fontId="19" fillId="0" borderId="41" xfId="2" applyFont="1" applyFill="1" applyBorder="1" applyAlignment="1">
      <alignment horizontal="center" vertical="center"/>
    </xf>
    <xf numFmtId="0" fontId="19" fillId="0" borderId="12" xfId="2" applyFont="1" applyFill="1" applyBorder="1" applyAlignment="1">
      <alignment vertical="center"/>
    </xf>
    <xf numFmtId="0" fontId="19" fillId="0" borderId="20" xfId="2" applyFont="1" applyFill="1" applyBorder="1" applyAlignment="1">
      <alignment vertical="center"/>
    </xf>
    <xf numFmtId="0" fontId="19" fillId="0" borderId="17" xfId="2" applyFont="1" applyFill="1" applyBorder="1" applyAlignment="1">
      <alignment vertical="center"/>
    </xf>
    <xf numFmtId="0" fontId="19" fillId="0" borderId="13" xfId="2" applyFont="1" applyFill="1" applyBorder="1" applyAlignment="1">
      <alignment horizontal="center" vertical="center"/>
    </xf>
    <xf numFmtId="0" fontId="19" fillId="0" borderId="22" xfId="2" applyFont="1" applyFill="1" applyBorder="1" applyAlignment="1">
      <alignment vertical="center"/>
    </xf>
    <xf numFmtId="0" fontId="19" fillId="0" borderId="14" xfId="2" applyFont="1" applyFill="1" applyBorder="1" applyAlignment="1">
      <alignment vertical="center"/>
    </xf>
    <xf numFmtId="0" fontId="13" fillId="0" borderId="6" xfId="2" applyFont="1" applyFill="1" applyBorder="1" applyAlignment="1">
      <alignment horizontal="distributed" vertical="center"/>
    </xf>
    <xf numFmtId="0" fontId="13" fillId="0" borderId="7" xfId="2" applyFont="1" applyFill="1" applyBorder="1" applyAlignment="1">
      <alignment horizontal="distributed" vertical="center"/>
    </xf>
    <xf numFmtId="0" fontId="13" fillId="0" borderId="17" xfId="2" applyFont="1" applyFill="1" applyBorder="1" applyAlignment="1">
      <alignment horizontal="distributed" vertical="center"/>
    </xf>
    <xf numFmtId="0" fontId="13" fillId="0" borderId="28" xfId="2" applyFont="1" applyFill="1" applyBorder="1" applyAlignment="1">
      <alignment horizontal="center" vertical="center"/>
    </xf>
    <xf numFmtId="0" fontId="13" fillId="0" borderId="29" xfId="2" applyFont="1" applyFill="1" applyBorder="1" applyAlignment="1">
      <alignment horizontal="center" vertical="center"/>
    </xf>
    <xf numFmtId="0" fontId="13" fillId="0" borderId="33" xfId="2" applyFont="1" applyFill="1" applyBorder="1" applyAlignment="1">
      <alignment horizontal="center" vertical="center"/>
    </xf>
    <xf numFmtId="0" fontId="13" fillId="0" borderId="28" xfId="2" applyFont="1" applyFill="1" applyBorder="1" applyAlignment="1">
      <alignment horizontal="justify" vertical="center" wrapText="1"/>
    </xf>
    <xf numFmtId="0" fontId="13" fillId="0" borderId="29" xfId="2" applyFont="1" applyFill="1" applyBorder="1" applyAlignment="1">
      <alignment horizontal="justify" vertical="center" wrapText="1"/>
    </xf>
    <xf numFmtId="0" fontId="13" fillId="0" borderId="33" xfId="2" applyFont="1" applyFill="1" applyBorder="1" applyAlignment="1">
      <alignment horizontal="justify" vertical="center" wrapText="1"/>
    </xf>
    <xf numFmtId="37" fontId="13" fillId="0" borderId="23" xfId="2" applyNumberFormat="1" applyFont="1" applyFill="1" applyBorder="1" applyAlignment="1" applyProtection="1">
      <alignment horizontal="center" vertical="center" wrapText="1"/>
    </xf>
    <xf numFmtId="37" fontId="13" fillId="0" borderId="8" xfId="2" applyNumberFormat="1" applyFont="1" applyFill="1" applyBorder="1" applyAlignment="1" applyProtection="1">
      <alignment horizontal="center" vertical="center" wrapText="1"/>
    </xf>
    <xf numFmtId="37" fontId="13" fillId="0" borderId="5" xfId="2" applyNumberFormat="1" applyFont="1" applyFill="1" applyBorder="1" applyAlignment="1" applyProtection="1">
      <alignment horizontal="center" vertical="center" wrapText="1"/>
    </xf>
    <xf numFmtId="0" fontId="13" fillId="0" borderId="18" xfId="2" applyFont="1" applyFill="1" applyBorder="1" applyAlignment="1">
      <alignment horizontal="distributed" vertical="center"/>
    </xf>
    <xf numFmtId="0" fontId="13" fillId="0" borderId="72" xfId="2" applyFont="1" applyFill="1" applyBorder="1" applyAlignment="1">
      <alignment horizontal="center" vertical="center"/>
    </xf>
    <xf numFmtId="0" fontId="13" fillId="0" borderId="72" xfId="2" applyFont="1" applyFill="1" applyBorder="1" applyAlignment="1">
      <alignment horizontal="justify" vertical="center" wrapText="1"/>
    </xf>
    <xf numFmtId="37" fontId="13" fillId="0" borderId="60" xfId="2" applyNumberFormat="1" applyFont="1" applyFill="1" applyBorder="1" applyAlignment="1" applyProtection="1">
      <alignment horizontal="center" vertical="center" wrapText="1"/>
    </xf>
    <xf numFmtId="0" fontId="5" fillId="0" borderId="1" xfId="2" applyFont="1" applyBorder="1" applyAlignment="1">
      <alignment horizontal="center" vertical="center"/>
    </xf>
    <xf numFmtId="0" fontId="13" fillId="0" borderId="6" xfId="2" applyFont="1" applyFill="1" applyBorder="1" applyAlignment="1">
      <alignment horizontal="distributed" vertical="center" wrapText="1"/>
    </xf>
    <xf numFmtId="0" fontId="13" fillId="0" borderId="7" xfId="2" applyFont="1" applyFill="1" applyBorder="1" applyAlignment="1">
      <alignment horizontal="distributed" vertical="center" wrapText="1"/>
    </xf>
    <xf numFmtId="0" fontId="13" fillId="0" borderId="17" xfId="2" applyFont="1" applyFill="1" applyBorder="1" applyAlignment="1">
      <alignment horizontal="distributed" vertical="center" wrapText="1"/>
    </xf>
    <xf numFmtId="37" fontId="13" fillId="0" borderId="28" xfId="2" applyNumberFormat="1" applyFont="1" applyFill="1" applyBorder="1" applyAlignment="1" applyProtection="1">
      <alignment horizontal="center" vertical="center"/>
    </xf>
    <xf numFmtId="37" fontId="13" fillId="0" borderId="29" xfId="2" applyNumberFormat="1" applyFont="1" applyFill="1" applyBorder="1" applyAlignment="1" applyProtection="1">
      <alignment horizontal="center" vertical="center"/>
    </xf>
    <xf numFmtId="37" fontId="13" fillId="0" borderId="33" xfId="2" applyNumberFormat="1" applyFont="1" applyFill="1" applyBorder="1" applyAlignment="1" applyProtection="1">
      <alignment horizontal="center" vertical="center"/>
    </xf>
    <xf numFmtId="37" fontId="13" fillId="0" borderId="28" xfId="2" applyNumberFormat="1" applyFont="1" applyFill="1" applyBorder="1" applyAlignment="1" applyProtection="1">
      <alignment horizontal="justify" vertical="center" wrapText="1"/>
    </xf>
    <xf numFmtId="37" fontId="13" fillId="0" borderId="29" xfId="2" applyNumberFormat="1" applyFont="1" applyFill="1" applyBorder="1" applyAlignment="1" applyProtection="1">
      <alignment horizontal="justify" vertical="center" wrapText="1"/>
    </xf>
    <xf numFmtId="37" fontId="13" fillId="0" borderId="33" xfId="2" applyNumberFormat="1" applyFont="1" applyFill="1" applyBorder="1" applyAlignment="1" applyProtection="1">
      <alignment horizontal="justify" vertical="center" wrapText="1"/>
    </xf>
    <xf numFmtId="0" fontId="13" fillId="0" borderId="0" xfId="2" applyFont="1" applyBorder="1" applyAlignment="1">
      <alignment horizontal="distributed"/>
    </xf>
    <xf numFmtId="0" fontId="13" fillId="0" borderId="0" xfId="2" applyFont="1" applyAlignment="1"/>
    <xf numFmtId="0" fontId="13" fillId="0" borderId="7" xfId="2" applyFont="1" applyBorder="1" applyAlignment="1"/>
    <xf numFmtId="0" fontId="13" fillId="0" borderId="0" xfId="2" applyFont="1" applyAlignment="1">
      <alignment horizontal="distributed"/>
    </xf>
    <xf numFmtId="0" fontId="13" fillId="0" borderId="7" xfId="2" applyFont="1" applyBorder="1" applyAlignment="1">
      <alignment horizontal="distributed"/>
    </xf>
    <xf numFmtId="0" fontId="13" fillId="0" borderId="1" xfId="2" applyFont="1" applyBorder="1" applyAlignment="1">
      <alignment horizontal="distributed"/>
    </xf>
    <xf numFmtId="0" fontId="13" fillId="0" borderId="18" xfId="2" applyFont="1" applyBorder="1" applyAlignment="1">
      <alignment horizontal="distributed"/>
    </xf>
    <xf numFmtId="0" fontId="13" fillId="0" borderId="52" xfId="2" applyFont="1" applyBorder="1" applyAlignment="1">
      <alignment horizontal="distributed"/>
    </xf>
    <xf numFmtId="0" fontId="13" fillId="0" borderId="6" xfId="2" applyFont="1" applyBorder="1" applyAlignment="1">
      <alignment horizontal="distributed"/>
    </xf>
  </cellXfs>
  <cellStyles count="10">
    <cellStyle name="ハイパーリンク" xfId="1" builtinId="8"/>
    <cellStyle name="桁区切り" xfId="3" builtinId="6"/>
    <cellStyle name="桁区切り 2" xfId="4"/>
    <cellStyle name="桁区切り 2 2" xfId="7"/>
    <cellStyle name="通貨 2" xfId="5"/>
    <cellStyle name="標準" xfId="0" builtinId="0"/>
    <cellStyle name="標準 2" xfId="2"/>
    <cellStyle name="標準 3" xfId="6"/>
    <cellStyle name="標準_章見出し" xfId="8"/>
    <cellStyle name="標準_表106～表10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a:spLocks/>
        </xdr:cNvSpPr>
      </xdr:nvSpPr>
      <xdr:spPr bwMode="auto">
        <a:xfrm>
          <a:off x="3371850" y="0"/>
          <a:ext cx="4476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a:spLocks/>
        </xdr:cNvSpPr>
      </xdr:nvSpPr>
      <xdr:spPr bwMode="auto">
        <a:xfrm>
          <a:off x="3400425" y="0"/>
          <a:ext cx="4095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a:spLocks/>
        </xdr:cNvSpPr>
      </xdr:nvSpPr>
      <xdr:spPr bwMode="auto">
        <a:xfrm>
          <a:off x="1704975" y="0"/>
          <a:ext cx="109537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a:spLocks/>
        </xdr:cNvSpPr>
      </xdr:nvSpPr>
      <xdr:spPr bwMode="auto">
        <a:xfrm>
          <a:off x="1714500" y="0"/>
          <a:ext cx="108585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a:spLocks/>
        </xdr:cNvSpPr>
      </xdr:nvSpPr>
      <xdr:spPr bwMode="auto">
        <a:xfrm>
          <a:off x="3467100" y="0"/>
          <a:ext cx="4953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a:spLocks/>
        </xdr:cNvSpPr>
      </xdr:nvSpPr>
      <xdr:spPr bwMode="auto">
        <a:xfrm>
          <a:off x="3495675" y="0"/>
          <a:ext cx="4572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3" name="図形 13"/>
        <xdr:cNvSpPr>
          <a:spLocks/>
        </xdr:cNvSpPr>
      </xdr:nvSpPr>
      <xdr:spPr bwMode="auto">
        <a:xfrm>
          <a:off x="1714500" y="0"/>
          <a:ext cx="113347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a:spLocks/>
        </xdr:cNvSpPr>
      </xdr:nvSpPr>
      <xdr:spPr bwMode="auto">
        <a:xfrm>
          <a:off x="3714750" y="0"/>
          <a:ext cx="6191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a:spLocks/>
        </xdr:cNvSpPr>
      </xdr:nvSpPr>
      <xdr:spPr bwMode="auto">
        <a:xfrm>
          <a:off x="3743325" y="0"/>
          <a:ext cx="5810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a:spLocks/>
        </xdr:cNvSpPr>
      </xdr:nvSpPr>
      <xdr:spPr bwMode="auto">
        <a:xfrm>
          <a:off x="1704975" y="0"/>
          <a:ext cx="126682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a:spLocks/>
        </xdr:cNvSpPr>
      </xdr:nvSpPr>
      <xdr:spPr bwMode="auto">
        <a:xfrm>
          <a:off x="1714500" y="0"/>
          <a:ext cx="125730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a:spLocks/>
        </xdr:cNvSpPr>
      </xdr:nvSpPr>
      <xdr:spPr bwMode="auto">
        <a:xfrm>
          <a:off x="3886200" y="0"/>
          <a:ext cx="7048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a:spLocks/>
        </xdr:cNvSpPr>
      </xdr:nvSpPr>
      <xdr:spPr bwMode="auto">
        <a:xfrm>
          <a:off x="3914775" y="0"/>
          <a:ext cx="6667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45718</xdr:rowOff>
    </xdr:to>
    <xdr:sp macro="" textlink="">
      <xdr:nvSpPr>
        <xdr:cNvPr id="13" name="図形 12"/>
        <xdr:cNvSpPr>
          <a:spLocks/>
        </xdr:cNvSpPr>
      </xdr:nvSpPr>
      <xdr:spPr bwMode="auto">
        <a:xfrm>
          <a:off x="1704975" y="0"/>
          <a:ext cx="1352550" cy="45718"/>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a:spLocks/>
        </xdr:cNvSpPr>
      </xdr:nvSpPr>
      <xdr:spPr bwMode="auto">
        <a:xfrm>
          <a:off x="1714500" y="0"/>
          <a:ext cx="134302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7</xdr:col>
      <xdr:colOff>104775</xdr:colOff>
      <xdr:row>6</xdr:row>
      <xdr:rowOff>85725</xdr:rowOff>
    </xdr:from>
    <xdr:to>
      <xdr:col>8</xdr:col>
      <xdr:colOff>0</xdr:colOff>
      <xdr:row>7</xdr:row>
      <xdr:rowOff>114300</xdr:rowOff>
    </xdr:to>
    <xdr:sp macro="" textlink="">
      <xdr:nvSpPr>
        <xdr:cNvPr id="2" name="AutoShape 14"/>
        <xdr:cNvSpPr>
          <a:spLocks/>
        </xdr:cNvSpPr>
      </xdr:nvSpPr>
      <xdr:spPr bwMode="auto">
        <a:xfrm>
          <a:off x="6591300" y="1343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10</xdr:row>
      <xdr:rowOff>85725</xdr:rowOff>
    </xdr:from>
    <xdr:to>
      <xdr:col>8</xdr:col>
      <xdr:colOff>0</xdr:colOff>
      <xdr:row>11</xdr:row>
      <xdr:rowOff>114300</xdr:rowOff>
    </xdr:to>
    <xdr:sp macro="" textlink="">
      <xdr:nvSpPr>
        <xdr:cNvPr id="3" name="AutoShape 15"/>
        <xdr:cNvSpPr>
          <a:spLocks/>
        </xdr:cNvSpPr>
      </xdr:nvSpPr>
      <xdr:spPr bwMode="auto">
        <a:xfrm>
          <a:off x="6591300" y="2105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4</xdr:row>
      <xdr:rowOff>85725</xdr:rowOff>
    </xdr:from>
    <xdr:to>
      <xdr:col>8</xdr:col>
      <xdr:colOff>0</xdr:colOff>
      <xdr:row>5</xdr:row>
      <xdr:rowOff>114300</xdr:rowOff>
    </xdr:to>
    <xdr:sp macro="" textlink="">
      <xdr:nvSpPr>
        <xdr:cNvPr id="4" name="AutoShape 14"/>
        <xdr:cNvSpPr>
          <a:spLocks/>
        </xdr:cNvSpPr>
      </xdr:nvSpPr>
      <xdr:spPr bwMode="auto">
        <a:xfrm>
          <a:off x="6591300" y="962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8</xdr:row>
      <xdr:rowOff>95250</xdr:rowOff>
    </xdr:from>
    <xdr:to>
      <xdr:col>8</xdr:col>
      <xdr:colOff>0</xdr:colOff>
      <xdr:row>9</xdr:row>
      <xdr:rowOff>123825</xdr:rowOff>
    </xdr:to>
    <xdr:sp macro="" textlink="">
      <xdr:nvSpPr>
        <xdr:cNvPr id="5" name="AutoShape 15"/>
        <xdr:cNvSpPr>
          <a:spLocks/>
        </xdr:cNvSpPr>
      </xdr:nvSpPr>
      <xdr:spPr bwMode="auto">
        <a:xfrm>
          <a:off x="6591300" y="1733550"/>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12</xdr:row>
      <xdr:rowOff>76200</xdr:rowOff>
    </xdr:from>
    <xdr:to>
      <xdr:col>8</xdr:col>
      <xdr:colOff>0</xdr:colOff>
      <xdr:row>13</xdr:row>
      <xdr:rowOff>104775</xdr:rowOff>
    </xdr:to>
    <xdr:sp macro="" textlink="">
      <xdr:nvSpPr>
        <xdr:cNvPr id="6" name="AutoShape 15"/>
        <xdr:cNvSpPr>
          <a:spLocks/>
        </xdr:cNvSpPr>
      </xdr:nvSpPr>
      <xdr:spPr bwMode="auto">
        <a:xfrm>
          <a:off x="6591300" y="2476500"/>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333375</xdr:colOff>
      <xdr:row>0</xdr:row>
      <xdr:rowOff>0</xdr:rowOff>
    </xdr:from>
    <xdr:to>
      <xdr:col>4</xdr:col>
      <xdr:colOff>371475</xdr:colOff>
      <xdr:row>0</xdr:row>
      <xdr:rowOff>0</xdr:rowOff>
    </xdr:to>
    <xdr:sp macro="" textlink="">
      <xdr:nvSpPr>
        <xdr:cNvPr id="2" name="図形 1"/>
        <xdr:cNvSpPr>
          <a:spLocks/>
        </xdr:cNvSpPr>
      </xdr:nvSpPr>
      <xdr:spPr bwMode="auto">
        <a:xfrm>
          <a:off x="695325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742950</xdr:colOff>
      <xdr:row>0</xdr:row>
      <xdr:rowOff>0</xdr:rowOff>
    </xdr:from>
    <xdr:to>
      <xdr:col>4</xdr:col>
      <xdr:colOff>619125</xdr:colOff>
      <xdr:row>0</xdr:row>
      <xdr:rowOff>0</xdr:rowOff>
    </xdr:to>
    <xdr:sp macro="" textlink="">
      <xdr:nvSpPr>
        <xdr:cNvPr id="3" name="図形 1"/>
        <xdr:cNvSpPr>
          <a:spLocks/>
        </xdr:cNvSpPr>
      </xdr:nvSpPr>
      <xdr:spPr bwMode="auto">
        <a:xfrm flipH="1">
          <a:off x="73628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図形 1"/>
        <xdr:cNvSpPr>
          <a:spLocks/>
        </xdr:cNvSpPr>
      </xdr:nvSpPr>
      <xdr:spPr bwMode="auto">
        <a:xfrm>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9</xdr:col>
      <xdr:colOff>0</xdr:colOff>
      <xdr:row>0</xdr:row>
      <xdr:rowOff>0</xdr:rowOff>
    </xdr:from>
    <xdr:to>
      <xdr:col>9</xdr:col>
      <xdr:colOff>0</xdr:colOff>
      <xdr:row>0</xdr:row>
      <xdr:rowOff>0</xdr:rowOff>
    </xdr:to>
    <xdr:sp macro="" textlink="">
      <xdr:nvSpPr>
        <xdr:cNvPr id="3" name="図形 1"/>
        <xdr:cNvSpPr>
          <a:spLocks/>
        </xdr:cNvSpPr>
      </xdr:nvSpPr>
      <xdr:spPr bwMode="auto">
        <a:xfrm flipH="1">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topLeftCell="A40" zoomScaleNormal="100" zoomScaleSheetLayoutView="100" workbookViewId="0">
      <selection activeCell="J36" sqref="J36"/>
    </sheetView>
  </sheetViews>
  <sheetFormatPr defaultRowHeight="13.5"/>
  <cols>
    <col min="1" max="1" width="14.125" style="378" bestFit="1" customWidth="1"/>
    <col min="2" max="2" width="20.625" style="378" customWidth="1"/>
    <col min="3" max="3" width="10.375" style="378" customWidth="1"/>
    <col min="4" max="12" width="5.625" style="378" customWidth="1"/>
    <col min="13" max="13" width="10.25" style="378" customWidth="1"/>
    <col min="14" max="14" width="5.875" style="378" customWidth="1"/>
    <col min="15" max="15" width="11.75" style="378" bestFit="1" customWidth="1"/>
    <col min="16" max="17" width="10.125" style="378" bestFit="1" customWidth="1"/>
    <col min="18" max="18" width="13" style="378" bestFit="1" customWidth="1"/>
    <col min="19" max="16384" width="9" style="378"/>
  </cols>
  <sheetData>
    <row r="1" spans="1:28" ht="13.5" customHeight="1"/>
    <row r="2" spans="1:28" ht="13.5" customHeight="1">
      <c r="A2" s="379"/>
      <c r="B2" s="380"/>
      <c r="C2" s="380"/>
      <c r="D2" s="380"/>
      <c r="E2" s="380"/>
      <c r="F2" s="380"/>
      <c r="G2" s="380"/>
      <c r="H2" s="380"/>
      <c r="I2" s="380"/>
      <c r="J2" s="381"/>
      <c r="K2" s="381"/>
      <c r="L2" s="381"/>
      <c r="M2" s="381"/>
      <c r="N2" s="381"/>
      <c r="O2" s="380"/>
      <c r="P2" s="380"/>
      <c r="Q2" s="382"/>
      <c r="R2" s="383"/>
      <c r="S2" s="384"/>
      <c r="T2" s="384"/>
      <c r="U2" s="384"/>
      <c r="AB2" s="385"/>
    </row>
    <row r="3" spans="1:28" ht="13.5" customHeight="1">
      <c r="B3" s="380"/>
      <c r="C3" s="381"/>
      <c r="D3" s="381"/>
      <c r="E3" s="381"/>
      <c r="F3" s="381"/>
      <c r="G3" s="381"/>
      <c r="H3" s="381"/>
      <c r="I3" s="381"/>
      <c r="J3" s="381"/>
      <c r="K3" s="381"/>
      <c r="L3" s="381"/>
      <c r="M3" s="381"/>
      <c r="N3" s="381"/>
      <c r="O3" s="380"/>
      <c r="P3" s="380"/>
      <c r="Q3" s="382"/>
      <c r="R3" s="383"/>
      <c r="S3" s="385"/>
      <c r="U3" s="385"/>
    </row>
    <row r="4" spans="1:28" ht="13.5" customHeight="1">
      <c r="B4" s="380"/>
      <c r="C4" s="386"/>
      <c r="D4" s="387"/>
      <c r="E4" s="386"/>
      <c r="F4" s="387"/>
      <c r="G4" s="386"/>
      <c r="H4" s="387"/>
      <c r="I4" s="386"/>
      <c r="J4" s="387"/>
      <c r="K4" s="386"/>
      <c r="L4" s="386"/>
      <c r="M4" s="386"/>
      <c r="N4" s="387"/>
      <c r="O4" s="380"/>
      <c r="P4" s="380"/>
      <c r="Q4" s="382"/>
      <c r="R4" s="383"/>
      <c r="T4" s="385"/>
    </row>
    <row r="5" spans="1:28" ht="13.5" customHeight="1">
      <c r="B5" s="388"/>
      <c r="C5" s="386"/>
      <c r="D5" s="389"/>
      <c r="E5" s="386"/>
      <c r="F5" s="389"/>
      <c r="G5" s="386"/>
      <c r="H5" s="389"/>
      <c r="I5" s="386"/>
      <c r="J5" s="389"/>
      <c r="K5" s="386"/>
      <c r="L5" s="386"/>
      <c r="M5" s="386"/>
      <c r="N5" s="389"/>
      <c r="O5" s="380"/>
      <c r="P5" s="380"/>
      <c r="Q5" s="382"/>
      <c r="R5" s="383"/>
      <c r="T5" s="385"/>
    </row>
    <row r="6" spans="1:28" ht="13.5" customHeight="1">
      <c r="B6" s="390"/>
      <c r="C6" s="391"/>
      <c r="D6" s="391"/>
      <c r="E6" s="391"/>
      <c r="F6" s="391"/>
      <c r="G6" s="391"/>
      <c r="H6" s="391"/>
      <c r="I6" s="391"/>
      <c r="J6" s="391"/>
      <c r="K6" s="391"/>
      <c r="L6" s="391"/>
      <c r="M6" s="391"/>
      <c r="N6" s="391"/>
      <c r="O6" s="380"/>
      <c r="P6" s="380"/>
      <c r="Q6" s="382"/>
      <c r="R6" s="383"/>
    </row>
    <row r="7" spans="1:28" ht="13.5" customHeight="1">
      <c r="B7" s="390"/>
      <c r="C7" s="391"/>
      <c r="D7" s="391"/>
      <c r="E7" s="391"/>
      <c r="F7" s="391"/>
      <c r="G7" s="391"/>
      <c r="H7" s="391"/>
      <c r="I7" s="391"/>
      <c r="J7" s="391"/>
      <c r="K7" s="391"/>
      <c r="L7" s="391"/>
      <c r="M7" s="391"/>
      <c r="N7" s="391"/>
      <c r="O7" s="380"/>
      <c r="P7" s="380"/>
      <c r="Q7" s="382"/>
      <c r="R7" s="383"/>
    </row>
    <row r="8" spans="1:28" ht="13.5" customHeight="1">
      <c r="B8" s="390"/>
      <c r="C8" s="391"/>
      <c r="D8" s="391"/>
      <c r="E8" s="391"/>
      <c r="F8" s="391"/>
      <c r="G8" s="391"/>
      <c r="H8" s="391"/>
      <c r="I8" s="391"/>
      <c r="J8" s="391"/>
      <c r="K8" s="391"/>
      <c r="L8" s="391"/>
      <c r="M8" s="391"/>
      <c r="N8" s="391"/>
      <c r="O8" s="380"/>
      <c r="P8" s="380"/>
      <c r="Q8" s="382"/>
      <c r="R8" s="383"/>
    </row>
    <row r="9" spans="1:28" ht="13.5" customHeight="1">
      <c r="B9" s="390"/>
      <c r="C9" s="391"/>
      <c r="D9" s="391"/>
      <c r="E9" s="391"/>
      <c r="F9" s="391"/>
      <c r="G9" s="391"/>
      <c r="H9" s="391"/>
      <c r="I9" s="391"/>
      <c r="J9" s="391"/>
      <c r="K9" s="391"/>
      <c r="L9" s="391"/>
      <c r="M9" s="391"/>
      <c r="N9" s="391"/>
      <c r="O9" s="380"/>
      <c r="P9" s="380"/>
      <c r="Q9" s="382"/>
      <c r="R9" s="383"/>
    </row>
    <row r="10" spans="1:28" ht="13.5" customHeight="1">
      <c r="B10" s="390"/>
      <c r="C10" s="391"/>
      <c r="D10" s="391"/>
      <c r="E10" s="392"/>
      <c r="F10" s="391"/>
      <c r="G10" s="391"/>
      <c r="H10" s="391"/>
      <c r="I10" s="391"/>
      <c r="J10" s="391"/>
      <c r="K10" s="391"/>
      <c r="L10" s="391"/>
      <c r="M10" s="391"/>
      <c r="N10" s="391"/>
      <c r="O10" s="380"/>
      <c r="P10" s="380"/>
      <c r="Q10" s="382"/>
      <c r="R10" s="383"/>
    </row>
    <row r="11" spans="1:28" ht="13.5" customHeight="1">
      <c r="B11" s="390"/>
      <c r="C11" s="391"/>
      <c r="D11" s="391"/>
      <c r="E11" s="391"/>
      <c r="F11" s="391"/>
      <c r="G11" s="391"/>
      <c r="H11" s="391"/>
      <c r="I11" s="391"/>
      <c r="J11" s="391"/>
      <c r="K11" s="391"/>
      <c r="L11" s="391"/>
      <c r="M11" s="391"/>
      <c r="N11" s="391"/>
      <c r="O11" s="380"/>
      <c r="P11" s="380"/>
      <c r="Q11" s="382"/>
      <c r="R11" s="383"/>
    </row>
    <row r="12" spans="1:28" ht="13.5" customHeight="1">
      <c r="B12" s="390"/>
      <c r="C12" s="391"/>
      <c r="D12" s="391"/>
      <c r="E12" s="391"/>
      <c r="F12" s="391"/>
      <c r="G12" s="391"/>
      <c r="H12" s="391"/>
      <c r="I12" s="391"/>
      <c r="J12" s="391"/>
      <c r="K12" s="391"/>
      <c r="L12" s="391"/>
      <c r="M12" s="391"/>
      <c r="N12" s="416">
        <f>C20</f>
        <v>11</v>
      </c>
      <c r="O12" s="380"/>
      <c r="P12" s="380"/>
      <c r="Q12" s="382"/>
      <c r="R12" s="383"/>
    </row>
    <row r="13" spans="1:28" ht="13.5" customHeight="1">
      <c r="B13" s="393"/>
      <c r="C13" s="391"/>
      <c r="D13" s="391"/>
      <c r="E13" s="391"/>
      <c r="F13" s="391"/>
      <c r="G13" s="391"/>
      <c r="H13" s="391"/>
      <c r="I13" s="391"/>
      <c r="J13" s="391"/>
      <c r="K13" s="391"/>
      <c r="L13" s="391"/>
      <c r="M13" s="391"/>
      <c r="N13" s="416"/>
      <c r="O13" s="380"/>
      <c r="P13" s="391"/>
      <c r="Q13" s="382"/>
      <c r="R13" s="382"/>
      <c r="V13" s="385"/>
    </row>
    <row r="14" spans="1:28" ht="13.5" customHeight="1">
      <c r="B14" s="390"/>
      <c r="C14" s="391"/>
      <c r="D14" s="391"/>
      <c r="E14" s="391"/>
      <c r="F14" s="391"/>
      <c r="G14" s="391"/>
      <c r="H14" s="391"/>
      <c r="I14" s="391"/>
      <c r="J14" s="391"/>
      <c r="K14" s="391"/>
      <c r="L14" s="391"/>
      <c r="M14" s="391"/>
      <c r="N14" s="416"/>
      <c r="O14" s="380"/>
      <c r="P14" s="391"/>
      <c r="Q14" s="382"/>
      <c r="R14" s="383"/>
      <c r="S14" s="394"/>
      <c r="T14" s="394"/>
      <c r="V14" s="395"/>
    </row>
    <row r="15" spans="1:28" ht="13.5" customHeight="1">
      <c r="B15" s="393"/>
      <c r="C15" s="391"/>
      <c r="D15" s="391"/>
      <c r="E15" s="391"/>
      <c r="F15" s="391"/>
      <c r="G15" s="391"/>
      <c r="H15" s="391"/>
      <c r="I15" s="396"/>
      <c r="J15" s="396"/>
      <c r="K15" s="380"/>
      <c r="L15" s="380"/>
      <c r="M15" s="380"/>
      <c r="N15" s="417" t="s">
        <v>518</v>
      </c>
      <c r="O15" s="380"/>
      <c r="P15" s="391"/>
      <c r="Q15" s="397"/>
      <c r="R15" s="397"/>
      <c r="S15" s="394"/>
      <c r="T15" s="394"/>
      <c r="U15" s="385"/>
      <c r="V15" s="385"/>
    </row>
    <row r="16" spans="1:28" ht="13.5" customHeight="1">
      <c r="B16" s="393"/>
      <c r="C16" s="391"/>
      <c r="D16" s="391"/>
      <c r="E16" s="391"/>
      <c r="F16" s="391"/>
      <c r="G16" s="391"/>
      <c r="H16" s="391"/>
      <c r="I16" s="391"/>
      <c r="J16" s="391"/>
      <c r="K16" s="380"/>
      <c r="L16" s="380"/>
      <c r="M16" s="380"/>
      <c r="N16" s="417"/>
      <c r="O16" s="380"/>
      <c r="P16" s="391"/>
      <c r="Q16" s="398"/>
      <c r="R16" s="398"/>
      <c r="S16" s="399"/>
      <c r="T16" s="399"/>
      <c r="U16" s="385"/>
      <c r="V16" s="385"/>
      <c r="W16" s="385"/>
      <c r="X16" s="385"/>
    </row>
    <row r="17" spans="2:32" ht="13.5" customHeight="1">
      <c r="B17" s="393"/>
      <c r="C17" s="391"/>
      <c r="D17" s="391"/>
      <c r="E17" s="391"/>
      <c r="F17" s="391"/>
      <c r="G17" s="391"/>
      <c r="H17" s="391"/>
      <c r="I17" s="396"/>
      <c r="J17" s="400"/>
      <c r="K17" s="380"/>
      <c r="L17" s="380"/>
      <c r="M17" s="380"/>
      <c r="N17" s="417"/>
      <c r="O17" s="380"/>
      <c r="P17" s="391"/>
      <c r="Q17" s="398"/>
      <c r="R17" s="398"/>
      <c r="S17" s="399"/>
      <c r="T17" s="399"/>
    </row>
    <row r="18" spans="2:32" ht="13.5" customHeight="1">
      <c r="B18" s="393"/>
      <c r="C18" s="391"/>
      <c r="D18" s="391"/>
      <c r="E18" s="391"/>
      <c r="F18" s="391"/>
      <c r="G18" s="391"/>
      <c r="H18" s="391"/>
      <c r="I18" s="396"/>
      <c r="J18" s="400"/>
      <c r="K18" s="380"/>
      <c r="L18" s="380"/>
      <c r="M18" s="380"/>
      <c r="N18" s="417"/>
      <c r="O18" s="380"/>
      <c r="P18" s="391"/>
      <c r="Q18" s="398"/>
      <c r="R18" s="398"/>
      <c r="S18" s="399"/>
      <c r="T18" s="399"/>
    </row>
    <row r="19" spans="2:32" ht="13.5" customHeight="1">
      <c r="B19" s="393"/>
      <c r="C19" s="391"/>
      <c r="D19" s="391"/>
      <c r="E19" s="391"/>
      <c r="F19" s="391"/>
      <c r="G19" s="391"/>
      <c r="H19" s="391"/>
      <c r="I19" s="396"/>
      <c r="J19" s="396"/>
      <c r="K19" s="380"/>
      <c r="L19" s="380"/>
      <c r="M19" s="380"/>
      <c r="N19" s="417"/>
      <c r="O19" s="380"/>
      <c r="P19" s="396"/>
      <c r="Q19" s="399"/>
      <c r="R19" s="385"/>
      <c r="S19" s="385"/>
      <c r="T19" s="385"/>
      <c r="U19" s="385"/>
    </row>
    <row r="20" spans="2:32" ht="13.5" customHeight="1">
      <c r="B20" s="393"/>
      <c r="C20" s="418">
        <v>11</v>
      </c>
      <c r="D20" s="419" t="s">
        <v>519</v>
      </c>
      <c r="E20" s="419"/>
      <c r="F20" s="419"/>
      <c r="G20" s="419"/>
      <c r="H20" s="419"/>
      <c r="I20" s="419"/>
      <c r="J20" s="419"/>
      <c r="K20" s="419"/>
      <c r="L20" s="419"/>
      <c r="M20" s="380"/>
      <c r="N20" s="417"/>
      <c r="O20" s="380"/>
      <c r="P20" s="391"/>
    </row>
    <row r="21" spans="2:32" ht="13.5" customHeight="1">
      <c r="B21" s="393"/>
      <c r="C21" s="418"/>
      <c r="D21" s="419"/>
      <c r="E21" s="419"/>
      <c r="F21" s="419"/>
      <c r="G21" s="419"/>
      <c r="H21" s="419"/>
      <c r="I21" s="419"/>
      <c r="J21" s="419"/>
      <c r="K21" s="419"/>
      <c r="L21" s="419"/>
      <c r="M21" s="380"/>
      <c r="N21" s="417"/>
      <c r="O21" s="380"/>
      <c r="P21" s="391"/>
    </row>
    <row r="22" spans="2:32" ht="13.5" customHeight="1">
      <c r="B22" s="393"/>
      <c r="C22" s="418"/>
      <c r="D22" s="419"/>
      <c r="E22" s="419"/>
      <c r="F22" s="419"/>
      <c r="G22" s="419"/>
      <c r="H22" s="419"/>
      <c r="I22" s="419"/>
      <c r="J22" s="419"/>
      <c r="K22" s="419"/>
      <c r="L22" s="419"/>
      <c r="M22" s="380"/>
      <c r="N22" s="417"/>
      <c r="O22" s="380"/>
      <c r="P22" s="391"/>
      <c r="Q22" s="395"/>
      <c r="R22" s="395"/>
      <c r="V22" s="385"/>
    </row>
    <row r="23" spans="2:32" ht="13.5" customHeight="1">
      <c r="B23" s="397"/>
      <c r="C23" s="418"/>
      <c r="D23" s="419"/>
      <c r="E23" s="419"/>
      <c r="F23" s="419"/>
      <c r="G23" s="419"/>
      <c r="H23" s="419"/>
      <c r="I23" s="419"/>
      <c r="J23" s="419"/>
      <c r="K23" s="419"/>
      <c r="L23" s="419"/>
      <c r="M23" s="391"/>
      <c r="N23" s="417"/>
      <c r="O23" s="380"/>
      <c r="P23" s="391"/>
      <c r="Q23" s="401"/>
      <c r="R23" s="401"/>
      <c r="S23" s="401"/>
      <c r="V23" s="385"/>
      <c r="W23" s="385"/>
      <c r="Y23" s="385"/>
    </row>
    <row r="24" spans="2:32" ht="13.5" customHeight="1">
      <c r="B24" s="380"/>
      <c r="C24" s="418"/>
      <c r="D24" s="419"/>
      <c r="E24" s="419"/>
      <c r="F24" s="419"/>
      <c r="G24" s="419"/>
      <c r="H24" s="419"/>
      <c r="I24" s="419"/>
      <c r="J24" s="420"/>
      <c r="K24" s="421"/>
      <c r="L24" s="420"/>
      <c r="M24" s="411"/>
      <c r="N24" s="417"/>
      <c r="O24" s="380"/>
      <c r="P24" s="391"/>
      <c r="Q24" s="395"/>
      <c r="R24" s="395"/>
      <c r="S24" s="395"/>
      <c r="T24" s="395"/>
      <c r="U24" s="395"/>
      <c r="V24" s="401"/>
      <c r="W24" s="401"/>
      <c r="X24" s="401"/>
      <c r="Y24" s="401"/>
      <c r="Z24" s="401"/>
      <c r="AC24" s="385"/>
      <c r="AD24" s="385"/>
      <c r="AF24" s="385"/>
    </row>
    <row r="25" spans="2:32" ht="13.5" customHeight="1">
      <c r="B25" s="393"/>
      <c r="C25" s="418"/>
      <c r="D25" s="419"/>
      <c r="E25" s="419"/>
      <c r="F25" s="419"/>
      <c r="G25" s="419"/>
      <c r="H25" s="419"/>
      <c r="I25" s="419"/>
      <c r="J25" s="419"/>
      <c r="K25" s="419"/>
      <c r="L25" s="419"/>
      <c r="M25" s="380"/>
      <c r="N25" s="402"/>
      <c r="O25" s="380"/>
      <c r="P25" s="391"/>
      <c r="Q25" s="398"/>
      <c r="R25" s="398"/>
      <c r="S25" s="399"/>
      <c r="T25" s="399"/>
    </row>
    <row r="26" spans="2:32">
      <c r="C26" s="398"/>
      <c r="E26" s="395"/>
      <c r="F26" s="395"/>
      <c r="G26" s="384"/>
      <c r="I26" s="399"/>
      <c r="J26" s="399"/>
      <c r="K26" s="399"/>
      <c r="L26" s="399"/>
      <c r="M26" s="399"/>
      <c r="N26" s="399"/>
      <c r="O26" s="399"/>
      <c r="P26" s="399"/>
      <c r="Q26" s="399"/>
      <c r="S26" s="395"/>
      <c r="T26" s="395"/>
      <c r="U26" s="395"/>
      <c r="V26" s="395"/>
      <c r="W26" s="395"/>
      <c r="X26" s="395"/>
      <c r="AA26" s="385"/>
      <c r="AB26" s="395"/>
      <c r="AD26" s="385"/>
    </row>
    <row r="27" spans="2:32">
      <c r="C27" s="398"/>
      <c r="E27" s="395"/>
      <c r="F27" s="395"/>
      <c r="G27" s="384"/>
      <c r="I27" s="399"/>
      <c r="J27" s="399"/>
      <c r="K27" s="399"/>
      <c r="L27" s="399"/>
      <c r="M27" s="399"/>
      <c r="N27" s="399"/>
      <c r="O27" s="399"/>
      <c r="P27" s="399"/>
      <c r="Q27" s="399"/>
      <c r="S27" s="395"/>
      <c r="T27" s="395"/>
      <c r="U27" s="395"/>
      <c r="V27" s="395"/>
      <c r="W27" s="395"/>
      <c r="X27" s="395"/>
      <c r="AB27" s="395"/>
      <c r="AD27" s="385"/>
    </row>
    <row r="28" spans="2:32">
      <c r="C28" s="398"/>
      <c r="E28" s="395"/>
      <c r="F28" s="395"/>
      <c r="G28" s="384"/>
      <c r="I28" s="390"/>
      <c r="J28" s="390"/>
      <c r="K28" s="390"/>
      <c r="L28" s="390"/>
      <c r="M28" s="390"/>
      <c r="N28" s="390"/>
      <c r="O28" s="399"/>
      <c r="P28" s="399"/>
      <c r="Q28" s="399"/>
      <c r="U28" s="395"/>
      <c r="V28" s="395"/>
      <c r="W28" s="395"/>
      <c r="X28" s="395"/>
      <c r="AD28" s="395"/>
    </row>
    <row r="29" spans="2:32">
      <c r="B29" s="384"/>
      <c r="C29" s="384"/>
      <c r="D29" s="384"/>
      <c r="E29" s="395"/>
      <c r="F29" s="395"/>
      <c r="G29" s="384"/>
      <c r="I29" s="390"/>
      <c r="J29" s="390"/>
      <c r="K29" s="390"/>
      <c r="L29" s="390"/>
      <c r="M29" s="390"/>
      <c r="N29" s="390"/>
      <c r="O29" s="390"/>
      <c r="P29" s="390"/>
      <c r="Q29" s="390"/>
      <c r="T29" s="395"/>
      <c r="U29" s="395"/>
      <c r="V29" s="395"/>
      <c r="AB29" s="395"/>
    </row>
    <row r="30" spans="2:32">
      <c r="E30" s="395"/>
      <c r="F30" s="395"/>
      <c r="I30" s="390"/>
      <c r="J30" s="390"/>
      <c r="K30" s="390"/>
      <c r="L30" s="390"/>
      <c r="M30" s="390"/>
      <c r="N30" s="390"/>
      <c r="O30" s="390"/>
      <c r="P30" s="390"/>
      <c r="Q30" s="390"/>
      <c r="R30" s="390"/>
      <c r="S30" s="390"/>
      <c r="T30" s="390"/>
      <c r="U30" s="401"/>
      <c r="V30" s="401"/>
      <c r="Y30" s="385"/>
      <c r="AB30" s="385"/>
    </row>
    <row r="31" spans="2:32">
      <c r="B31" s="403"/>
      <c r="C31" s="403"/>
      <c r="D31" s="403"/>
      <c r="H31" s="390"/>
      <c r="I31" s="390"/>
      <c r="J31" s="390"/>
      <c r="K31" s="390"/>
      <c r="L31" s="390"/>
      <c r="M31" s="390"/>
      <c r="N31" s="390"/>
      <c r="O31" s="390"/>
      <c r="P31" s="390"/>
      <c r="Q31" s="390"/>
      <c r="R31" s="401"/>
      <c r="S31" s="401"/>
      <c r="T31" s="401"/>
      <c r="U31" s="401"/>
      <c r="V31" s="401"/>
    </row>
    <row r="32" spans="2:32">
      <c r="B32" s="403"/>
      <c r="C32" s="403"/>
      <c r="D32" s="403"/>
      <c r="H32" s="390"/>
      <c r="I32" s="390"/>
      <c r="J32" s="390"/>
      <c r="K32" s="390"/>
      <c r="L32" s="390"/>
      <c r="M32" s="390"/>
      <c r="N32" s="390"/>
      <c r="O32" s="390"/>
      <c r="P32" s="390"/>
      <c r="Q32" s="401"/>
      <c r="R32" s="401"/>
      <c r="S32" s="401"/>
      <c r="T32" s="401"/>
      <c r="U32" s="401"/>
      <c r="Y32" s="385"/>
      <c r="AB32" s="385"/>
    </row>
    <row r="33" spans="2:30">
      <c r="B33" s="403"/>
      <c r="C33" s="403"/>
      <c r="D33" s="403"/>
      <c r="H33" s="390"/>
      <c r="I33" s="390"/>
      <c r="J33" s="390"/>
      <c r="K33" s="390"/>
      <c r="L33" s="390"/>
      <c r="M33" s="390"/>
      <c r="N33" s="390"/>
      <c r="O33" s="390"/>
      <c r="P33" s="390"/>
      <c r="Q33" s="395"/>
      <c r="R33" s="395"/>
      <c r="S33" s="395"/>
      <c r="T33" s="395"/>
      <c r="U33" s="395"/>
      <c r="V33" s="404"/>
      <c r="Y33" s="385"/>
      <c r="AB33" s="385"/>
    </row>
    <row r="34" spans="2:30">
      <c r="B34" s="403"/>
      <c r="C34" s="403"/>
      <c r="D34" s="403"/>
      <c r="H34" s="390"/>
      <c r="I34" s="390"/>
      <c r="J34" s="390"/>
      <c r="K34" s="390"/>
      <c r="L34" s="390"/>
      <c r="M34" s="390"/>
      <c r="N34" s="390"/>
      <c r="O34" s="390"/>
      <c r="P34" s="390"/>
      <c r="Q34" s="395"/>
      <c r="R34" s="395"/>
      <c r="S34" s="395"/>
      <c r="T34" s="395"/>
      <c r="U34" s="395"/>
      <c r="V34" s="395"/>
      <c r="W34" s="395"/>
      <c r="X34" s="395"/>
      <c r="Y34" s="395"/>
      <c r="AB34" s="385"/>
    </row>
    <row r="35" spans="2:30">
      <c r="B35" s="390"/>
      <c r="C35" s="390"/>
      <c r="D35" s="390"/>
      <c r="E35" s="390"/>
      <c r="F35" s="390"/>
      <c r="G35" s="390"/>
      <c r="H35" s="390"/>
      <c r="I35" s="390"/>
      <c r="J35" s="390"/>
      <c r="K35" s="390"/>
      <c r="L35" s="390"/>
      <c r="M35" s="390"/>
      <c r="N35" s="390"/>
      <c r="O35" s="390"/>
      <c r="P35" s="390"/>
      <c r="Q35" s="395"/>
      <c r="R35" s="395"/>
      <c r="S35" s="395"/>
      <c r="T35" s="395"/>
      <c r="U35" s="395"/>
      <c r="V35" s="390"/>
      <c r="W35" s="390"/>
      <c r="X35" s="401"/>
      <c r="Y35" s="401"/>
      <c r="AD35" s="385"/>
    </row>
    <row r="36" spans="2:30">
      <c r="H36" s="395"/>
      <c r="I36" s="395"/>
      <c r="J36" s="395"/>
      <c r="K36" s="395"/>
      <c r="L36" s="395"/>
      <c r="M36" s="395"/>
      <c r="N36" s="395"/>
      <c r="O36" s="390"/>
      <c r="P36" s="390"/>
      <c r="Q36" s="395"/>
      <c r="R36" s="395"/>
      <c r="S36" s="395"/>
      <c r="T36" s="395"/>
      <c r="U36" s="395"/>
      <c r="V36" s="401"/>
      <c r="W36" s="401"/>
      <c r="X36" s="401"/>
      <c r="Y36" s="401"/>
      <c r="AD36" s="395"/>
    </row>
    <row r="37" spans="2:30">
      <c r="B37" s="403"/>
      <c r="C37" s="403"/>
      <c r="D37" s="403"/>
      <c r="E37" s="403"/>
      <c r="F37" s="403"/>
      <c r="I37" s="399"/>
      <c r="J37" s="399"/>
      <c r="K37" s="399"/>
      <c r="L37" s="399"/>
      <c r="M37" s="399"/>
      <c r="N37" s="399"/>
      <c r="O37" s="401"/>
      <c r="P37" s="401"/>
      <c r="Q37" s="401"/>
      <c r="R37" s="401"/>
    </row>
    <row r="38" spans="2:30">
      <c r="B38" s="398"/>
      <c r="C38" s="398"/>
      <c r="D38" s="398"/>
      <c r="E38" s="398"/>
      <c r="F38" s="398"/>
      <c r="G38" s="398"/>
      <c r="H38" s="398"/>
      <c r="I38" s="399"/>
      <c r="J38" s="399"/>
      <c r="K38" s="399"/>
      <c r="L38" s="399"/>
      <c r="M38" s="399"/>
    </row>
    <row r="39" spans="2:30">
      <c r="B39" s="398"/>
      <c r="C39" s="398"/>
      <c r="D39" s="398"/>
      <c r="E39" s="398"/>
      <c r="F39" s="398"/>
      <c r="G39" s="398"/>
      <c r="H39" s="398"/>
      <c r="I39" s="399"/>
      <c r="J39" s="399"/>
      <c r="K39" s="399"/>
      <c r="L39" s="399"/>
      <c r="M39" s="399"/>
      <c r="R39" s="385"/>
    </row>
    <row r="40" spans="2:30">
      <c r="B40" s="398"/>
      <c r="C40" s="398"/>
      <c r="D40" s="398"/>
      <c r="E40" s="398"/>
      <c r="F40" s="398"/>
      <c r="G40" s="398"/>
      <c r="H40" s="398"/>
      <c r="I40" s="399"/>
      <c r="J40" s="399"/>
      <c r="K40" s="399"/>
      <c r="L40" s="399"/>
      <c r="M40" s="399"/>
      <c r="P40" s="385"/>
    </row>
    <row r="41" spans="2:30">
      <c r="I41" s="390"/>
      <c r="J41" s="390"/>
      <c r="K41" s="390"/>
      <c r="L41" s="390"/>
      <c r="M41" s="390"/>
      <c r="P41" s="395"/>
      <c r="R41" s="385"/>
    </row>
    <row r="42" spans="2:30">
      <c r="R42" s="385"/>
    </row>
    <row r="44" spans="2:30">
      <c r="P44" s="385"/>
    </row>
  </sheetData>
  <mergeCells count="4">
    <mergeCell ref="N12:N14"/>
    <mergeCell ref="N15:N24"/>
    <mergeCell ref="C20:C25"/>
    <mergeCell ref="D20:L25"/>
  </mergeCells>
  <phoneticPr fontId="3"/>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showGridLines="0" zoomScaleNormal="100" zoomScaleSheetLayoutView="100" workbookViewId="0">
      <selection activeCell="D19" sqref="D19"/>
    </sheetView>
  </sheetViews>
  <sheetFormatPr defaultRowHeight="13.5"/>
  <cols>
    <col min="1" max="1" width="14.125" style="3" bestFit="1" customWidth="1"/>
    <col min="2" max="2" width="11.625" style="3" customWidth="1"/>
    <col min="3" max="5" width="11.375" style="3" customWidth="1"/>
    <col min="6" max="6" width="11.625" style="3" customWidth="1"/>
    <col min="7" max="9" width="11.375" style="3" customWidth="1"/>
    <col min="10" max="16384" width="9" style="3"/>
  </cols>
  <sheetData>
    <row r="2" spans="1:9" ht="28.5" customHeight="1">
      <c r="A2" s="256"/>
      <c r="B2" s="444" t="s">
        <v>530</v>
      </c>
      <c r="C2" s="444"/>
      <c r="D2" s="444"/>
      <c r="E2" s="444"/>
      <c r="F2" s="444"/>
      <c r="G2" s="444"/>
      <c r="H2" s="444"/>
      <c r="I2" s="444"/>
    </row>
    <row r="3" spans="1:9" ht="19.5" customHeight="1" thickBot="1">
      <c r="B3" s="103"/>
      <c r="C3" s="103"/>
      <c r="D3" s="103"/>
      <c r="E3" s="103"/>
      <c r="F3" s="103"/>
      <c r="G3" s="103"/>
      <c r="H3" s="103"/>
      <c r="I3" s="104" t="s">
        <v>282</v>
      </c>
    </row>
    <row r="4" spans="1:9">
      <c r="B4" s="486" t="s">
        <v>283</v>
      </c>
      <c r="C4" s="542" t="s">
        <v>284</v>
      </c>
      <c r="D4" s="551"/>
      <c r="E4" s="567" t="s">
        <v>285</v>
      </c>
      <c r="F4" s="569" t="s">
        <v>283</v>
      </c>
      <c r="G4" s="542" t="s">
        <v>284</v>
      </c>
      <c r="H4" s="543"/>
      <c r="I4" s="571" t="s">
        <v>286</v>
      </c>
    </row>
    <row r="5" spans="1:9">
      <c r="B5" s="487"/>
      <c r="C5" s="110" t="s">
        <v>287</v>
      </c>
      <c r="D5" s="110" t="s">
        <v>288</v>
      </c>
      <c r="E5" s="568"/>
      <c r="F5" s="570"/>
      <c r="G5" s="110" t="s">
        <v>287</v>
      </c>
      <c r="H5" s="110" t="s">
        <v>288</v>
      </c>
      <c r="I5" s="572"/>
    </row>
    <row r="6" spans="1:9">
      <c r="B6" s="111" t="s">
        <v>289</v>
      </c>
      <c r="C6" s="272">
        <v>2558373</v>
      </c>
      <c r="D6" s="272">
        <v>2560734</v>
      </c>
      <c r="E6" s="273">
        <v>7010849</v>
      </c>
      <c r="F6" s="274" t="s">
        <v>290</v>
      </c>
      <c r="G6" s="275">
        <v>43376</v>
      </c>
      <c r="H6" s="276">
        <v>42143</v>
      </c>
      <c r="I6" s="276">
        <v>199247</v>
      </c>
    </row>
    <row r="7" spans="1:9">
      <c r="B7" s="116">
        <v>29</v>
      </c>
      <c r="C7" s="272">
        <v>2587259</v>
      </c>
      <c r="D7" s="272">
        <v>2589538</v>
      </c>
      <c r="E7" s="273">
        <v>6946684</v>
      </c>
      <c r="F7" s="277" t="s">
        <v>291</v>
      </c>
      <c r="G7" s="275">
        <v>21193</v>
      </c>
      <c r="H7" s="276">
        <v>21398</v>
      </c>
      <c r="I7" s="276">
        <v>170292</v>
      </c>
    </row>
    <row r="8" spans="1:9">
      <c r="B8" s="116">
        <v>30</v>
      </c>
      <c r="C8" s="278">
        <v>2579354</v>
      </c>
      <c r="D8" s="279">
        <v>2581785</v>
      </c>
      <c r="E8" s="273">
        <v>6917812</v>
      </c>
      <c r="F8" s="277" t="s">
        <v>292</v>
      </c>
      <c r="G8" s="275">
        <v>4084</v>
      </c>
      <c r="H8" s="276">
        <v>4625</v>
      </c>
      <c r="I8" s="276">
        <v>20193</v>
      </c>
    </row>
    <row r="9" spans="1:9">
      <c r="B9" s="116"/>
      <c r="C9" s="278"/>
      <c r="D9" s="279"/>
      <c r="E9" s="273"/>
      <c r="F9" s="277" t="s">
        <v>293</v>
      </c>
      <c r="G9" s="275">
        <v>13767</v>
      </c>
      <c r="H9" s="276">
        <v>14794</v>
      </c>
      <c r="I9" s="276">
        <v>71369</v>
      </c>
    </row>
    <row r="10" spans="1:9">
      <c r="B10" s="280" t="s">
        <v>294</v>
      </c>
      <c r="C10" s="281">
        <v>44250</v>
      </c>
      <c r="D10" s="282">
        <v>49502</v>
      </c>
      <c r="E10" s="283">
        <v>126456</v>
      </c>
      <c r="F10" s="412" t="s">
        <v>295</v>
      </c>
      <c r="G10" s="275">
        <v>3237</v>
      </c>
      <c r="H10" s="276">
        <v>4795</v>
      </c>
      <c r="I10" s="276">
        <v>63003</v>
      </c>
    </row>
    <row r="11" spans="1:9">
      <c r="B11" s="280" t="s">
        <v>296</v>
      </c>
      <c r="C11" s="281">
        <v>19659</v>
      </c>
      <c r="D11" s="282">
        <v>23335</v>
      </c>
      <c r="E11" s="283">
        <v>51601</v>
      </c>
      <c r="F11" s="277" t="s">
        <v>297</v>
      </c>
      <c r="G11" s="275">
        <v>49647</v>
      </c>
      <c r="H11" s="276">
        <v>55068</v>
      </c>
      <c r="I11" s="276">
        <v>177825</v>
      </c>
    </row>
    <row r="12" spans="1:9">
      <c r="B12" s="280" t="s">
        <v>298</v>
      </c>
      <c r="C12" s="281">
        <v>8390</v>
      </c>
      <c r="D12" s="282">
        <v>11979</v>
      </c>
      <c r="E12" s="283">
        <v>21191</v>
      </c>
      <c r="F12" s="277" t="s">
        <v>299</v>
      </c>
      <c r="G12" s="275">
        <v>42455</v>
      </c>
      <c r="H12" s="276">
        <v>44108</v>
      </c>
      <c r="I12" s="276">
        <v>119781</v>
      </c>
    </row>
    <row r="13" spans="1:9">
      <c r="B13" s="280" t="s">
        <v>300</v>
      </c>
      <c r="C13" s="281">
        <v>98770</v>
      </c>
      <c r="D13" s="282">
        <v>95653</v>
      </c>
      <c r="E13" s="283">
        <v>327504</v>
      </c>
      <c r="F13" s="277" t="s">
        <v>301</v>
      </c>
      <c r="G13" s="275">
        <v>82649</v>
      </c>
      <c r="H13" s="276">
        <v>84950</v>
      </c>
      <c r="I13" s="276">
        <v>267293</v>
      </c>
    </row>
    <row r="14" spans="1:9">
      <c r="B14" s="280" t="s">
        <v>302</v>
      </c>
      <c r="C14" s="281">
        <v>33621</v>
      </c>
      <c r="D14" s="282">
        <v>33414</v>
      </c>
      <c r="E14" s="283">
        <v>91997</v>
      </c>
      <c r="F14" s="277" t="s">
        <v>303</v>
      </c>
      <c r="G14" s="275">
        <v>69751</v>
      </c>
      <c r="H14" s="276">
        <v>75755</v>
      </c>
      <c r="I14" s="276">
        <v>231968</v>
      </c>
    </row>
    <row r="15" spans="1:9">
      <c r="B15" s="280" t="s">
        <v>304</v>
      </c>
      <c r="C15" s="281">
        <v>87929</v>
      </c>
      <c r="D15" s="282">
        <v>85660</v>
      </c>
      <c r="E15" s="283">
        <v>162923</v>
      </c>
      <c r="F15" s="277" t="s">
        <v>305</v>
      </c>
      <c r="G15" s="275">
        <v>21236</v>
      </c>
      <c r="H15" s="276">
        <v>20383</v>
      </c>
      <c r="I15" s="276">
        <v>55610</v>
      </c>
    </row>
    <row r="16" spans="1:9">
      <c r="B16" s="280" t="s">
        <v>306</v>
      </c>
      <c r="C16" s="281">
        <v>965817</v>
      </c>
      <c r="D16" s="282">
        <v>897115</v>
      </c>
      <c r="E16" s="283">
        <v>1551860</v>
      </c>
      <c r="F16" s="277" t="s">
        <v>307</v>
      </c>
      <c r="G16" s="275">
        <v>117966</v>
      </c>
      <c r="H16" s="276">
        <v>110982</v>
      </c>
      <c r="I16" s="276">
        <v>360632</v>
      </c>
    </row>
    <row r="17" spans="2:9">
      <c r="B17" s="284" t="s">
        <v>308</v>
      </c>
      <c r="C17" s="281">
        <v>82279</v>
      </c>
      <c r="D17" s="282">
        <v>84099</v>
      </c>
      <c r="E17" s="283">
        <v>224772</v>
      </c>
      <c r="F17" s="277" t="s">
        <v>309</v>
      </c>
      <c r="G17" s="275">
        <v>4528</v>
      </c>
      <c r="H17" s="276">
        <v>6743</v>
      </c>
      <c r="I17" s="276">
        <v>27394</v>
      </c>
    </row>
    <row r="18" spans="2:9">
      <c r="B18" s="284" t="s">
        <v>310</v>
      </c>
      <c r="C18" s="281">
        <v>64201</v>
      </c>
      <c r="D18" s="282">
        <v>66710</v>
      </c>
      <c r="E18" s="283">
        <v>105714</v>
      </c>
      <c r="F18" s="277" t="s">
        <v>311</v>
      </c>
      <c r="G18" s="275">
        <v>8860</v>
      </c>
      <c r="H18" s="276">
        <v>9927</v>
      </c>
      <c r="I18" s="276">
        <v>34652</v>
      </c>
    </row>
    <row r="19" spans="2:9">
      <c r="B19" s="280" t="s">
        <v>312</v>
      </c>
      <c r="C19" s="281">
        <v>47459</v>
      </c>
      <c r="D19" s="282">
        <v>45040</v>
      </c>
      <c r="E19" s="283">
        <v>163323</v>
      </c>
      <c r="F19" s="277" t="s">
        <v>313</v>
      </c>
      <c r="G19" s="275">
        <v>10272</v>
      </c>
      <c r="H19" s="276">
        <v>9732</v>
      </c>
      <c r="I19" s="276">
        <v>59155</v>
      </c>
    </row>
    <row r="20" spans="2:9">
      <c r="B20" s="280" t="s">
        <v>314</v>
      </c>
      <c r="C20" s="281">
        <v>73396</v>
      </c>
      <c r="D20" s="282">
        <v>79850</v>
      </c>
      <c r="E20" s="283">
        <v>278330</v>
      </c>
      <c r="F20" s="277" t="s">
        <v>315</v>
      </c>
      <c r="G20" s="275">
        <v>13438</v>
      </c>
      <c r="H20" s="276">
        <v>14107</v>
      </c>
      <c r="I20" s="276">
        <v>18886</v>
      </c>
    </row>
    <row r="21" spans="2:9">
      <c r="B21" s="280" t="s">
        <v>316</v>
      </c>
      <c r="C21" s="281">
        <v>16851</v>
      </c>
      <c r="D21" s="282">
        <v>18332</v>
      </c>
      <c r="E21" s="283">
        <v>81001</v>
      </c>
      <c r="F21" s="277" t="s">
        <v>317</v>
      </c>
      <c r="G21" s="275">
        <v>21161</v>
      </c>
      <c r="H21" s="276">
        <v>19698</v>
      </c>
      <c r="I21" s="276">
        <v>37475</v>
      </c>
    </row>
    <row r="22" spans="2:9">
      <c r="B22" s="280" t="s">
        <v>318</v>
      </c>
      <c r="C22" s="281">
        <v>85684</v>
      </c>
      <c r="D22" s="282">
        <v>90963</v>
      </c>
      <c r="E22" s="283">
        <v>225146</v>
      </c>
      <c r="F22" s="277" t="s">
        <v>319</v>
      </c>
      <c r="G22" s="275">
        <v>17914</v>
      </c>
      <c r="H22" s="276">
        <v>13303</v>
      </c>
      <c r="I22" s="276">
        <v>29449</v>
      </c>
    </row>
    <row r="23" spans="2:9">
      <c r="B23" s="280" t="s">
        <v>320</v>
      </c>
      <c r="C23" s="281">
        <v>26272</v>
      </c>
      <c r="D23" s="282">
        <v>26228</v>
      </c>
      <c r="E23" s="283">
        <v>139700</v>
      </c>
      <c r="F23" s="277" t="s">
        <v>321</v>
      </c>
      <c r="G23" s="275">
        <v>1505</v>
      </c>
      <c r="H23" s="276">
        <v>2348</v>
      </c>
      <c r="I23" s="276">
        <v>9133</v>
      </c>
    </row>
    <row r="24" spans="2:9">
      <c r="B24" s="280" t="s">
        <v>322</v>
      </c>
      <c r="C24" s="281">
        <v>17386</v>
      </c>
      <c r="D24" s="282">
        <v>16179</v>
      </c>
      <c r="E24" s="283">
        <v>69387</v>
      </c>
      <c r="F24" s="277" t="s">
        <v>323</v>
      </c>
      <c r="G24" s="275">
        <v>75929</v>
      </c>
      <c r="H24" s="276">
        <v>71590</v>
      </c>
      <c r="I24" s="276">
        <v>140227</v>
      </c>
    </row>
    <row r="25" spans="2:9">
      <c r="B25" s="280" t="s">
        <v>324</v>
      </c>
      <c r="C25" s="281">
        <v>5295</v>
      </c>
      <c r="D25" s="282">
        <v>6419</v>
      </c>
      <c r="E25" s="283">
        <v>37337</v>
      </c>
      <c r="F25" s="277" t="s">
        <v>325</v>
      </c>
      <c r="G25" s="275">
        <v>2215</v>
      </c>
      <c r="H25" s="276">
        <v>2230</v>
      </c>
      <c r="I25" s="276">
        <v>13369</v>
      </c>
    </row>
    <row r="26" spans="2:9" ht="14.25" thickBot="1">
      <c r="B26" s="285" t="s">
        <v>326</v>
      </c>
      <c r="C26" s="286">
        <v>27364</v>
      </c>
      <c r="D26" s="287">
        <v>31117</v>
      </c>
      <c r="E26" s="288">
        <v>107826</v>
      </c>
      <c r="F26" s="289" t="s">
        <v>327</v>
      </c>
      <c r="G26" s="286">
        <v>27467</v>
      </c>
      <c r="H26" s="287">
        <v>29840</v>
      </c>
      <c r="I26" s="287">
        <v>9343</v>
      </c>
    </row>
    <row r="27" spans="2:9">
      <c r="B27" s="424" t="s">
        <v>328</v>
      </c>
      <c r="C27" s="424"/>
      <c r="D27" s="424"/>
      <c r="E27" s="424"/>
      <c r="F27" s="424"/>
      <c r="G27" s="105"/>
      <c r="H27" s="105"/>
      <c r="I27" s="105"/>
    </row>
    <row r="28" spans="2:9">
      <c r="B28" s="566" t="s">
        <v>329</v>
      </c>
      <c r="C28" s="566"/>
      <c r="D28" s="290"/>
      <c r="E28" s="290"/>
      <c r="F28" s="291"/>
      <c r="G28" s="292"/>
      <c r="H28" s="292"/>
      <c r="I28" s="105"/>
    </row>
    <row r="29" spans="2:9">
      <c r="C29" s="293"/>
      <c r="G29" s="293"/>
    </row>
    <row r="30" spans="2:9">
      <c r="C30" s="293"/>
    </row>
    <row r="33" spans="3:7">
      <c r="C33" s="293"/>
      <c r="G33" s="293"/>
    </row>
    <row r="34" spans="3:7">
      <c r="G34" s="293"/>
    </row>
  </sheetData>
  <mergeCells count="9">
    <mergeCell ref="B27:F27"/>
    <mergeCell ref="B28:C28"/>
    <mergeCell ref="B2:I2"/>
    <mergeCell ref="B4:B5"/>
    <mergeCell ref="C4:D4"/>
    <mergeCell ref="E4:E5"/>
    <mergeCell ref="F4:F5"/>
    <mergeCell ref="G4:H4"/>
    <mergeCell ref="I4:I5"/>
  </mergeCells>
  <phoneticPr fontId="3"/>
  <printOptions horizontalCentered="1"/>
  <pageMargins left="0.51181102362204722" right="0.51181102362204722" top="0.74803149606299213" bottom="0.74803149606299213" header="0.51181102362204722" footer="0.51181102362204722"/>
  <pageSetup paperSize="9" scale="89" orientation="portrait"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2"/>
  <sheetViews>
    <sheetView showGridLines="0" view="pageBreakPreview" zoomScaleNormal="100" zoomScaleSheetLayoutView="100" workbookViewId="0">
      <selection activeCell="E18" sqref="E18"/>
    </sheetView>
  </sheetViews>
  <sheetFormatPr defaultRowHeight="13.5"/>
  <cols>
    <col min="1" max="1" width="14.625" style="3" bestFit="1" customWidth="1"/>
    <col min="2" max="2" width="16.75" style="3" customWidth="1"/>
    <col min="3" max="7" width="14.875" style="3" customWidth="1"/>
    <col min="8" max="16384" width="9" style="3"/>
  </cols>
  <sheetData>
    <row r="2" spans="1:7" ht="28.5" customHeight="1">
      <c r="A2" s="256"/>
      <c r="B2" s="444" t="s">
        <v>330</v>
      </c>
      <c r="C2" s="444"/>
      <c r="D2" s="444"/>
      <c r="E2" s="444"/>
      <c r="F2" s="444"/>
      <c r="G2" s="444"/>
    </row>
    <row r="3" spans="1:7" s="4" customFormat="1" ht="19.5" customHeight="1" thickBot="1">
      <c r="B3" s="103"/>
      <c r="C3" s="103"/>
      <c r="D3" s="103"/>
      <c r="E3" s="103"/>
      <c r="F3" s="103"/>
      <c r="G3" s="295" t="s">
        <v>331</v>
      </c>
    </row>
    <row r="4" spans="1:7" ht="17.100000000000001" customHeight="1">
      <c r="B4" s="486" t="s">
        <v>332</v>
      </c>
      <c r="C4" s="493" t="s">
        <v>333</v>
      </c>
      <c r="D4" s="494"/>
      <c r="E4" s="494"/>
      <c r="F4" s="494"/>
      <c r="G4" s="495"/>
    </row>
    <row r="5" spans="1:7" ht="17.100000000000001" customHeight="1">
      <c r="B5" s="487"/>
      <c r="C5" s="296" t="s">
        <v>334</v>
      </c>
      <c r="D5" s="296" t="s">
        <v>335</v>
      </c>
      <c r="E5" s="297" t="s">
        <v>336</v>
      </c>
      <c r="F5" s="297" t="s">
        <v>337</v>
      </c>
      <c r="G5" s="143" t="s">
        <v>338</v>
      </c>
    </row>
    <row r="6" spans="1:7" ht="17.100000000000001" customHeight="1">
      <c r="B6" s="111" t="s">
        <v>339</v>
      </c>
      <c r="C6" s="298">
        <v>499765</v>
      </c>
      <c r="D6" s="298">
        <v>481580</v>
      </c>
      <c r="E6" s="298">
        <v>16708</v>
      </c>
      <c r="F6" s="298">
        <v>1408</v>
      </c>
      <c r="G6" s="298" t="s">
        <v>99</v>
      </c>
    </row>
    <row r="7" spans="1:7" ht="17.100000000000001" customHeight="1">
      <c r="B7" s="116" t="s">
        <v>6</v>
      </c>
      <c r="C7" s="298">
        <v>493864</v>
      </c>
      <c r="D7" s="298">
        <v>475767</v>
      </c>
      <c r="E7" s="298">
        <v>15781</v>
      </c>
      <c r="F7" s="298">
        <v>1671</v>
      </c>
      <c r="G7" s="298" t="s">
        <v>99</v>
      </c>
    </row>
    <row r="8" spans="1:7" ht="17.100000000000001" customHeight="1">
      <c r="B8" s="116" t="s">
        <v>8</v>
      </c>
      <c r="C8" s="299">
        <v>525439</v>
      </c>
      <c r="D8" s="298">
        <v>509982</v>
      </c>
      <c r="E8" s="298">
        <v>13166</v>
      </c>
      <c r="F8" s="298">
        <v>1676</v>
      </c>
      <c r="G8" s="298" t="s">
        <v>99</v>
      </c>
    </row>
    <row r="9" spans="1:7" ht="17.100000000000001" customHeight="1">
      <c r="B9" s="116" t="s">
        <v>340</v>
      </c>
      <c r="C9" s="299">
        <v>558766</v>
      </c>
      <c r="D9" s="298">
        <v>542290</v>
      </c>
      <c r="E9" s="298">
        <v>13963</v>
      </c>
      <c r="F9" s="298">
        <v>1660</v>
      </c>
      <c r="G9" s="298" t="s">
        <v>341</v>
      </c>
    </row>
    <row r="10" spans="1:7" ht="17.100000000000001" customHeight="1" thickBot="1">
      <c r="B10" s="262" t="s">
        <v>19</v>
      </c>
      <c r="C10" s="300">
        <v>578666</v>
      </c>
      <c r="D10" s="300">
        <v>547899</v>
      </c>
      <c r="E10" s="300">
        <v>24813</v>
      </c>
      <c r="F10" s="300">
        <v>1818</v>
      </c>
      <c r="G10" s="300" t="s">
        <v>342</v>
      </c>
    </row>
    <row r="11" spans="1:7" ht="17.100000000000001" customHeight="1" thickBot="1">
      <c r="B11" s="301"/>
      <c r="C11" s="301"/>
      <c r="D11" s="301"/>
      <c r="E11" s="301"/>
      <c r="F11" s="301"/>
      <c r="G11" s="302"/>
    </row>
    <row r="12" spans="1:7" ht="17.100000000000001" customHeight="1">
      <c r="B12" s="486" t="s">
        <v>332</v>
      </c>
      <c r="C12" s="493" t="s">
        <v>343</v>
      </c>
      <c r="D12" s="494"/>
      <c r="E12" s="494"/>
      <c r="F12" s="494"/>
      <c r="G12" s="495"/>
    </row>
    <row r="13" spans="1:7" ht="17.100000000000001" customHeight="1">
      <c r="B13" s="487"/>
      <c r="C13" s="296" t="s">
        <v>334</v>
      </c>
      <c r="D13" s="296" t="s">
        <v>335</v>
      </c>
      <c r="E13" s="297" t="s">
        <v>336</v>
      </c>
      <c r="F13" s="297" t="s">
        <v>337</v>
      </c>
      <c r="G13" s="143" t="s">
        <v>338</v>
      </c>
    </row>
    <row r="14" spans="1:7" ht="17.100000000000001" customHeight="1">
      <c r="B14" s="111" t="s">
        <v>344</v>
      </c>
      <c r="C14" s="298">
        <v>512088</v>
      </c>
      <c r="D14" s="298">
        <v>493521</v>
      </c>
      <c r="E14" s="298">
        <v>16736</v>
      </c>
      <c r="F14" s="298">
        <v>1762</v>
      </c>
      <c r="G14" s="298" t="s">
        <v>99</v>
      </c>
    </row>
    <row r="15" spans="1:7" ht="17.100000000000001" customHeight="1">
      <c r="B15" s="116" t="s">
        <v>6</v>
      </c>
      <c r="C15" s="298">
        <v>506340</v>
      </c>
      <c r="D15" s="298">
        <v>488202</v>
      </c>
      <c r="E15" s="298">
        <v>15825</v>
      </c>
      <c r="F15" s="298">
        <v>1717</v>
      </c>
      <c r="G15" s="298" t="s">
        <v>99</v>
      </c>
    </row>
    <row r="16" spans="1:7" ht="17.100000000000001" customHeight="1">
      <c r="B16" s="116" t="s">
        <v>8</v>
      </c>
      <c r="C16" s="299">
        <v>533989</v>
      </c>
      <c r="D16" s="298">
        <v>516613</v>
      </c>
      <c r="E16" s="298">
        <v>15090</v>
      </c>
      <c r="F16" s="298">
        <v>1596</v>
      </c>
      <c r="G16" s="298" t="s">
        <v>99</v>
      </c>
    </row>
    <row r="17" spans="2:13" ht="17.100000000000001" customHeight="1">
      <c r="B17" s="116" t="s">
        <v>340</v>
      </c>
      <c r="C17" s="299">
        <v>554601</v>
      </c>
      <c r="D17" s="298">
        <v>537585</v>
      </c>
      <c r="E17" s="298">
        <v>14566</v>
      </c>
      <c r="F17" s="298">
        <v>1688</v>
      </c>
      <c r="G17" s="298" t="s">
        <v>341</v>
      </c>
    </row>
    <row r="18" spans="2:13" ht="17.100000000000001" customHeight="1" thickBot="1">
      <c r="B18" s="262" t="s">
        <v>19</v>
      </c>
      <c r="C18" s="300">
        <v>578569</v>
      </c>
      <c r="D18" s="300">
        <v>546441</v>
      </c>
      <c r="E18" s="300">
        <v>25640</v>
      </c>
      <c r="F18" s="300">
        <v>1800</v>
      </c>
      <c r="G18" s="300" t="s">
        <v>342</v>
      </c>
    </row>
    <row r="19" spans="2:13" ht="17.100000000000001" customHeight="1">
      <c r="B19" s="88" t="s">
        <v>345</v>
      </c>
      <c r="C19" s="19"/>
      <c r="D19" s="19"/>
      <c r="E19" s="19"/>
      <c r="F19" s="19"/>
      <c r="G19" s="19"/>
    </row>
    <row r="20" spans="2:13" ht="17.100000000000001" customHeight="1">
      <c r="B20" s="88" t="s">
        <v>346</v>
      </c>
      <c r="C20" s="19"/>
      <c r="D20" s="19"/>
      <c r="E20" s="19"/>
      <c r="F20" s="19"/>
      <c r="G20" s="19"/>
    </row>
    <row r="21" spans="2:13" ht="17.100000000000001" customHeight="1">
      <c r="B21" s="88" t="s">
        <v>347</v>
      </c>
      <c r="C21" s="19"/>
      <c r="D21" s="19"/>
      <c r="E21" s="19"/>
      <c r="F21" s="19"/>
      <c r="G21" s="19"/>
    </row>
    <row r="22" spans="2:13" ht="17.100000000000001" customHeight="1">
      <c r="B22" s="303"/>
      <c r="C22" s="304"/>
      <c r="D22" s="304"/>
      <c r="E22" s="304"/>
      <c r="F22" s="304"/>
      <c r="G22" s="304"/>
    </row>
    <row r="23" spans="2:13" ht="9.9499999999999993" customHeight="1"/>
    <row r="24" spans="2:13" ht="9.9499999999999993" customHeight="1">
      <c r="J24" s="408"/>
      <c r="K24" s="409"/>
      <c r="L24" s="408"/>
      <c r="M24" s="408"/>
    </row>
    <row r="25" spans="2:13" ht="9.9499999999999993" customHeight="1"/>
    <row r="26" spans="2:13" ht="9.9499999999999993" customHeight="1"/>
    <row r="27" spans="2:13" ht="9.9499999999999993" customHeight="1"/>
    <row r="28" spans="2:13" ht="9.9499999999999993" customHeight="1"/>
    <row r="29" spans="2:13" ht="9.9499999999999993" customHeight="1"/>
    <row r="30" spans="2:13" ht="9.9499999999999993" customHeight="1"/>
    <row r="31" spans="2:13" ht="9.9499999999999993" customHeight="1"/>
    <row r="32" spans="2:13"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sheetData>
  <mergeCells count="5">
    <mergeCell ref="B2:G2"/>
    <mergeCell ref="B4:B5"/>
    <mergeCell ref="C4:G4"/>
    <mergeCell ref="B12:B13"/>
    <mergeCell ref="C12:G12"/>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8"/>
  <sheetViews>
    <sheetView showGridLines="0" topLeftCell="A16" zoomScaleNormal="100" zoomScaleSheetLayoutView="100" workbookViewId="0">
      <selection activeCell="J31" sqref="J31"/>
    </sheetView>
  </sheetViews>
  <sheetFormatPr defaultRowHeight="13.5"/>
  <cols>
    <col min="1" max="1" width="14.625" style="151" bestFit="1" customWidth="1"/>
    <col min="2" max="3" width="2.125" style="151" customWidth="1"/>
    <col min="4" max="4" width="11.375" style="151" customWidth="1"/>
    <col min="5" max="12" width="9.5" style="151" customWidth="1"/>
    <col min="13" max="16384" width="9" style="151"/>
  </cols>
  <sheetData>
    <row r="2" spans="1:14" ht="23.25" customHeight="1">
      <c r="A2" s="305"/>
      <c r="B2" s="483" t="s">
        <v>348</v>
      </c>
      <c r="C2" s="483"/>
      <c r="D2" s="483"/>
      <c r="E2" s="483"/>
      <c r="F2" s="483"/>
      <c r="G2" s="483"/>
      <c r="H2" s="483"/>
      <c r="I2" s="483"/>
      <c r="J2" s="483"/>
      <c r="K2" s="483"/>
      <c r="L2" s="483"/>
    </row>
    <row r="3" spans="1:14" ht="20.25" customHeight="1">
      <c r="B3" s="483" t="s">
        <v>349</v>
      </c>
      <c r="C3" s="483"/>
      <c r="D3" s="483"/>
      <c r="E3" s="483"/>
      <c r="F3" s="483"/>
      <c r="G3" s="483"/>
      <c r="H3" s="483"/>
      <c r="I3" s="483"/>
      <c r="J3" s="483"/>
      <c r="K3" s="483"/>
      <c r="L3" s="483"/>
    </row>
    <row r="4" spans="1:14" s="155" customFormat="1" ht="15" customHeight="1" thickBot="1">
      <c r="B4" s="306"/>
      <c r="C4" s="306"/>
      <c r="D4" s="306"/>
      <c r="E4" s="306"/>
      <c r="F4" s="306"/>
      <c r="G4" s="306"/>
      <c r="H4" s="306"/>
      <c r="I4" s="306"/>
      <c r="J4" s="306"/>
      <c r="K4" s="588" t="s">
        <v>350</v>
      </c>
      <c r="L4" s="588"/>
    </row>
    <row r="5" spans="1:14" ht="14.1" customHeight="1">
      <c r="B5" s="307"/>
      <c r="C5" s="589" t="s">
        <v>351</v>
      </c>
      <c r="D5" s="590"/>
      <c r="E5" s="593" t="s">
        <v>352</v>
      </c>
      <c r="F5" s="594"/>
      <c r="G5" s="593" t="s">
        <v>353</v>
      </c>
      <c r="H5" s="595"/>
      <c r="I5" s="594"/>
      <c r="J5" s="593" t="s">
        <v>354</v>
      </c>
      <c r="K5" s="595"/>
      <c r="L5" s="595"/>
    </row>
    <row r="6" spans="1:14" ht="14.1" customHeight="1">
      <c r="B6" s="308"/>
      <c r="C6" s="591"/>
      <c r="D6" s="592"/>
      <c r="E6" s="309" t="s">
        <v>355</v>
      </c>
      <c r="F6" s="309" t="s">
        <v>356</v>
      </c>
      <c r="G6" s="309" t="s">
        <v>357</v>
      </c>
      <c r="H6" s="309" t="s">
        <v>358</v>
      </c>
      <c r="I6" s="309" t="s">
        <v>359</v>
      </c>
      <c r="J6" s="309" t="s">
        <v>357</v>
      </c>
      <c r="K6" s="309" t="s">
        <v>360</v>
      </c>
      <c r="L6" s="309" t="s">
        <v>361</v>
      </c>
    </row>
    <row r="7" spans="1:14" ht="14.1" customHeight="1">
      <c r="B7" s="584" t="s">
        <v>362</v>
      </c>
      <c r="C7" s="584"/>
      <c r="D7" s="585"/>
      <c r="E7" s="310">
        <v>19865</v>
      </c>
      <c r="F7" s="310">
        <v>24794</v>
      </c>
      <c r="G7" s="311">
        <v>526</v>
      </c>
      <c r="H7" s="311">
        <v>267</v>
      </c>
      <c r="I7" s="311">
        <v>259</v>
      </c>
      <c r="J7" s="310">
        <v>16641.491000000002</v>
      </c>
      <c r="K7" s="310">
        <v>4986</v>
      </c>
      <c r="L7" s="310">
        <v>11655.491</v>
      </c>
    </row>
    <row r="8" spans="1:14" ht="14.1" customHeight="1">
      <c r="B8" s="586" t="s">
        <v>363</v>
      </c>
      <c r="C8" s="586"/>
      <c r="D8" s="587"/>
      <c r="E8" s="310">
        <f>5103+787+2641+8010</f>
        <v>16541</v>
      </c>
      <c r="F8" s="310">
        <f>(16451161+232106+7061733+916185)/1000</f>
        <v>24661.185000000001</v>
      </c>
      <c r="G8" s="312">
        <f>(318126+241000)/1000</f>
        <v>559.12599999999998</v>
      </c>
      <c r="H8" s="312">
        <f>(163341+120500)/1000</f>
        <v>283.84100000000001</v>
      </c>
      <c r="I8" s="312">
        <f>(154785+120500)/1000</f>
        <v>275.28500000000003</v>
      </c>
      <c r="J8" s="310">
        <f>(17629775+517116)/1000</f>
        <v>18146.891</v>
      </c>
      <c r="K8" s="310">
        <f>(401612+4730820+211098)/1000</f>
        <v>5343.53</v>
      </c>
      <c r="L8" s="310">
        <f>(8195598+4301745+306018)/1000</f>
        <v>12803.361000000001</v>
      </c>
    </row>
    <row r="9" spans="1:14" ht="14.1" customHeight="1">
      <c r="B9" s="586" t="s">
        <v>364</v>
      </c>
      <c r="C9" s="586"/>
      <c r="D9" s="587"/>
      <c r="E9" s="310">
        <v>16533</v>
      </c>
      <c r="F9" s="310">
        <v>23896.698999999997</v>
      </c>
      <c r="G9" s="313">
        <v>595.48099999999999</v>
      </c>
      <c r="H9" s="313">
        <v>303.50400000000002</v>
      </c>
      <c r="I9" s="313">
        <v>291.97700000000003</v>
      </c>
      <c r="J9" s="310">
        <v>17833</v>
      </c>
      <c r="K9" s="310">
        <v>5305</v>
      </c>
      <c r="L9" s="310">
        <v>12528</v>
      </c>
    </row>
    <row r="10" spans="1:14" ht="14.1" customHeight="1">
      <c r="B10" s="586" t="s">
        <v>365</v>
      </c>
      <c r="C10" s="586"/>
      <c r="D10" s="587"/>
      <c r="E10" s="310">
        <v>11260</v>
      </c>
      <c r="F10" s="310">
        <v>25427.915000000005</v>
      </c>
      <c r="G10" s="310">
        <v>582.14</v>
      </c>
      <c r="H10" s="310">
        <v>295.80600000000004</v>
      </c>
      <c r="I10" s="310">
        <v>286.334</v>
      </c>
      <c r="J10" s="310">
        <v>18549.7</v>
      </c>
      <c r="K10" s="310">
        <v>5400.1649999999991</v>
      </c>
      <c r="L10" s="310">
        <v>13149.535</v>
      </c>
    </row>
    <row r="11" spans="1:14" ht="14.1" customHeight="1">
      <c r="B11" s="586" t="s">
        <v>366</v>
      </c>
      <c r="C11" s="586"/>
      <c r="D11" s="587"/>
      <c r="E11" s="310">
        <f>SUM(E13,E14,E15:E24)</f>
        <v>8625</v>
      </c>
      <c r="F11" s="310">
        <f t="shared" ref="F11:L11" si="0">SUM(F13,F14,F15:F24)</f>
        <v>21562.893999999997</v>
      </c>
      <c r="G11" s="310">
        <f t="shared" si="0"/>
        <v>559.3889999999999</v>
      </c>
      <c r="H11" s="310">
        <f t="shared" si="0"/>
        <v>284.44899999999996</v>
      </c>
      <c r="I11" s="310">
        <f t="shared" si="0"/>
        <v>274.94</v>
      </c>
      <c r="J11" s="310">
        <f t="shared" si="0"/>
        <v>17193.554999999997</v>
      </c>
      <c r="K11" s="310">
        <f t="shared" si="0"/>
        <v>5144.6310000000003</v>
      </c>
      <c r="L11" s="310">
        <f t="shared" si="0"/>
        <v>12048.924000000001</v>
      </c>
    </row>
    <row r="12" spans="1:14" ht="14.1" customHeight="1">
      <c r="B12" s="582" t="s">
        <v>367</v>
      </c>
      <c r="C12" s="582"/>
      <c r="D12" s="583"/>
      <c r="E12" s="314"/>
      <c r="F12" s="314"/>
      <c r="G12" s="315"/>
      <c r="H12" s="315"/>
      <c r="I12" s="315"/>
      <c r="J12" s="314"/>
      <c r="K12" s="314"/>
      <c r="L12" s="314"/>
      <c r="M12" s="579"/>
      <c r="N12" s="577"/>
    </row>
    <row r="13" spans="1:14" ht="14.1" customHeight="1">
      <c r="B13" s="316"/>
      <c r="C13" s="578" t="s">
        <v>368</v>
      </c>
      <c r="D13" s="576"/>
      <c r="E13" s="314">
        <v>4968</v>
      </c>
      <c r="F13" s="314">
        <v>14572</v>
      </c>
      <c r="G13" s="315">
        <f>H13+I13</f>
        <v>297.31899999999996</v>
      </c>
      <c r="H13" s="315">
        <v>153.30099999999999</v>
      </c>
      <c r="I13" s="315">
        <v>144.018</v>
      </c>
      <c r="J13" s="314">
        <f>K13+L13</f>
        <v>7622.1180000000004</v>
      </c>
      <c r="K13" s="314">
        <f>37.45+3784.516</f>
        <v>3821.9659999999999</v>
      </c>
      <c r="L13" s="314">
        <f>828.532+2971.62</f>
        <v>3800.152</v>
      </c>
      <c r="M13" s="580"/>
      <c r="N13" s="581"/>
    </row>
    <row r="14" spans="1:14" ht="14.1" customHeight="1">
      <c r="B14" s="316"/>
      <c r="C14" s="578" t="s">
        <v>369</v>
      </c>
      <c r="D14" s="576"/>
      <c r="E14" s="314">
        <v>2465</v>
      </c>
      <c r="F14" s="314">
        <v>6658</v>
      </c>
      <c r="G14" s="315">
        <f>H14+I14</f>
        <v>19.27</v>
      </c>
      <c r="H14" s="315">
        <v>9.7479999999999993</v>
      </c>
      <c r="I14" s="315">
        <v>9.5220000000000002</v>
      </c>
      <c r="J14" s="314">
        <f>K14+L14</f>
        <v>8886.4210000000003</v>
      </c>
      <c r="K14" s="314">
        <f>154.049+839.965</f>
        <v>994.01400000000001</v>
      </c>
      <c r="L14" s="314">
        <f>6910.076+982.331</f>
        <v>7892.4070000000002</v>
      </c>
      <c r="M14" s="577"/>
      <c r="N14" s="577"/>
    </row>
    <row r="15" spans="1:14" ht="14.1" customHeight="1">
      <c r="B15" s="582" t="s">
        <v>370</v>
      </c>
      <c r="C15" s="582"/>
      <c r="D15" s="583"/>
      <c r="E15" s="314"/>
      <c r="F15" s="314"/>
      <c r="G15" s="317"/>
      <c r="H15" s="317"/>
      <c r="I15" s="317"/>
      <c r="J15" s="314"/>
      <c r="K15" s="314"/>
      <c r="L15" s="314"/>
      <c r="M15" s="577"/>
      <c r="N15" s="577"/>
    </row>
    <row r="16" spans="1:14" ht="16.5" customHeight="1">
      <c r="B16" s="316"/>
      <c r="C16" s="578" t="s">
        <v>371</v>
      </c>
      <c r="D16" s="576"/>
      <c r="E16" s="314">
        <v>527</v>
      </c>
      <c r="F16" s="314">
        <v>170.76499999999999</v>
      </c>
      <c r="G16" s="318" t="s">
        <v>341</v>
      </c>
      <c r="H16" s="318" t="s">
        <v>341</v>
      </c>
      <c r="I16" s="318" t="s">
        <v>341</v>
      </c>
      <c r="J16" s="314">
        <f>K16+L16</f>
        <v>346.95799999999997</v>
      </c>
      <c r="K16" s="314">
        <v>198.71</v>
      </c>
      <c r="L16" s="314">
        <f>55.089+93.159</f>
        <v>148.24799999999999</v>
      </c>
      <c r="M16" s="577"/>
      <c r="N16" s="577"/>
    </row>
    <row r="17" spans="2:14" ht="14.1" customHeight="1">
      <c r="B17" s="319"/>
      <c r="C17" s="578" t="s">
        <v>372</v>
      </c>
      <c r="D17" s="576"/>
      <c r="E17" s="314">
        <v>256</v>
      </c>
      <c r="F17" s="314">
        <v>59.177999999999997</v>
      </c>
      <c r="G17" s="318" t="s">
        <v>341</v>
      </c>
      <c r="H17" s="318" t="s">
        <v>341</v>
      </c>
      <c r="I17" s="318" t="s">
        <v>341</v>
      </c>
      <c r="J17" s="314">
        <f>K17+L17</f>
        <v>142.245</v>
      </c>
      <c r="K17" s="320">
        <v>79.090999999999994</v>
      </c>
      <c r="L17" s="320">
        <v>63.154000000000003</v>
      </c>
    </row>
    <row r="18" spans="2:14" ht="14.1" customHeight="1">
      <c r="B18" s="316"/>
      <c r="C18" s="578" t="s">
        <v>373</v>
      </c>
      <c r="D18" s="576"/>
      <c r="E18" s="314">
        <v>57</v>
      </c>
      <c r="F18" s="314">
        <v>33.375999999999998</v>
      </c>
      <c r="G18" s="318" t="s">
        <v>341</v>
      </c>
      <c r="H18" s="318" t="s">
        <v>341</v>
      </c>
      <c r="I18" s="318" t="s">
        <v>341</v>
      </c>
      <c r="J18" s="314">
        <f>K18+L18</f>
        <v>76.670999999999992</v>
      </c>
      <c r="K18" s="320">
        <v>3.5019999999999998</v>
      </c>
      <c r="L18" s="320">
        <v>73.168999999999997</v>
      </c>
      <c r="M18" s="577"/>
      <c r="N18" s="577"/>
    </row>
    <row r="19" spans="2:14" ht="14.1" customHeight="1">
      <c r="B19" s="316"/>
      <c r="C19" s="578" t="s">
        <v>374</v>
      </c>
      <c r="D19" s="576"/>
      <c r="E19" s="314">
        <v>242</v>
      </c>
      <c r="F19" s="314">
        <v>63.963999999999999</v>
      </c>
      <c r="G19" s="318" t="s">
        <v>341</v>
      </c>
      <c r="H19" s="318" t="s">
        <v>48</v>
      </c>
      <c r="I19" s="318" t="s">
        <v>341</v>
      </c>
      <c r="J19" s="314">
        <f>K19+L19</f>
        <v>110.322</v>
      </c>
      <c r="K19" s="320">
        <f>22.5+24.848</f>
        <v>47.347999999999999</v>
      </c>
      <c r="L19" s="320">
        <f>1.508+61.466</f>
        <v>62.974000000000004</v>
      </c>
      <c r="M19" s="577"/>
      <c r="N19" s="577"/>
    </row>
    <row r="20" spans="2:14" ht="14.1" customHeight="1">
      <c r="B20" s="311"/>
      <c r="C20" s="575" t="s">
        <v>375</v>
      </c>
      <c r="D20" s="576"/>
      <c r="E20" s="314">
        <v>4</v>
      </c>
      <c r="F20" s="314">
        <v>4.4999999999999998E-2</v>
      </c>
      <c r="G20" s="318" t="s">
        <v>341</v>
      </c>
      <c r="H20" s="318" t="s">
        <v>48</v>
      </c>
      <c r="I20" s="318" t="s">
        <v>48</v>
      </c>
      <c r="J20" s="320" t="s">
        <v>99</v>
      </c>
      <c r="K20" s="320" t="s">
        <v>99</v>
      </c>
      <c r="L20" s="320" t="s">
        <v>99</v>
      </c>
      <c r="M20" s="577"/>
      <c r="N20" s="577"/>
    </row>
    <row r="21" spans="2:14" ht="14.1" customHeight="1">
      <c r="B21" s="316"/>
      <c r="C21" s="578" t="s">
        <v>376</v>
      </c>
      <c r="D21" s="576"/>
      <c r="E21" s="314">
        <v>1</v>
      </c>
      <c r="F21" s="314">
        <v>1E-3</v>
      </c>
      <c r="G21" s="318" t="s">
        <v>48</v>
      </c>
      <c r="H21" s="318" t="s">
        <v>48</v>
      </c>
      <c r="I21" s="318" t="s">
        <v>341</v>
      </c>
      <c r="J21" s="320" t="s">
        <v>99</v>
      </c>
      <c r="K21" s="320" t="s">
        <v>99</v>
      </c>
      <c r="L21" s="320" t="s">
        <v>99</v>
      </c>
      <c r="M21" s="577"/>
      <c r="N21" s="577"/>
    </row>
    <row r="22" spans="2:14" ht="14.1" customHeight="1">
      <c r="B22" s="316"/>
      <c r="C22" s="578" t="s">
        <v>377</v>
      </c>
      <c r="D22" s="576"/>
      <c r="E22" s="314">
        <v>102</v>
      </c>
      <c r="F22" s="314">
        <v>5.367</v>
      </c>
      <c r="G22" s="318" t="s">
        <v>48</v>
      </c>
      <c r="H22" s="318" t="s">
        <v>341</v>
      </c>
      <c r="I22" s="318" t="s">
        <v>341</v>
      </c>
      <c r="J22" s="314">
        <f>L22</f>
        <v>8.82</v>
      </c>
      <c r="K22" s="320" t="s">
        <v>99</v>
      </c>
      <c r="L22" s="320">
        <v>8.82</v>
      </c>
      <c r="M22" s="577"/>
      <c r="N22" s="577"/>
    </row>
    <row r="23" spans="2:14" ht="14.1" customHeight="1">
      <c r="B23" s="316"/>
      <c r="C23" s="578" t="s">
        <v>378</v>
      </c>
      <c r="D23" s="576"/>
      <c r="E23" s="314">
        <v>1</v>
      </c>
      <c r="F23" s="314">
        <v>1E-3</v>
      </c>
      <c r="G23" s="318" t="s">
        <v>341</v>
      </c>
      <c r="H23" s="318" t="s">
        <v>341</v>
      </c>
      <c r="I23" s="318" t="s">
        <v>341</v>
      </c>
      <c r="J23" s="320" t="str">
        <f>L23</f>
        <v>-</v>
      </c>
      <c r="K23" s="320" t="s">
        <v>99</v>
      </c>
      <c r="L23" s="320" t="s">
        <v>99</v>
      </c>
    </row>
    <row r="24" spans="2:14" ht="14.1" customHeight="1">
      <c r="B24" s="316"/>
      <c r="C24" s="575" t="s">
        <v>379</v>
      </c>
      <c r="D24" s="576"/>
      <c r="E24" s="314">
        <v>2</v>
      </c>
      <c r="F24" s="314">
        <v>0.19700000000000001</v>
      </c>
      <c r="G24" s="315">
        <f>H24+I24</f>
        <v>242.8</v>
      </c>
      <c r="H24" s="315">
        <v>121.4</v>
      </c>
      <c r="I24" s="315">
        <v>121.4</v>
      </c>
      <c r="J24" s="320" t="s">
        <v>99</v>
      </c>
      <c r="K24" s="320" t="s">
        <v>99</v>
      </c>
      <c r="L24" s="320" t="s">
        <v>99</v>
      </c>
      <c r="M24" s="577"/>
      <c r="N24" s="577"/>
    </row>
    <row r="25" spans="2:14" ht="14.1" customHeight="1">
      <c r="B25" s="316"/>
      <c r="C25" s="578"/>
      <c r="D25" s="576"/>
      <c r="E25" s="314"/>
      <c r="F25" s="314"/>
      <c r="G25" s="317"/>
      <c r="H25" s="317"/>
      <c r="I25" s="317"/>
      <c r="J25" s="314"/>
      <c r="K25" s="314"/>
      <c r="L25" s="314"/>
      <c r="M25" s="577"/>
      <c r="N25" s="577"/>
    </row>
    <row r="26" spans="2:14" ht="13.5" customHeight="1" thickBot="1">
      <c r="B26" s="321"/>
      <c r="C26" s="573" t="s">
        <v>380</v>
      </c>
      <c r="D26" s="574"/>
      <c r="E26" s="322">
        <v>3166</v>
      </c>
      <c r="F26" s="323">
        <v>11343.674000000001</v>
      </c>
      <c r="G26" s="324">
        <f>G13</f>
        <v>297.31899999999996</v>
      </c>
      <c r="H26" s="324">
        <f t="shared" ref="H26:I26" si="1">H13</f>
        <v>153.30099999999999</v>
      </c>
      <c r="I26" s="324">
        <f t="shared" si="1"/>
        <v>144.018</v>
      </c>
      <c r="J26" s="323">
        <f>K26+L26</f>
        <v>5430.32</v>
      </c>
      <c r="K26" s="325">
        <v>3158.74</v>
      </c>
      <c r="L26" s="325">
        <v>2271.58</v>
      </c>
    </row>
    <row r="27" spans="2:14">
      <c r="B27" s="326" t="s">
        <v>525</v>
      </c>
      <c r="C27" s="247"/>
      <c r="D27" s="247"/>
      <c r="E27" s="327"/>
      <c r="F27" s="328"/>
      <c r="G27" s="328"/>
      <c r="H27" s="329"/>
      <c r="I27" s="329"/>
      <c r="J27" s="329"/>
      <c r="K27" s="329"/>
      <c r="L27" s="329"/>
    </row>
    <row r="28" spans="2:14">
      <c r="B28" s="327" t="s">
        <v>381</v>
      </c>
    </row>
  </sheetData>
  <mergeCells count="39">
    <mergeCell ref="B2:L2"/>
    <mergeCell ref="B3:L3"/>
    <mergeCell ref="K4:L4"/>
    <mergeCell ref="C5:D6"/>
    <mergeCell ref="E5:F5"/>
    <mergeCell ref="G5:I5"/>
    <mergeCell ref="J5:L5"/>
    <mergeCell ref="B7:D7"/>
    <mergeCell ref="B8:D8"/>
    <mergeCell ref="B9:D9"/>
    <mergeCell ref="B10:D10"/>
    <mergeCell ref="B11:D11"/>
    <mergeCell ref="C19:D19"/>
    <mergeCell ref="M19:N19"/>
    <mergeCell ref="M12:N12"/>
    <mergeCell ref="C13:D13"/>
    <mergeCell ref="M13:N13"/>
    <mergeCell ref="C14:D14"/>
    <mergeCell ref="M14:N14"/>
    <mergeCell ref="B15:D15"/>
    <mergeCell ref="M15:N15"/>
    <mergeCell ref="B12:D12"/>
    <mergeCell ref="C16:D16"/>
    <mergeCell ref="M16:N16"/>
    <mergeCell ref="C17:D17"/>
    <mergeCell ref="C18:D18"/>
    <mergeCell ref="M18:N18"/>
    <mergeCell ref="C26:D26"/>
    <mergeCell ref="C20:D20"/>
    <mergeCell ref="M20:N20"/>
    <mergeCell ref="C21:D21"/>
    <mergeCell ref="M21:N21"/>
    <mergeCell ref="C22:D22"/>
    <mergeCell ref="M22:N22"/>
    <mergeCell ref="C23:D23"/>
    <mergeCell ref="C24:D24"/>
    <mergeCell ref="M24:N24"/>
    <mergeCell ref="C25:D25"/>
    <mergeCell ref="M25:N2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19"/>
  <sheetViews>
    <sheetView showGridLines="0" view="pageBreakPreview" zoomScaleNormal="100" zoomScaleSheetLayoutView="100" workbookViewId="0">
      <selection activeCell="J36" sqref="J36"/>
    </sheetView>
  </sheetViews>
  <sheetFormatPr defaultRowHeight="13.5"/>
  <cols>
    <col min="1" max="1" width="14.125" style="21" bestFit="1" customWidth="1"/>
    <col min="2" max="2" width="9.125" style="21" customWidth="1"/>
    <col min="3" max="12" width="8.25" style="21" customWidth="1"/>
    <col min="13" max="16384" width="9" style="21"/>
  </cols>
  <sheetData>
    <row r="2" spans="1:13" ht="28.5" customHeight="1">
      <c r="A2" s="102"/>
      <c r="B2" s="444" t="s">
        <v>382</v>
      </c>
      <c r="C2" s="444"/>
      <c r="D2" s="444"/>
      <c r="E2" s="444"/>
      <c r="F2" s="444"/>
      <c r="G2" s="444"/>
      <c r="H2" s="444"/>
      <c r="I2" s="444"/>
      <c r="J2" s="444"/>
      <c r="K2" s="444"/>
      <c r="L2" s="444"/>
    </row>
    <row r="3" spans="1:13" s="20" customFormat="1" ht="19.5" customHeight="1" thickBot="1">
      <c r="B3" s="103"/>
      <c r="C3" s="103"/>
      <c r="D3" s="103"/>
      <c r="E3" s="103"/>
      <c r="F3" s="103"/>
      <c r="G3" s="103"/>
      <c r="H3" s="103"/>
      <c r="I3" s="103"/>
      <c r="J3" s="103"/>
      <c r="K3" s="496" t="s">
        <v>383</v>
      </c>
      <c r="L3" s="496"/>
    </row>
    <row r="4" spans="1:13">
      <c r="B4" s="497" t="s">
        <v>384</v>
      </c>
      <c r="C4" s="499" t="s">
        <v>385</v>
      </c>
      <c r="D4" s="500"/>
      <c r="E4" s="500"/>
      <c r="F4" s="500"/>
      <c r="G4" s="501"/>
      <c r="H4" s="499" t="s">
        <v>386</v>
      </c>
      <c r="I4" s="500"/>
      <c r="J4" s="500"/>
      <c r="K4" s="500"/>
      <c r="L4" s="500"/>
    </row>
    <row r="5" spans="1:13">
      <c r="B5" s="498"/>
      <c r="C5" s="330" t="s">
        <v>387</v>
      </c>
      <c r="D5" s="330" t="s">
        <v>388</v>
      </c>
      <c r="E5" s="330" t="s">
        <v>389</v>
      </c>
      <c r="F5" s="330" t="s">
        <v>390</v>
      </c>
      <c r="G5" s="330" t="s">
        <v>391</v>
      </c>
      <c r="H5" s="330" t="s">
        <v>387</v>
      </c>
      <c r="I5" s="330" t="s">
        <v>388</v>
      </c>
      <c r="J5" s="330" t="s">
        <v>389</v>
      </c>
      <c r="K5" s="330" t="s">
        <v>390</v>
      </c>
      <c r="L5" s="330" t="s">
        <v>391</v>
      </c>
    </row>
    <row r="6" spans="1:13">
      <c r="B6" s="331" t="s">
        <v>392</v>
      </c>
      <c r="C6" s="89">
        <v>106614</v>
      </c>
      <c r="D6" s="89">
        <v>31772</v>
      </c>
      <c r="E6" s="89">
        <v>591</v>
      </c>
      <c r="F6" s="89">
        <v>65343</v>
      </c>
      <c r="G6" s="89">
        <v>8908</v>
      </c>
      <c r="H6" s="89">
        <v>100227</v>
      </c>
      <c r="I6" s="89">
        <v>24556</v>
      </c>
      <c r="J6" s="89">
        <v>428</v>
      </c>
      <c r="K6" s="89">
        <v>66714</v>
      </c>
      <c r="L6" s="89">
        <v>8529</v>
      </c>
    </row>
    <row r="7" spans="1:13">
      <c r="B7" s="332" t="s">
        <v>6</v>
      </c>
      <c r="C7" s="333">
        <v>111788</v>
      </c>
      <c r="D7" s="89">
        <v>30945</v>
      </c>
      <c r="E7" s="89">
        <v>722</v>
      </c>
      <c r="F7" s="89">
        <v>70226</v>
      </c>
      <c r="G7" s="89">
        <v>9895</v>
      </c>
      <c r="H7" s="89">
        <v>105355</v>
      </c>
      <c r="I7" s="89">
        <v>23528</v>
      </c>
      <c r="J7" s="89">
        <v>505</v>
      </c>
      <c r="K7" s="89">
        <v>71992</v>
      </c>
      <c r="L7" s="89">
        <v>9330</v>
      </c>
    </row>
    <row r="8" spans="1:13">
      <c r="B8" s="332" t="s">
        <v>8</v>
      </c>
      <c r="C8" s="333">
        <v>108268</v>
      </c>
      <c r="D8" s="89">
        <v>31209</v>
      </c>
      <c r="E8" s="89">
        <v>608</v>
      </c>
      <c r="F8" s="89">
        <v>66589</v>
      </c>
      <c r="G8" s="89">
        <v>9862</v>
      </c>
      <c r="H8" s="89">
        <v>100644</v>
      </c>
      <c r="I8" s="89">
        <v>22458</v>
      </c>
      <c r="J8" s="89">
        <v>462</v>
      </c>
      <c r="K8" s="89">
        <v>68426</v>
      </c>
      <c r="L8" s="89">
        <v>9298</v>
      </c>
    </row>
    <row r="9" spans="1:13">
      <c r="A9" s="334"/>
      <c r="B9" s="332" t="s">
        <v>393</v>
      </c>
      <c r="C9" s="335">
        <v>110601</v>
      </c>
      <c r="D9" s="336">
        <v>33305</v>
      </c>
      <c r="E9" s="337">
        <v>522</v>
      </c>
      <c r="F9" s="336">
        <v>66945</v>
      </c>
      <c r="G9" s="336">
        <v>9829</v>
      </c>
      <c r="H9" s="336">
        <v>103731</v>
      </c>
      <c r="I9" s="336">
        <v>24660</v>
      </c>
      <c r="J9" s="337">
        <v>403</v>
      </c>
      <c r="K9" s="336">
        <v>69544</v>
      </c>
      <c r="L9" s="336">
        <v>9124</v>
      </c>
      <c r="M9" s="334"/>
    </row>
    <row r="10" spans="1:13" ht="14.25" thickBot="1">
      <c r="A10" s="334"/>
      <c r="B10" s="338" t="s">
        <v>19</v>
      </c>
      <c r="C10" s="339">
        <v>114199</v>
      </c>
      <c r="D10" s="339">
        <v>36625</v>
      </c>
      <c r="E10" s="340">
        <v>578</v>
      </c>
      <c r="F10" s="339">
        <v>67733</v>
      </c>
      <c r="G10" s="339">
        <v>9263</v>
      </c>
      <c r="H10" s="339">
        <v>107576</v>
      </c>
      <c r="I10" s="339">
        <v>26748</v>
      </c>
      <c r="J10" s="340">
        <v>432</v>
      </c>
      <c r="K10" s="339">
        <v>71445</v>
      </c>
      <c r="L10" s="339">
        <v>8951</v>
      </c>
      <c r="M10" s="334"/>
    </row>
    <row r="11" spans="1:13">
      <c r="B11" s="424" t="s">
        <v>394</v>
      </c>
      <c r="C11" s="424"/>
      <c r="D11" s="424"/>
      <c r="E11" s="424"/>
      <c r="F11" s="424"/>
      <c r="G11" s="424"/>
      <c r="H11" s="424"/>
      <c r="I11" s="19"/>
      <c r="J11" s="19"/>
      <c r="K11" s="19"/>
      <c r="L11" s="19"/>
    </row>
    <row r="12" spans="1:13" ht="9.9499999999999993" customHeight="1"/>
    <row r="13" spans="1:13" ht="9.9499999999999993" customHeight="1"/>
    <row r="14" spans="1:13" ht="9.9499999999999993" customHeight="1"/>
    <row r="15" spans="1:13" ht="9.9499999999999993" customHeight="1"/>
    <row r="16" spans="1:13" ht="9.9499999999999993" customHeight="1"/>
    <row r="17" spans="10:13" ht="9.9499999999999993" customHeight="1"/>
    <row r="18" spans="10:13" ht="9.9499999999999993" customHeight="1"/>
    <row r="19" spans="10:13" ht="9.9499999999999993" customHeight="1"/>
    <row r="20" spans="10:13" ht="9.9499999999999993" customHeight="1"/>
    <row r="21" spans="10:13" ht="9.9499999999999993" customHeight="1"/>
    <row r="22" spans="10:13" ht="9.9499999999999993" customHeight="1"/>
    <row r="23" spans="10:13" ht="9.9499999999999993" customHeight="1"/>
    <row r="24" spans="10:13" ht="9.9499999999999993" customHeight="1">
      <c r="J24" s="358"/>
      <c r="K24" s="410"/>
      <c r="L24" s="358"/>
      <c r="M24" s="358"/>
    </row>
    <row r="25" spans="10:13" ht="9.9499999999999993" customHeight="1"/>
    <row r="26" spans="10:13" ht="9.9499999999999993" customHeight="1"/>
    <row r="27" spans="10:13" ht="9.9499999999999993" customHeight="1"/>
    <row r="28" spans="10:13" ht="9.9499999999999993" customHeight="1"/>
    <row r="29" spans="10:13" ht="9.9499999999999993" customHeight="1"/>
    <row r="30" spans="10:13" ht="9.9499999999999993" customHeight="1"/>
    <row r="31" spans="10:13" ht="9.9499999999999993" customHeight="1"/>
    <row r="32" spans="10:13"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sheetData>
  <mergeCells count="6">
    <mergeCell ref="B11:H11"/>
    <mergeCell ref="B2:L2"/>
    <mergeCell ref="K3:L3"/>
    <mergeCell ref="B4:B5"/>
    <mergeCell ref="C4:G4"/>
    <mergeCell ref="H4:L4"/>
  </mergeCells>
  <phoneticPr fontId="3"/>
  <printOptions horizontalCentered="1"/>
  <pageMargins left="0.51181102362204722" right="0.51181102362204722" top="0.74803149606299213" bottom="0.55118110236220474" header="0.51181102362204722" footer="0.51181102362204722"/>
  <pageSetup paperSize="9" scale="9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showGridLines="0" topLeftCell="A19" zoomScaleNormal="100" zoomScaleSheetLayoutView="100" workbookViewId="0">
      <selection activeCell="B2" sqref="B2:E30"/>
    </sheetView>
  </sheetViews>
  <sheetFormatPr defaultRowHeight="13.5"/>
  <cols>
    <col min="1" max="1" width="14.125" style="21" bestFit="1" customWidth="1"/>
    <col min="2" max="2" width="9" style="21"/>
    <col min="3" max="3" width="8.5" style="21" customWidth="1"/>
    <col min="4" max="4" width="61.875" style="21" customWidth="1"/>
    <col min="5" max="5" width="12.125" style="21" customWidth="1"/>
    <col min="6" max="16384" width="9" style="21"/>
  </cols>
  <sheetData>
    <row r="2" spans="1:5" ht="28.5" customHeight="1" thickBot="1">
      <c r="A2" s="102"/>
      <c r="B2" s="612" t="s">
        <v>395</v>
      </c>
      <c r="C2" s="612"/>
      <c r="D2" s="612"/>
      <c r="E2" s="612"/>
    </row>
    <row r="3" spans="1:5">
      <c r="B3" s="341" t="s">
        <v>396</v>
      </c>
      <c r="C3" s="110" t="s">
        <v>397</v>
      </c>
      <c r="D3" s="110" t="s">
        <v>398</v>
      </c>
      <c r="E3" s="110" t="s">
        <v>399</v>
      </c>
    </row>
    <row r="4" spans="1:5" ht="13.5" customHeight="1">
      <c r="B4" s="613" t="s">
        <v>400</v>
      </c>
      <c r="C4" s="616" t="s">
        <v>401</v>
      </c>
      <c r="D4" s="619" t="s">
        <v>402</v>
      </c>
      <c r="E4" s="605" t="s">
        <v>403</v>
      </c>
    </row>
    <row r="5" spans="1:5">
      <c r="B5" s="614"/>
      <c r="C5" s="617"/>
      <c r="D5" s="620"/>
      <c r="E5" s="606"/>
    </row>
    <row r="6" spans="1:5">
      <c r="B6" s="614"/>
      <c r="C6" s="617"/>
      <c r="D6" s="620"/>
      <c r="E6" s="606"/>
    </row>
    <row r="7" spans="1:5">
      <c r="B7" s="614"/>
      <c r="C7" s="617"/>
      <c r="D7" s="620"/>
      <c r="E7" s="606"/>
    </row>
    <row r="8" spans="1:5" ht="20.25" customHeight="1">
      <c r="B8" s="615"/>
      <c r="C8" s="618"/>
      <c r="D8" s="621"/>
      <c r="E8" s="607"/>
    </row>
    <row r="9" spans="1:5" ht="53.25" customHeight="1">
      <c r="B9" s="342" t="s">
        <v>369</v>
      </c>
      <c r="C9" s="168" t="s">
        <v>404</v>
      </c>
      <c r="D9" s="343" t="s">
        <v>405</v>
      </c>
      <c r="E9" s="344" t="s">
        <v>406</v>
      </c>
    </row>
    <row r="10" spans="1:5" ht="46.5" customHeight="1">
      <c r="B10" s="342" t="s">
        <v>407</v>
      </c>
      <c r="C10" s="344" t="s">
        <v>408</v>
      </c>
      <c r="D10" s="343" t="s">
        <v>409</v>
      </c>
      <c r="E10" s="344" t="s">
        <v>410</v>
      </c>
    </row>
    <row r="11" spans="1:5" ht="13.5" customHeight="1">
      <c r="B11" s="596" t="s">
        <v>372</v>
      </c>
      <c r="C11" s="599" t="s">
        <v>404</v>
      </c>
      <c r="D11" s="602" t="s">
        <v>411</v>
      </c>
      <c r="E11" s="605" t="s">
        <v>412</v>
      </c>
    </row>
    <row r="12" spans="1:5">
      <c r="B12" s="597"/>
      <c r="C12" s="600"/>
      <c r="D12" s="603"/>
      <c r="E12" s="606"/>
    </row>
    <row r="13" spans="1:5">
      <c r="B13" s="597"/>
      <c r="C13" s="600"/>
      <c r="D13" s="603"/>
      <c r="E13" s="606"/>
    </row>
    <row r="14" spans="1:5" ht="21.75" customHeight="1">
      <c r="B14" s="598"/>
      <c r="C14" s="601"/>
      <c r="D14" s="604"/>
      <c r="E14" s="607"/>
    </row>
    <row r="15" spans="1:5" ht="37.5" customHeight="1">
      <c r="B15" s="342" t="s">
        <v>413</v>
      </c>
      <c r="C15" s="168" t="s">
        <v>404</v>
      </c>
      <c r="D15" s="343" t="s">
        <v>414</v>
      </c>
      <c r="E15" s="344" t="s">
        <v>415</v>
      </c>
    </row>
    <row r="16" spans="1:5" ht="39" customHeight="1">
      <c r="B16" s="342" t="s">
        <v>376</v>
      </c>
      <c r="C16" s="168" t="s">
        <v>404</v>
      </c>
      <c r="D16" s="343" t="s">
        <v>416</v>
      </c>
      <c r="E16" s="344" t="s">
        <v>417</v>
      </c>
    </row>
    <row r="17" spans="2:5" ht="39.75" customHeight="1">
      <c r="B17" s="342" t="s">
        <v>374</v>
      </c>
      <c r="C17" s="168" t="s">
        <v>404</v>
      </c>
      <c r="D17" s="343" t="s">
        <v>418</v>
      </c>
      <c r="E17" s="344" t="s">
        <v>412</v>
      </c>
    </row>
    <row r="18" spans="2:5" ht="30" customHeight="1">
      <c r="B18" s="342" t="s">
        <v>377</v>
      </c>
      <c r="C18" s="168" t="s">
        <v>404</v>
      </c>
      <c r="D18" s="345" t="s">
        <v>419</v>
      </c>
      <c r="E18" s="344" t="s">
        <v>420</v>
      </c>
    </row>
    <row r="19" spans="2:5" ht="30" customHeight="1">
      <c r="B19" s="342" t="s">
        <v>378</v>
      </c>
      <c r="C19" s="168" t="s">
        <v>404</v>
      </c>
      <c r="D19" s="345" t="s">
        <v>421</v>
      </c>
      <c r="E19" s="344" t="s">
        <v>420</v>
      </c>
    </row>
    <row r="20" spans="2:5" ht="42" customHeight="1">
      <c r="B20" s="342" t="s">
        <v>422</v>
      </c>
      <c r="C20" s="168" t="s">
        <v>404</v>
      </c>
      <c r="D20" s="343" t="s">
        <v>423</v>
      </c>
      <c r="E20" s="344" t="s">
        <v>424</v>
      </c>
    </row>
    <row r="21" spans="2:5" ht="13.5" customHeight="1">
      <c r="B21" s="596" t="s">
        <v>375</v>
      </c>
      <c r="C21" s="599" t="s">
        <v>404</v>
      </c>
      <c r="D21" s="602" t="s">
        <v>425</v>
      </c>
      <c r="E21" s="605" t="s">
        <v>426</v>
      </c>
    </row>
    <row r="22" spans="2:5">
      <c r="B22" s="597"/>
      <c r="C22" s="600"/>
      <c r="D22" s="603"/>
      <c r="E22" s="606"/>
    </row>
    <row r="23" spans="2:5" ht="13.5" customHeight="1">
      <c r="B23" s="597"/>
      <c r="C23" s="600"/>
      <c r="D23" s="603"/>
      <c r="E23" s="606"/>
    </row>
    <row r="24" spans="2:5" ht="24" customHeight="1">
      <c r="B24" s="598"/>
      <c r="C24" s="601"/>
      <c r="D24" s="604"/>
      <c r="E24" s="607"/>
    </row>
    <row r="25" spans="2:5" ht="13.5" customHeight="1">
      <c r="B25" s="596" t="s">
        <v>373</v>
      </c>
      <c r="C25" s="599" t="s">
        <v>404</v>
      </c>
      <c r="D25" s="602" t="s">
        <v>427</v>
      </c>
      <c r="E25" s="605" t="s">
        <v>428</v>
      </c>
    </row>
    <row r="26" spans="2:5">
      <c r="B26" s="597"/>
      <c r="C26" s="600"/>
      <c r="D26" s="603"/>
      <c r="E26" s="606"/>
    </row>
    <row r="27" spans="2:5">
      <c r="B27" s="597"/>
      <c r="C27" s="600"/>
      <c r="D27" s="603"/>
      <c r="E27" s="606"/>
    </row>
    <row r="28" spans="2:5">
      <c r="B28" s="597"/>
      <c r="C28" s="600"/>
      <c r="D28" s="603"/>
      <c r="E28" s="606"/>
    </row>
    <row r="29" spans="2:5" ht="24.75" customHeight="1" thickBot="1">
      <c r="B29" s="608"/>
      <c r="C29" s="609"/>
      <c r="D29" s="610"/>
      <c r="E29" s="611"/>
    </row>
    <row r="30" spans="2:5">
      <c r="B30" s="424" t="s">
        <v>429</v>
      </c>
      <c r="C30" s="424"/>
      <c r="D30" s="424"/>
      <c r="E30" s="346"/>
    </row>
  </sheetData>
  <mergeCells count="18">
    <mergeCell ref="B11:B14"/>
    <mergeCell ref="C11:C14"/>
    <mergeCell ref="D11:D14"/>
    <mergeCell ref="E11:E14"/>
    <mergeCell ref="B2:E2"/>
    <mergeCell ref="B4:B8"/>
    <mergeCell ref="C4:C8"/>
    <mergeCell ref="D4:D8"/>
    <mergeCell ref="E4:E8"/>
    <mergeCell ref="B30:D30"/>
    <mergeCell ref="B21:B24"/>
    <mergeCell ref="C21:C24"/>
    <mergeCell ref="D21:D24"/>
    <mergeCell ref="E21:E24"/>
    <mergeCell ref="B25:B29"/>
    <mergeCell ref="C25:C29"/>
    <mergeCell ref="D25:D29"/>
    <mergeCell ref="E25:E29"/>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5"/>
  <sheetViews>
    <sheetView showGridLines="0" view="pageBreakPreview" topLeftCell="A19" zoomScale="87" zoomScaleNormal="100" zoomScaleSheetLayoutView="87" workbookViewId="0">
      <selection activeCell="J36" sqref="J36"/>
    </sheetView>
  </sheetViews>
  <sheetFormatPr defaultRowHeight="13.5"/>
  <cols>
    <col min="1" max="1" width="18.5" style="3" bestFit="1" customWidth="1"/>
    <col min="2" max="2" width="13.875" style="3" customWidth="1"/>
    <col min="3" max="3" width="18.75" style="3" customWidth="1"/>
    <col min="4" max="4" width="1.75" style="3" customWidth="1"/>
    <col min="5" max="5" width="10.625" style="3" customWidth="1"/>
    <col min="6" max="6" width="10.875" style="3" customWidth="1"/>
    <col min="7" max="8" width="19" style="3" customWidth="1"/>
    <col min="9" max="9" width="13.125" style="3" customWidth="1"/>
    <col min="10" max="10" width="16.125" style="3" customWidth="1"/>
    <col min="11" max="11" width="9.75" style="3" bestFit="1" customWidth="1"/>
    <col min="12" max="16384" width="9" style="3"/>
  </cols>
  <sheetData>
    <row r="2" spans="1:11" ht="28.5" customHeight="1">
      <c r="A2" s="1"/>
      <c r="B2" s="444" t="s">
        <v>14</v>
      </c>
      <c r="C2" s="444"/>
      <c r="D2" s="444"/>
      <c r="E2" s="444"/>
      <c r="F2" s="444"/>
      <c r="G2" s="444"/>
      <c r="H2" s="444"/>
      <c r="I2" s="2"/>
    </row>
    <row r="3" spans="1:11" s="4" customFormat="1" ht="23.25" customHeight="1" thickBot="1">
      <c r="B3" s="5" t="s">
        <v>22</v>
      </c>
      <c r="C3" s="6"/>
      <c r="D3" s="6"/>
      <c r="E3" s="6"/>
      <c r="F3" s="7"/>
      <c r="G3" s="7"/>
      <c r="H3" s="7"/>
    </row>
    <row r="4" spans="1:11" ht="23.1" customHeight="1">
      <c r="B4" s="8" t="s">
        <v>0</v>
      </c>
      <c r="C4" s="9" t="s">
        <v>1</v>
      </c>
      <c r="D4" s="502" t="s">
        <v>2</v>
      </c>
      <c r="E4" s="503"/>
      <c r="F4" s="504"/>
      <c r="G4" s="10" t="s">
        <v>3</v>
      </c>
      <c r="H4" s="10" t="s">
        <v>4</v>
      </c>
      <c r="I4" s="11"/>
    </row>
    <row r="5" spans="1:11" ht="23.1" customHeight="1">
      <c r="B5" s="505" t="s">
        <v>21</v>
      </c>
      <c r="C5" s="507" t="s">
        <v>5</v>
      </c>
      <c r="D5" s="13"/>
      <c r="E5" s="14" t="s">
        <v>15</v>
      </c>
      <c r="F5" s="13">
        <v>1</v>
      </c>
      <c r="G5" s="508">
        <v>83</v>
      </c>
      <c r="H5" s="508" t="s">
        <v>11</v>
      </c>
      <c r="I5" s="12"/>
      <c r="J5" s="12"/>
      <c r="K5" s="12"/>
    </row>
    <row r="6" spans="1:11" ht="23.1" customHeight="1">
      <c r="B6" s="506"/>
      <c r="C6" s="507"/>
      <c r="D6" s="13"/>
      <c r="E6" s="14" t="s">
        <v>12</v>
      </c>
      <c r="F6" s="13" t="s">
        <v>9</v>
      </c>
      <c r="G6" s="508"/>
      <c r="H6" s="508"/>
      <c r="I6" s="12"/>
      <c r="J6" s="12"/>
      <c r="K6" s="12"/>
    </row>
    <row r="7" spans="1:11" ht="23.1" customHeight="1">
      <c r="B7" s="509" t="s">
        <v>6</v>
      </c>
      <c r="C7" s="507" t="s">
        <v>5</v>
      </c>
      <c r="D7" s="13"/>
      <c r="E7" s="14" t="s">
        <v>15</v>
      </c>
      <c r="F7" s="13">
        <v>1</v>
      </c>
      <c r="G7" s="508">
        <v>83</v>
      </c>
      <c r="H7" s="508" t="s">
        <v>9</v>
      </c>
      <c r="I7" s="12"/>
      <c r="J7" s="12"/>
      <c r="K7" s="12"/>
    </row>
    <row r="8" spans="1:11" ht="23.1" customHeight="1">
      <c r="B8" s="509"/>
      <c r="C8" s="507"/>
      <c r="D8" s="13"/>
      <c r="E8" s="14" t="s">
        <v>16</v>
      </c>
      <c r="F8" s="13" t="s">
        <v>7</v>
      </c>
      <c r="G8" s="508"/>
      <c r="H8" s="508"/>
      <c r="I8" s="12"/>
      <c r="J8" s="12"/>
      <c r="K8" s="12"/>
    </row>
    <row r="9" spans="1:11" ht="23.1" customHeight="1">
      <c r="B9" s="509" t="s">
        <v>8</v>
      </c>
      <c r="C9" s="507" t="s">
        <v>5</v>
      </c>
      <c r="D9" s="13"/>
      <c r="E9" s="14" t="s">
        <v>17</v>
      </c>
      <c r="F9" s="13">
        <v>1</v>
      </c>
      <c r="G9" s="508">
        <v>83</v>
      </c>
      <c r="H9" s="508" t="s">
        <v>9</v>
      </c>
      <c r="I9" s="12"/>
      <c r="J9" s="12"/>
      <c r="K9" s="12"/>
    </row>
    <row r="10" spans="1:11" ht="23.1" customHeight="1">
      <c r="B10" s="509"/>
      <c r="C10" s="507"/>
      <c r="D10" s="13"/>
      <c r="E10" s="14" t="s">
        <v>12</v>
      </c>
      <c r="F10" s="13" t="s">
        <v>18</v>
      </c>
      <c r="G10" s="508"/>
      <c r="H10" s="508"/>
      <c r="I10" s="12"/>
      <c r="J10" s="12"/>
      <c r="K10" s="12"/>
    </row>
    <row r="11" spans="1:11" ht="23.1" customHeight="1">
      <c r="B11" s="509" t="s">
        <v>10</v>
      </c>
      <c r="C11" s="507" t="s">
        <v>5</v>
      </c>
      <c r="D11" s="13"/>
      <c r="E11" s="15" t="s">
        <v>17</v>
      </c>
      <c r="F11" s="13">
        <v>1</v>
      </c>
      <c r="G11" s="508">
        <v>83</v>
      </c>
      <c r="H11" s="508" t="s">
        <v>9</v>
      </c>
      <c r="I11" s="12"/>
      <c r="J11" s="12"/>
      <c r="K11" s="16"/>
    </row>
    <row r="12" spans="1:11" ht="23.1" customHeight="1">
      <c r="B12" s="506"/>
      <c r="C12" s="507"/>
      <c r="D12" s="13"/>
      <c r="E12" s="15" t="s">
        <v>12</v>
      </c>
      <c r="F12" s="13" t="s">
        <v>11</v>
      </c>
      <c r="G12" s="508"/>
      <c r="H12" s="508"/>
      <c r="I12" s="12"/>
      <c r="J12" s="12"/>
      <c r="K12" s="16"/>
    </row>
    <row r="13" spans="1:11" ht="23.1" customHeight="1">
      <c r="B13" s="509" t="s">
        <v>19</v>
      </c>
      <c r="C13" s="507" t="s">
        <v>5</v>
      </c>
      <c r="D13" s="13"/>
      <c r="E13" s="15" t="s">
        <v>17</v>
      </c>
      <c r="F13" s="13">
        <v>1</v>
      </c>
      <c r="G13" s="13"/>
      <c r="H13" s="13"/>
      <c r="I13" s="12"/>
      <c r="J13" s="12"/>
      <c r="K13" s="16"/>
    </row>
    <row r="14" spans="1:11" ht="23.1" customHeight="1" thickBot="1">
      <c r="B14" s="510"/>
      <c r="C14" s="511"/>
      <c r="D14" s="17"/>
      <c r="E14" s="18" t="s">
        <v>12</v>
      </c>
      <c r="F14" s="17" t="s">
        <v>20</v>
      </c>
      <c r="G14" s="17">
        <v>83</v>
      </c>
      <c r="H14" s="17" t="s">
        <v>20</v>
      </c>
      <c r="I14" s="12"/>
      <c r="J14" s="12"/>
      <c r="K14" s="16"/>
    </row>
    <row r="15" spans="1:11" ht="16.5" customHeight="1">
      <c r="B15" s="19" t="s">
        <v>13</v>
      </c>
      <c r="C15" s="20"/>
      <c r="D15" s="20"/>
      <c r="E15" s="20"/>
      <c r="F15" s="20"/>
      <c r="G15" s="20"/>
      <c r="H15" s="20"/>
    </row>
    <row r="16" spans="1:11" ht="9.9499999999999993" customHeight="1">
      <c r="B16" s="21"/>
      <c r="C16" s="21"/>
      <c r="D16" s="21"/>
      <c r="E16" s="21"/>
      <c r="F16" s="21"/>
      <c r="G16" s="21"/>
      <c r="H16" s="21"/>
    </row>
    <row r="17" spans="2:13" ht="9.9499999999999993" customHeight="1">
      <c r="B17" s="21"/>
      <c r="C17" s="21"/>
      <c r="D17" s="21"/>
      <c r="E17" s="21"/>
      <c r="F17" s="21"/>
      <c r="G17" s="21"/>
      <c r="H17" s="21"/>
    </row>
    <row r="18" spans="2:13" ht="9.9499999999999993" customHeight="1">
      <c r="B18" s="21"/>
      <c r="C18" s="21"/>
      <c r="D18" s="21"/>
      <c r="E18" s="21"/>
      <c r="F18" s="21"/>
      <c r="G18" s="21"/>
      <c r="H18" s="21"/>
    </row>
    <row r="19" spans="2:13" ht="9.9499999999999993" customHeight="1">
      <c r="B19" s="21"/>
      <c r="C19" s="21"/>
      <c r="D19" s="21"/>
      <c r="E19" s="21"/>
      <c r="F19" s="21"/>
      <c r="G19" s="21"/>
      <c r="H19" s="21"/>
    </row>
    <row r="20" spans="2:13" ht="9.9499999999999993" customHeight="1">
      <c r="B20" s="21"/>
      <c r="C20" s="21"/>
      <c r="D20" s="21"/>
      <c r="E20" s="21"/>
      <c r="F20" s="21"/>
      <c r="G20" s="21"/>
      <c r="H20" s="21"/>
    </row>
    <row r="21" spans="2:13" ht="9.9499999999999993" customHeight="1">
      <c r="B21" s="21"/>
      <c r="C21" s="21"/>
      <c r="D21" s="21"/>
      <c r="E21" s="21"/>
      <c r="F21" s="21"/>
      <c r="G21" s="21"/>
      <c r="H21" s="21"/>
    </row>
    <row r="22" spans="2:13" ht="9.9499999999999993" customHeight="1">
      <c r="B22" s="21"/>
      <c r="C22" s="21"/>
      <c r="D22" s="21"/>
      <c r="E22" s="21"/>
      <c r="F22" s="21"/>
      <c r="G22" s="21"/>
      <c r="H22" s="21"/>
    </row>
    <row r="23" spans="2:13" ht="9.9499999999999993" customHeight="1">
      <c r="B23" s="21"/>
      <c r="C23" s="21"/>
      <c r="D23" s="21"/>
      <c r="E23" s="21"/>
      <c r="F23" s="21"/>
      <c r="G23" s="21"/>
      <c r="H23" s="21"/>
    </row>
    <row r="24" spans="2:13" ht="9.9499999999999993" customHeight="1">
      <c r="B24" s="21"/>
      <c r="C24" s="21"/>
      <c r="D24" s="21"/>
      <c r="E24" s="21"/>
      <c r="F24" s="21"/>
      <c r="G24" s="21"/>
      <c r="H24" s="21"/>
      <c r="J24" s="408"/>
      <c r="K24" s="409"/>
      <c r="L24" s="408"/>
      <c r="M24" s="408"/>
    </row>
    <row r="25" spans="2:13" ht="9.9499999999999993" customHeight="1">
      <c r="B25" s="21"/>
      <c r="C25" s="21"/>
      <c r="D25" s="21"/>
      <c r="E25" s="21"/>
      <c r="F25" s="21"/>
      <c r="G25" s="21"/>
      <c r="H25" s="21"/>
    </row>
    <row r="26" spans="2:13" ht="9.9499999999999993" customHeight="1">
      <c r="B26" s="21"/>
      <c r="C26" s="21"/>
      <c r="D26" s="21"/>
      <c r="E26" s="21"/>
      <c r="F26" s="21"/>
      <c r="G26" s="21"/>
      <c r="H26" s="21"/>
    </row>
    <row r="27" spans="2:13" ht="9.9499999999999993" customHeight="1">
      <c r="B27" s="21"/>
      <c r="C27" s="21"/>
      <c r="D27" s="21"/>
      <c r="E27" s="21"/>
      <c r="F27" s="21"/>
      <c r="G27" s="21"/>
      <c r="H27" s="21"/>
    </row>
    <row r="28" spans="2:13" ht="9.9499999999999993" customHeight="1">
      <c r="B28" s="21"/>
      <c r="C28" s="21"/>
      <c r="D28" s="21"/>
      <c r="E28" s="21"/>
      <c r="F28" s="21"/>
      <c r="G28" s="21"/>
      <c r="H28" s="21"/>
    </row>
    <row r="29" spans="2:13" ht="9.9499999999999993" customHeight="1">
      <c r="B29" s="21"/>
      <c r="C29" s="21"/>
      <c r="D29" s="21"/>
      <c r="E29" s="21"/>
      <c r="F29" s="21"/>
      <c r="G29" s="21"/>
      <c r="H29" s="21"/>
    </row>
    <row r="30" spans="2:13" ht="9.9499999999999993" customHeight="1">
      <c r="B30" s="21"/>
      <c r="C30" s="21"/>
      <c r="D30" s="21"/>
      <c r="E30" s="21"/>
      <c r="F30" s="21"/>
      <c r="G30" s="21"/>
      <c r="H30" s="21"/>
    </row>
    <row r="31" spans="2:13" ht="9.9499999999999993" customHeight="1">
      <c r="B31" s="21"/>
      <c r="C31" s="21"/>
      <c r="D31" s="21"/>
      <c r="E31" s="21"/>
      <c r="F31" s="21"/>
      <c r="G31" s="21"/>
      <c r="H31" s="21"/>
    </row>
    <row r="32" spans="2:13" ht="9.9499999999999993" customHeight="1">
      <c r="B32" s="21"/>
      <c r="C32" s="21"/>
      <c r="D32" s="21"/>
      <c r="E32" s="21"/>
      <c r="F32" s="21"/>
      <c r="G32" s="21"/>
      <c r="H32" s="21"/>
    </row>
    <row r="33" spans="2:9" ht="9.9499999999999993" customHeight="1">
      <c r="B33" s="21"/>
      <c r="C33" s="21"/>
      <c r="D33" s="21"/>
      <c r="E33" s="21"/>
      <c r="F33" s="21"/>
      <c r="G33" s="21"/>
      <c r="H33" s="21"/>
    </row>
    <row r="34" spans="2:9" ht="9.9499999999999993" customHeight="1">
      <c r="B34" s="21"/>
      <c r="C34" s="21"/>
      <c r="D34" s="21"/>
      <c r="E34" s="21"/>
      <c r="F34" s="21"/>
      <c r="G34" s="21"/>
      <c r="H34" s="21"/>
    </row>
    <row r="35" spans="2:9" ht="9.9499999999999993" customHeight="1">
      <c r="B35" s="21"/>
      <c r="C35" s="21"/>
      <c r="D35" s="21"/>
      <c r="E35" s="21"/>
      <c r="F35" s="21"/>
      <c r="G35" s="21"/>
      <c r="H35" s="21"/>
    </row>
    <row r="36" spans="2:9" ht="9.9499999999999993" customHeight="1">
      <c r="B36" s="21"/>
      <c r="C36" s="21"/>
      <c r="D36" s="21"/>
      <c r="E36" s="21"/>
      <c r="F36" s="21"/>
      <c r="G36" s="21"/>
      <c r="H36" s="21"/>
      <c r="I36"/>
    </row>
    <row r="37" spans="2:9" ht="9.9499999999999993" customHeight="1">
      <c r="B37" s="21"/>
      <c r="C37" s="21"/>
      <c r="D37" s="21"/>
      <c r="E37" s="21"/>
      <c r="F37" s="21"/>
      <c r="G37" s="21"/>
      <c r="H37" s="21"/>
    </row>
    <row r="38" spans="2:9" ht="9.9499999999999993" customHeight="1">
      <c r="B38" s="21"/>
      <c r="C38" s="21"/>
      <c r="D38" s="21"/>
      <c r="E38" s="21"/>
      <c r="F38" s="21"/>
      <c r="G38" s="21"/>
      <c r="H38" s="21"/>
    </row>
    <row r="39" spans="2:9" ht="9.9499999999999993" customHeight="1">
      <c r="B39" s="21"/>
      <c r="C39" s="21"/>
      <c r="D39" s="21"/>
      <c r="E39" s="21"/>
      <c r="F39" s="21"/>
      <c r="G39" s="21"/>
      <c r="H39" s="21"/>
    </row>
    <row r="40" spans="2:9" ht="9.9499999999999993" customHeight="1">
      <c r="B40" s="21"/>
      <c r="C40" s="21"/>
      <c r="D40" s="21"/>
      <c r="E40" s="21"/>
      <c r="F40" s="21"/>
      <c r="G40" s="21"/>
      <c r="H40" s="21"/>
    </row>
    <row r="41" spans="2:9" ht="9.9499999999999993" customHeight="1">
      <c r="B41" s="21"/>
      <c r="C41" s="21"/>
      <c r="D41" s="21"/>
      <c r="E41" s="21"/>
      <c r="F41" s="21"/>
      <c r="G41" s="21"/>
      <c r="H41" s="21"/>
    </row>
    <row r="42" spans="2:9" ht="9.9499999999999993" customHeight="1">
      <c r="B42" s="21"/>
      <c r="C42" s="21"/>
      <c r="D42" s="21"/>
      <c r="E42" s="21"/>
      <c r="F42" s="21"/>
      <c r="G42" s="21"/>
      <c r="H42" s="21"/>
    </row>
    <row r="43" spans="2:9" ht="9.9499999999999993" customHeight="1">
      <c r="B43" s="21"/>
      <c r="C43" s="21"/>
      <c r="D43" s="21"/>
      <c r="E43" s="21"/>
      <c r="F43" s="21"/>
      <c r="G43" s="21"/>
      <c r="H43" s="21"/>
    </row>
    <row r="44" spans="2:9" ht="9.9499999999999993" customHeight="1">
      <c r="B44" s="21"/>
      <c r="C44" s="21"/>
      <c r="D44" s="21"/>
      <c r="E44" s="21"/>
      <c r="F44" s="21"/>
      <c r="G44" s="21"/>
      <c r="H44" s="21"/>
    </row>
    <row r="45" spans="2:9" ht="9.9499999999999993" customHeight="1">
      <c r="B45" s="21"/>
      <c r="C45" s="21"/>
      <c r="D45" s="21"/>
      <c r="E45" s="21"/>
      <c r="F45" s="21"/>
      <c r="G45" s="21"/>
      <c r="H45" s="21"/>
    </row>
    <row r="46" spans="2:9" ht="9.9499999999999993" customHeight="1">
      <c r="B46" s="21"/>
      <c r="C46" s="21"/>
      <c r="D46" s="21"/>
      <c r="E46" s="21"/>
      <c r="F46" s="21"/>
      <c r="G46" s="21"/>
      <c r="H46" s="21"/>
    </row>
    <row r="47" spans="2:9" ht="9.9499999999999993" customHeight="1">
      <c r="B47" s="21"/>
      <c r="C47" s="21"/>
      <c r="D47" s="21"/>
      <c r="E47" s="21"/>
      <c r="F47" s="21"/>
      <c r="G47" s="21"/>
      <c r="H47" s="21"/>
    </row>
    <row r="48" spans="2:9" ht="9.9499999999999993" customHeight="1">
      <c r="B48" s="21"/>
      <c r="C48" s="21"/>
      <c r="D48" s="21"/>
      <c r="E48" s="21"/>
      <c r="F48" s="21"/>
      <c r="G48" s="21"/>
      <c r="H48" s="21"/>
    </row>
    <row r="49" spans="2:8" ht="9.9499999999999993" customHeight="1">
      <c r="B49" s="21"/>
      <c r="C49" s="21"/>
      <c r="D49" s="21"/>
      <c r="E49" s="21"/>
      <c r="F49" s="21"/>
      <c r="G49" s="21"/>
      <c r="H49" s="21"/>
    </row>
    <row r="50" spans="2:8" ht="9.9499999999999993" customHeight="1">
      <c r="B50" s="21"/>
      <c r="C50" s="21"/>
      <c r="D50" s="21"/>
      <c r="E50" s="21"/>
      <c r="F50" s="21"/>
      <c r="G50" s="21"/>
      <c r="H50" s="21"/>
    </row>
    <row r="51" spans="2:8" ht="9.9499999999999993" customHeight="1">
      <c r="B51" s="21"/>
      <c r="C51" s="21"/>
      <c r="D51" s="21"/>
      <c r="E51" s="21"/>
      <c r="F51" s="21"/>
      <c r="G51" s="21"/>
      <c r="H51" s="21"/>
    </row>
    <row r="52" spans="2:8" ht="9.9499999999999993" customHeight="1">
      <c r="B52" s="21"/>
      <c r="C52" s="21"/>
      <c r="D52" s="21"/>
      <c r="E52" s="21"/>
      <c r="F52" s="21"/>
      <c r="G52" s="21"/>
      <c r="H52" s="21"/>
    </row>
    <row r="53" spans="2:8" ht="9.9499999999999993" customHeight="1">
      <c r="B53" s="21"/>
      <c r="C53" s="21"/>
      <c r="D53" s="21"/>
      <c r="E53" s="21"/>
      <c r="F53" s="21"/>
      <c r="G53" s="21"/>
      <c r="H53" s="21"/>
    </row>
    <row r="54" spans="2:8" ht="9.9499999999999993" customHeight="1">
      <c r="B54" s="21"/>
      <c r="C54" s="21"/>
      <c r="D54" s="21"/>
      <c r="E54" s="21"/>
      <c r="F54" s="21"/>
      <c r="G54" s="21"/>
      <c r="H54" s="21"/>
    </row>
    <row r="55" spans="2:8" ht="9.9499999999999993" customHeight="1">
      <c r="B55" s="21"/>
      <c r="C55" s="21"/>
      <c r="D55" s="21"/>
      <c r="E55" s="21"/>
      <c r="F55" s="21"/>
      <c r="G55" s="21"/>
      <c r="H55" s="21"/>
    </row>
    <row r="56" spans="2:8" ht="9.9499999999999993" customHeight="1">
      <c r="B56" s="21"/>
      <c r="C56" s="21"/>
      <c r="D56" s="21"/>
      <c r="E56" s="21"/>
      <c r="F56" s="21"/>
      <c r="G56" s="21"/>
      <c r="H56" s="21"/>
    </row>
    <row r="57" spans="2:8" ht="9.9499999999999993" customHeight="1">
      <c r="B57" s="21"/>
      <c r="C57" s="21"/>
      <c r="D57" s="21"/>
      <c r="E57" s="21"/>
      <c r="F57" s="21"/>
      <c r="G57" s="21"/>
      <c r="H57" s="21"/>
    </row>
    <row r="58" spans="2:8" ht="9.9499999999999993" customHeight="1">
      <c r="B58" s="21"/>
      <c r="C58" s="21"/>
      <c r="D58" s="21"/>
      <c r="E58" s="21"/>
      <c r="F58" s="21"/>
      <c r="G58" s="21"/>
      <c r="H58" s="21"/>
    </row>
    <row r="59" spans="2:8" ht="9.9499999999999993" customHeight="1">
      <c r="B59" s="21"/>
      <c r="C59" s="21"/>
      <c r="D59" s="21"/>
      <c r="E59" s="21"/>
      <c r="F59" s="21"/>
      <c r="G59" s="21"/>
      <c r="H59" s="21"/>
    </row>
    <row r="60" spans="2:8" ht="9.9499999999999993" customHeight="1">
      <c r="B60" s="21"/>
      <c r="C60" s="21"/>
      <c r="D60" s="21"/>
      <c r="E60" s="21"/>
      <c r="F60" s="21"/>
      <c r="G60" s="21"/>
      <c r="H60" s="21"/>
    </row>
    <row r="61" spans="2:8" ht="9.9499999999999993" customHeight="1">
      <c r="B61" s="21"/>
      <c r="C61" s="21"/>
      <c r="D61" s="21"/>
      <c r="E61" s="21"/>
      <c r="F61" s="21"/>
      <c r="G61" s="21"/>
      <c r="H61" s="21"/>
    </row>
    <row r="62" spans="2:8" ht="9.9499999999999993" customHeight="1"/>
    <row r="63" spans="2:8" ht="9.9499999999999993" customHeight="1"/>
    <row r="64" spans="2:8"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sheetData>
  <mergeCells count="20">
    <mergeCell ref="B7:B8"/>
    <mergeCell ref="C7:C8"/>
    <mergeCell ref="G7:G8"/>
    <mergeCell ref="H7:H8"/>
    <mergeCell ref="B13:B14"/>
    <mergeCell ref="B9:B10"/>
    <mergeCell ref="C9:C10"/>
    <mergeCell ref="G9:G10"/>
    <mergeCell ref="H9:H10"/>
    <mergeCell ref="B11:B12"/>
    <mergeCell ref="C11:C12"/>
    <mergeCell ref="G11:G12"/>
    <mergeCell ref="H11:H12"/>
    <mergeCell ref="C13:C14"/>
    <mergeCell ref="B2:H2"/>
    <mergeCell ref="D4:F4"/>
    <mergeCell ref="B5:B6"/>
    <mergeCell ref="C5:C6"/>
    <mergeCell ref="G5:G6"/>
    <mergeCell ref="H5:H6"/>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opLeftCell="A22" zoomScaleNormal="100" zoomScaleSheetLayoutView="120" workbookViewId="0">
      <selection activeCell="I44" sqref="I44"/>
    </sheetView>
  </sheetViews>
  <sheetFormatPr defaultRowHeight="13.5"/>
  <cols>
    <col min="1" max="1" width="18.5" style="3" bestFit="1" customWidth="1"/>
    <col min="2" max="4" width="3.125" style="3" customWidth="1"/>
    <col min="5" max="5" width="13.375" style="3" customWidth="1"/>
    <col min="6" max="11" width="13.625" style="3" customWidth="1"/>
    <col min="12" max="16384" width="9" style="3"/>
  </cols>
  <sheetData>
    <row r="1" spans="1:10" ht="21" customHeight="1">
      <c r="A1" s="1"/>
      <c r="B1" s="531" t="s">
        <v>430</v>
      </c>
      <c r="C1" s="531"/>
      <c r="D1" s="531"/>
      <c r="E1" s="531"/>
      <c r="F1" s="531"/>
      <c r="G1" s="531"/>
      <c r="H1" s="531"/>
      <c r="I1" s="531"/>
      <c r="J1" s="531"/>
    </row>
    <row r="2" spans="1:10" s="4" customFormat="1" ht="23.25" customHeight="1" thickBot="1">
      <c r="B2" s="348" t="s">
        <v>521</v>
      </c>
      <c r="C2" s="348"/>
      <c r="D2" s="348"/>
      <c r="E2" s="348"/>
      <c r="F2" s="103"/>
      <c r="G2" s="103"/>
      <c r="H2" s="103"/>
      <c r="I2" s="103"/>
      <c r="J2" s="103"/>
    </row>
    <row r="3" spans="1:10" ht="21" customHeight="1">
      <c r="B3" s="543" t="s">
        <v>431</v>
      </c>
      <c r="C3" s="543"/>
      <c r="D3" s="543"/>
      <c r="E3" s="551"/>
      <c r="F3" s="110" t="s">
        <v>432</v>
      </c>
      <c r="G3" s="110">
        <v>27</v>
      </c>
      <c r="H3" s="110">
        <v>28</v>
      </c>
      <c r="I3" s="110">
        <v>29</v>
      </c>
      <c r="J3" s="294">
        <v>30</v>
      </c>
    </row>
    <row r="4" spans="1:10" ht="21" customHeight="1">
      <c r="B4" s="629" t="s">
        <v>433</v>
      </c>
      <c r="C4" s="629"/>
      <c r="D4" s="629"/>
      <c r="E4" s="630"/>
      <c r="F4" s="349">
        <v>889568</v>
      </c>
      <c r="G4" s="349">
        <v>885589</v>
      </c>
      <c r="H4" s="349">
        <v>874309</v>
      </c>
      <c r="I4" s="349">
        <f>I5+I14+I17+I13</f>
        <v>860950</v>
      </c>
      <c r="J4" s="414">
        <v>850826</v>
      </c>
    </row>
    <row r="5" spans="1:10" ht="21" customHeight="1">
      <c r="B5" s="346"/>
      <c r="C5" s="625" t="s">
        <v>434</v>
      </c>
      <c r="D5" s="625"/>
      <c r="E5" s="626"/>
      <c r="F5" s="349">
        <v>165103</v>
      </c>
      <c r="G5" s="349">
        <v>153230</v>
      </c>
      <c r="H5" s="349">
        <v>143012</v>
      </c>
      <c r="I5" s="349">
        <v>131433</v>
      </c>
      <c r="J5" s="414">
        <v>122867</v>
      </c>
    </row>
    <row r="6" spans="1:10" ht="21" customHeight="1">
      <c r="B6" s="346"/>
      <c r="C6" s="346"/>
      <c r="D6" s="625" t="s">
        <v>435</v>
      </c>
      <c r="E6" s="626"/>
      <c r="F6" s="349">
        <v>146784</v>
      </c>
      <c r="G6" s="349">
        <v>136487</v>
      </c>
      <c r="H6" s="349">
        <v>127971</v>
      </c>
      <c r="I6" s="349">
        <v>117717</v>
      </c>
      <c r="J6" s="414">
        <v>110189</v>
      </c>
    </row>
    <row r="7" spans="1:10" ht="21" customHeight="1">
      <c r="B7" s="346"/>
      <c r="C7" s="346"/>
      <c r="D7" s="346"/>
      <c r="E7" s="350" t="s">
        <v>436</v>
      </c>
      <c r="F7" s="349">
        <v>145962</v>
      </c>
      <c r="G7" s="349">
        <v>135668</v>
      </c>
      <c r="H7" s="349">
        <v>127150</v>
      </c>
      <c r="I7" s="349">
        <v>117419</v>
      </c>
      <c r="J7" s="415">
        <v>109906</v>
      </c>
    </row>
    <row r="8" spans="1:10" ht="21" customHeight="1">
      <c r="B8" s="351"/>
      <c r="C8" s="351"/>
      <c r="D8" s="351"/>
      <c r="E8" s="350" t="s">
        <v>437</v>
      </c>
      <c r="F8" s="349">
        <v>822</v>
      </c>
      <c r="G8" s="349">
        <v>819</v>
      </c>
      <c r="H8" s="349">
        <v>821</v>
      </c>
      <c r="I8" s="349">
        <v>298</v>
      </c>
      <c r="J8" s="408">
        <v>283</v>
      </c>
    </row>
    <row r="9" spans="1:10" ht="21" customHeight="1">
      <c r="B9" s="346"/>
      <c r="C9" s="346"/>
      <c r="D9" s="625" t="s">
        <v>438</v>
      </c>
      <c r="E9" s="626"/>
      <c r="F9" s="349">
        <v>18319</v>
      </c>
      <c r="G9" s="349">
        <v>16743</v>
      </c>
      <c r="H9" s="349">
        <v>15041</v>
      </c>
      <c r="I9" s="349">
        <v>13716</v>
      </c>
      <c r="J9" s="414">
        <v>12678</v>
      </c>
    </row>
    <row r="10" spans="1:10" ht="21" customHeight="1">
      <c r="B10" s="346"/>
      <c r="C10" s="346"/>
      <c r="D10" s="346"/>
      <c r="E10" s="350" t="s">
        <v>439</v>
      </c>
      <c r="F10" s="349">
        <v>15165</v>
      </c>
      <c r="G10" s="349">
        <v>13813</v>
      </c>
      <c r="H10" s="349">
        <v>12403</v>
      </c>
      <c r="I10" s="349">
        <v>11281</v>
      </c>
      <c r="J10" s="415">
        <v>10460</v>
      </c>
    </row>
    <row r="11" spans="1:10" ht="21" customHeight="1">
      <c r="B11" s="346"/>
      <c r="C11" s="346"/>
      <c r="D11" s="346"/>
      <c r="E11" s="350" t="s">
        <v>440</v>
      </c>
      <c r="F11" s="349">
        <v>2244</v>
      </c>
      <c r="G11" s="349">
        <v>2100</v>
      </c>
      <c r="H11" s="349">
        <v>1918</v>
      </c>
      <c r="I11" s="349">
        <v>1785</v>
      </c>
      <c r="J11" s="415">
        <v>1678</v>
      </c>
    </row>
    <row r="12" spans="1:10" ht="21" customHeight="1">
      <c r="B12" s="346"/>
      <c r="C12" s="346"/>
      <c r="D12" s="346"/>
      <c r="E12" s="350" t="s">
        <v>441</v>
      </c>
      <c r="F12" s="349">
        <v>910</v>
      </c>
      <c r="G12" s="349">
        <v>830</v>
      </c>
      <c r="H12" s="349">
        <v>720</v>
      </c>
      <c r="I12" s="349">
        <v>650</v>
      </c>
      <c r="J12" s="408">
        <v>540</v>
      </c>
    </row>
    <row r="13" spans="1:10" ht="21" customHeight="1">
      <c r="B13" s="351"/>
      <c r="C13" s="622" t="s">
        <v>442</v>
      </c>
      <c r="D13" s="623"/>
      <c r="E13" s="624"/>
      <c r="F13" s="349">
        <v>207</v>
      </c>
      <c r="G13" s="349">
        <v>179</v>
      </c>
      <c r="H13" s="352">
        <v>155</v>
      </c>
      <c r="I13" s="352">
        <v>146</v>
      </c>
      <c r="J13" s="408">
        <v>132</v>
      </c>
    </row>
    <row r="14" spans="1:10" ht="21" customHeight="1">
      <c r="B14" s="346"/>
      <c r="C14" s="625" t="s">
        <v>443</v>
      </c>
      <c r="D14" s="625"/>
      <c r="E14" s="626"/>
      <c r="F14" s="349">
        <v>1150</v>
      </c>
      <c r="G14" s="349">
        <v>1134</v>
      </c>
      <c r="H14" s="349">
        <v>1071</v>
      </c>
      <c r="I14" s="349">
        <v>1018</v>
      </c>
      <c r="J14" s="414">
        <v>985</v>
      </c>
    </row>
    <row r="15" spans="1:10" ht="21" customHeight="1">
      <c r="B15" s="346"/>
      <c r="C15" s="346"/>
      <c r="D15" s="346"/>
      <c r="E15" s="350" t="s">
        <v>444</v>
      </c>
      <c r="F15" s="349">
        <v>866</v>
      </c>
      <c r="G15" s="349">
        <v>838</v>
      </c>
      <c r="H15" s="349">
        <v>805</v>
      </c>
      <c r="I15" s="349">
        <v>787</v>
      </c>
      <c r="J15" s="408">
        <v>766</v>
      </c>
    </row>
    <row r="16" spans="1:10" ht="21" customHeight="1">
      <c r="B16" s="346"/>
      <c r="C16" s="346"/>
      <c r="D16" s="346"/>
      <c r="E16" s="350" t="s">
        <v>445</v>
      </c>
      <c r="F16" s="349">
        <v>284</v>
      </c>
      <c r="G16" s="349">
        <v>296</v>
      </c>
      <c r="H16" s="349">
        <v>266</v>
      </c>
      <c r="I16" s="349">
        <v>231</v>
      </c>
      <c r="J16" s="408">
        <v>219</v>
      </c>
    </row>
    <row r="17" spans="2:10" ht="21" customHeight="1">
      <c r="B17" s="346"/>
      <c r="C17" s="625" t="s">
        <v>446</v>
      </c>
      <c r="D17" s="625"/>
      <c r="E17" s="626"/>
      <c r="F17" s="352">
        <v>723108</v>
      </c>
      <c r="G17" s="352">
        <v>731046</v>
      </c>
      <c r="H17" s="352">
        <v>730071</v>
      </c>
      <c r="I17" s="352">
        <v>728353</v>
      </c>
      <c r="J17" s="415">
        <v>726842</v>
      </c>
    </row>
    <row r="18" spans="2:10" ht="11.25" customHeight="1" thickBot="1">
      <c r="B18" s="353"/>
      <c r="C18" s="627"/>
      <c r="D18" s="627"/>
      <c r="E18" s="628"/>
      <c r="F18" s="354"/>
      <c r="G18" s="302"/>
      <c r="H18" s="302"/>
      <c r="I18" s="302"/>
      <c r="J18" s="355"/>
    </row>
    <row r="19" spans="2:10">
      <c r="B19" s="356" t="s">
        <v>447</v>
      </c>
      <c r="C19" s="356"/>
      <c r="D19" s="356"/>
      <c r="E19" s="356"/>
      <c r="F19" s="356"/>
      <c r="G19" s="356"/>
      <c r="H19" s="356"/>
      <c r="I19" s="357"/>
      <c r="J19" s="357"/>
    </row>
    <row r="20" spans="2:10">
      <c r="B20" s="358" t="s">
        <v>448</v>
      </c>
      <c r="C20" s="358"/>
      <c r="D20" s="358"/>
      <c r="E20" s="358"/>
      <c r="F20" s="358"/>
      <c r="G20" s="358"/>
      <c r="H20" s="358"/>
      <c r="I20" s="359"/>
      <c r="J20" s="359"/>
    </row>
    <row r="21" spans="2:10" ht="15" customHeight="1">
      <c r="I21" s="123"/>
      <c r="J21" s="123"/>
    </row>
    <row r="22" spans="2:10" ht="15" customHeight="1"/>
    <row r="23" spans="2:10" ht="15" customHeight="1"/>
    <row r="24" spans="2:10" ht="15" customHeight="1"/>
  </sheetData>
  <mergeCells count="10">
    <mergeCell ref="C13:E13"/>
    <mergeCell ref="C14:E14"/>
    <mergeCell ref="C17:E17"/>
    <mergeCell ref="C18:E18"/>
    <mergeCell ref="B1:J1"/>
    <mergeCell ref="B3:E3"/>
    <mergeCell ref="B4:E4"/>
    <mergeCell ref="C5:E5"/>
    <mergeCell ref="D6:E6"/>
    <mergeCell ref="D9:E9"/>
  </mergeCells>
  <phoneticPr fontId="3"/>
  <printOptions horizontalCentered="1"/>
  <pageMargins left="0.51181102362204722" right="0.51181102362204722" top="0.74803149606299213" bottom="0.74803149606299213" header="0.51181102362204722" footer="0.51181102362204722"/>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11"/>
  <sheetViews>
    <sheetView showGridLines="0" view="pageBreakPreview" topLeftCell="A34" zoomScaleNormal="100" zoomScaleSheetLayoutView="100" workbookViewId="0">
      <selection activeCell="J36" sqref="J36"/>
    </sheetView>
  </sheetViews>
  <sheetFormatPr defaultRowHeight="13.5"/>
  <cols>
    <col min="1" max="1" width="18.5" style="21" bestFit="1" customWidth="1"/>
    <col min="2" max="2" width="17.625" style="21" customWidth="1"/>
    <col min="3" max="5" width="25.375" style="21" customWidth="1"/>
    <col min="6" max="16384" width="9" style="21"/>
  </cols>
  <sheetData>
    <row r="2" spans="1:5" ht="28.5" customHeight="1">
      <c r="A2" s="22"/>
      <c r="B2" s="444" t="s">
        <v>449</v>
      </c>
      <c r="C2" s="444"/>
      <c r="D2" s="444"/>
      <c r="E2" s="444"/>
    </row>
    <row r="3" spans="1:5" s="20" customFormat="1" ht="19.5" customHeight="1" thickBot="1">
      <c r="B3" s="347"/>
      <c r="C3" s="103"/>
      <c r="D3" s="103"/>
      <c r="E3" s="103"/>
    </row>
    <row r="4" spans="1:5" ht="21" customHeight="1">
      <c r="B4" s="513" t="s">
        <v>85</v>
      </c>
      <c r="C4" s="488" t="s">
        <v>450</v>
      </c>
      <c r="D4" s="488" t="s">
        <v>451</v>
      </c>
      <c r="E4" s="516" t="s">
        <v>452</v>
      </c>
    </row>
    <row r="5" spans="1:5" ht="21" customHeight="1" thickBot="1">
      <c r="B5" s="514"/>
      <c r="C5" s="515"/>
      <c r="D5" s="515"/>
      <c r="E5" s="517"/>
    </row>
    <row r="6" spans="1:5" ht="24.75" customHeight="1">
      <c r="B6" s="111" t="s">
        <v>453</v>
      </c>
      <c r="C6" s="360">
        <v>201</v>
      </c>
      <c r="D6" s="360" t="s">
        <v>454</v>
      </c>
      <c r="E6" s="360">
        <v>238</v>
      </c>
    </row>
    <row r="7" spans="1:5" ht="24.75" customHeight="1">
      <c r="B7" s="111">
        <v>29</v>
      </c>
      <c r="C7" s="298">
        <v>201</v>
      </c>
      <c r="D7" s="298" t="s">
        <v>455</v>
      </c>
      <c r="E7" s="298">
        <v>235</v>
      </c>
    </row>
    <row r="8" spans="1:5" ht="24.75" customHeight="1">
      <c r="B8" s="111">
        <v>30</v>
      </c>
      <c r="C8" s="298">
        <v>201</v>
      </c>
      <c r="D8" s="298" t="s">
        <v>456</v>
      </c>
      <c r="E8" s="298">
        <v>235</v>
      </c>
    </row>
    <row r="9" spans="1:5" ht="21" customHeight="1">
      <c r="B9" s="111"/>
      <c r="C9" s="298"/>
      <c r="D9" s="298"/>
      <c r="E9" s="298"/>
    </row>
    <row r="10" spans="1:5" ht="24.75" customHeight="1">
      <c r="B10" s="280" t="s">
        <v>457</v>
      </c>
      <c r="C10" s="298">
        <v>42</v>
      </c>
      <c r="D10" s="298" t="s">
        <v>458</v>
      </c>
      <c r="E10" s="360">
        <v>45</v>
      </c>
    </row>
    <row r="11" spans="1:5" ht="24.75" customHeight="1">
      <c r="B11" s="268" t="s">
        <v>459</v>
      </c>
      <c r="C11" s="361">
        <v>13</v>
      </c>
      <c r="D11" s="362" t="s">
        <v>460</v>
      </c>
      <c r="E11" s="360">
        <v>17</v>
      </c>
    </row>
    <row r="12" spans="1:5" ht="24.75" customHeight="1">
      <c r="B12" s="280" t="s">
        <v>461</v>
      </c>
      <c r="C12" s="19">
        <v>8</v>
      </c>
      <c r="D12" s="362" t="s">
        <v>462</v>
      </c>
      <c r="E12" s="360">
        <f t="shared" ref="E12:E33" si="0">SUM(C12:D12)</f>
        <v>8</v>
      </c>
    </row>
    <row r="13" spans="1:5" ht="24.75" customHeight="1">
      <c r="B13" s="280" t="s">
        <v>463</v>
      </c>
      <c r="C13" s="19">
        <v>22</v>
      </c>
      <c r="D13" s="362" t="s">
        <v>464</v>
      </c>
      <c r="E13" s="360">
        <v>27</v>
      </c>
    </row>
    <row r="14" spans="1:5" ht="24.75" customHeight="1">
      <c r="B14" s="280" t="s">
        <v>465</v>
      </c>
      <c r="C14" s="19">
        <v>13</v>
      </c>
      <c r="D14" s="19">
        <v>1</v>
      </c>
      <c r="E14" s="360">
        <f t="shared" si="0"/>
        <v>14</v>
      </c>
    </row>
    <row r="15" spans="1:5" ht="24.75" customHeight="1">
      <c r="B15" s="280" t="s">
        <v>466</v>
      </c>
      <c r="C15" s="19">
        <v>10</v>
      </c>
      <c r="D15" s="19">
        <v>1</v>
      </c>
      <c r="E15" s="360">
        <f t="shared" si="0"/>
        <v>11</v>
      </c>
    </row>
    <row r="16" spans="1:5" ht="24.75" customHeight="1">
      <c r="B16" s="280" t="s">
        <v>467</v>
      </c>
      <c r="C16" s="19">
        <v>12</v>
      </c>
      <c r="D16" s="362" t="s">
        <v>468</v>
      </c>
      <c r="E16" s="360">
        <v>16</v>
      </c>
    </row>
    <row r="17" spans="2:13" ht="24.75" customHeight="1">
      <c r="B17" s="280" t="s">
        <v>193</v>
      </c>
      <c r="C17" s="19">
        <v>17</v>
      </c>
      <c r="D17" s="362" t="s">
        <v>469</v>
      </c>
      <c r="E17" s="360">
        <v>22</v>
      </c>
    </row>
    <row r="18" spans="2:13" ht="24.75" customHeight="1">
      <c r="B18" s="280" t="s">
        <v>470</v>
      </c>
      <c r="C18" s="19">
        <v>3</v>
      </c>
      <c r="D18" s="19">
        <v>2</v>
      </c>
      <c r="E18" s="360">
        <f t="shared" si="0"/>
        <v>5</v>
      </c>
    </row>
    <row r="19" spans="2:13" ht="24.75" customHeight="1">
      <c r="B19" s="280" t="s">
        <v>471</v>
      </c>
      <c r="C19" s="19">
        <v>2</v>
      </c>
      <c r="D19" s="362" t="s">
        <v>48</v>
      </c>
      <c r="E19" s="360">
        <f t="shared" si="0"/>
        <v>2</v>
      </c>
    </row>
    <row r="20" spans="2:13" ht="24.75" customHeight="1">
      <c r="B20" s="280" t="s">
        <v>472</v>
      </c>
      <c r="C20" s="19">
        <v>1</v>
      </c>
      <c r="D20" s="362" t="s">
        <v>473</v>
      </c>
      <c r="E20" s="360">
        <v>2</v>
      </c>
    </row>
    <row r="21" spans="2:13" ht="24.75" customHeight="1">
      <c r="B21" s="280" t="s">
        <v>474</v>
      </c>
      <c r="C21" s="19">
        <v>4</v>
      </c>
      <c r="D21" s="19">
        <v>1</v>
      </c>
      <c r="E21" s="360">
        <f t="shared" si="0"/>
        <v>5</v>
      </c>
    </row>
    <row r="22" spans="2:13" ht="24.75" customHeight="1">
      <c r="B22" s="280" t="s">
        <v>475</v>
      </c>
      <c r="C22" s="19">
        <v>7</v>
      </c>
      <c r="D22" s="362" t="s">
        <v>476</v>
      </c>
      <c r="E22" s="360">
        <f t="shared" si="0"/>
        <v>7</v>
      </c>
    </row>
    <row r="23" spans="2:13" ht="24.75" customHeight="1">
      <c r="B23" s="280" t="s">
        <v>477</v>
      </c>
      <c r="C23" s="19">
        <v>11</v>
      </c>
      <c r="D23" s="19">
        <v>1</v>
      </c>
      <c r="E23" s="360">
        <f t="shared" si="0"/>
        <v>12</v>
      </c>
    </row>
    <row r="24" spans="2:13" ht="24.75" customHeight="1">
      <c r="B24" s="280" t="s">
        <v>478</v>
      </c>
      <c r="C24" s="19">
        <v>1</v>
      </c>
      <c r="D24" s="19">
        <v>1</v>
      </c>
      <c r="E24" s="360">
        <f t="shared" si="0"/>
        <v>2</v>
      </c>
      <c r="J24" s="358"/>
      <c r="K24" s="410"/>
      <c r="L24" s="358"/>
      <c r="M24" s="358"/>
    </row>
    <row r="25" spans="2:13" ht="24.75" customHeight="1">
      <c r="B25" s="280" t="s">
        <v>479</v>
      </c>
      <c r="C25" s="19">
        <v>5</v>
      </c>
      <c r="D25" s="19">
        <v>1</v>
      </c>
      <c r="E25" s="360">
        <f t="shared" si="0"/>
        <v>6</v>
      </c>
    </row>
    <row r="26" spans="2:13" ht="24.75" customHeight="1">
      <c r="B26" s="280" t="s">
        <v>185</v>
      </c>
      <c r="C26" s="19">
        <v>6</v>
      </c>
      <c r="D26" s="362" t="s">
        <v>480</v>
      </c>
      <c r="E26" s="360">
        <f t="shared" si="0"/>
        <v>6</v>
      </c>
    </row>
    <row r="27" spans="2:13" ht="24.75" customHeight="1">
      <c r="B27" s="280" t="s">
        <v>481</v>
      </c>
      <c r="C27" s="19">
        <v>1</v>
      </c>
      <c r="D27" s="19">
        <v>2</v>
      </c>
      <c r="E27" s="360">
        <f t="shared" si="0"/>
        <v>3</v>
      </c>
    </row>
    <row r="28" spans="2:13" ht="24.75" customHeight="1">
      <c r="B28" s="280" t="s">
        <v>482</v>
      </c>
      <c r="C28" s="19">
        <v>2</v>
      </c>
      <c r="D28" s="362">
        <v>1</v>
      </c>
      <c r="E28" s="360">
        <v>3</v>
      </c>
    </row>
    <row r="29" spans="2:13" ht="24.75" customHeight="1">
      <c r="B29" s="280" t="s">
        <v>483</v>
      </c>
      <c r="C29" s="19">
        <v>3</v>
      </c>
      <c r="D29" s="362" t="s">
        <v>9</v>
      </c>
      <c r="E29" s="360">
        <f t="shared" si="0"/>
        <v>3</v>
      </c>
    </row>
    <row r="30" spans="2:13" ht="24.75" customHeight="1">
      <c r="B30" s="280" t="s">
        <v>484</v>
      </c>
      <c r="C30" s="19">
        <v>4</v>
      </c>
      <c r="D30" s="362" t="s">
        <v>9</v>
      </c>
      <c r="E30" s="360">
        <f t="shared" si="0"/>
        <v>4</v>
      </c>
    </row>
    <row r="31" spans="2:13" ht="24.75" customHeight="1">
      <c r="B31" s="280" t="s">
        <v>485</v>
      </c>
      <c r="C31" s="19">
        <v>3</v>
      </c>
      <c r="D31" s="362" t="s">
        <v>486</v>
      </c>
      <c r="E31" s="360">
        <f t="shared" si="0"/>
        <v>3</v>
      </c>
    </row>
    <row r="32" spans="2:13" ht="24.75" customHeight="1">
      <c r="B32" s="280" t="s">
        <v>487</v>
      </c>
      <c r="C32" s="19">
        <v>5</v>
      </c>
      <c r="D32" s="362" t="s">
        <v>488</v>
      </c>
      <c r="E32" s="360">
        <f t="shared" si="0"/>
        <v>5</v>
      </c>
    </row>
    <row r="33" spans="2:5" ht="24.75" customHeight="1" thickBot="1">
      <c r="B33" s="285" t="s">
        <v>489</v>
      </c>
      <c r="C33" s="302">
        <v>6</v>
      </c>
      <c r="D33" s="302">
        <v>1</v>
      </c>
      <c r="E33" s="300">
        <f t="shared" si="0"/>
        <v>7</v>
      </c>
    </row>
    <row r="34" spans="2:5" ht="15" customHeight="1">
      <c r="B34" s="518" t="s">
        <v>490</v>
      </c>
      <c r="C34" s="518"/>
      <c r="D34" s="518"/>
      <c r="E34" s="518"/>
    </row>
    <row r="35" spans="2:5" ht="7.5" customHeight="1">
      <c r="B35" s="512" t="s">
        <v>491</v>
      </c>
      <c r="C35" s="512"/>
      <c r="D35" s="512"/>
      <c r="E35" s="512"/>
    </row>
    <row r="36" spans="2:5" ht="7.5" customHeight="1">
      <c r="B36" s="512"/>
      <c r="C36" s="512"/>
      <c r="D36" s="512"/>
      <c r="E36" s="512"/>
    </row>
    <row r="37" spans="2:5" ht="7.5" customHeight="1">
      <c r="B37" s="512" t="s">
        <v>492</v>
      </c>
      <c r="C37" s="512"/>
      <c r="D37" s="512"/>
      <c r="E37" s="512"/>
    </row>
    <row r="38" spans="2:5" ht="7.5" customHeight="1">
      <c r="B38" s="512"/>
      <c r="C38" s="512"/>
      <c r="D38" s="512"/>
      <c r="E38" s="512"/>
    </row>
    <row r="39" spans="2:5" ht="9.9499999999999993" customHeight="1"/>
    <row r="40" spans="2:5" ht="9.9499999999999993" customHeight="1"/>
    <row r="41" spans="2:5" ht="9.9499999999999993" customHeight="1"/>
    <row r="42" spans="2:5" ht="9.9499999999999993" customHeight="1"/>
    <row r="43" spans="2:5" ht="9.9499999999999993" customHeight="1"/>
    <row r="44" spans="2:5" ht="9.9499999999999993" customHeight="1"/>
    <row r="45" spans="2:5" ht="9.9499999999999993" customHeight="1"/>
    <row r="46" spans="2:5" ht="9.9499999999999993" customHeight="1"/>
    <row r="47" spans="2:5" ht="9.9499999999999993" customHeight="1"/>
    <row r="48" spans="2:5"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sheetData>
  <mergeCells count="8">
    <mergeCell ref="B35:E36"/>
    <mergeCell ref="B37:E38"/>
    <mergeCell ref="B2:E2"/>
    <mergeCell ref="B4:B5"/>
    <mergeCell ref="C4:C5"/>
    <mergeCell ref="D4:D5"/>
    <mergeCell ref="E4:E5"/>
    <mergeCell ref="B34:E3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showGridLines="0" view="pageBreakPreview" zoomScaleNormal="100" zoomScaleSheetLayoutView="100" workbookViewId="0">
      <selection activeCell="J36" sqref="J36"/>
    </sheetView>
  </sheetViews>
  <sheetFormatPr defaultRowHeight="13.5"/>
  <cols>
    <col min="1" max="1" width="14.125" style="3" bestFit="1" customWidth="1"/>
    <col min="2" max="8" width="11.625" style="3" customWidth="1"/>
    <col min="9" max="9" width="10.125" style="3" customWidth="1"/>
    <col min="10" max="16384" width="9" style="3"/>
  </cols>
  <sheetData>
    <row r="2" spans="1:16" ht="28.5" customHeight="1">
      <c r="A2" s="256"/>
      <c r="B2" s="519" t="s">
        <v>493</v>
      </c>
      <c r="C2" s="519"/>
      <c r="D2" s="519"/>
      <c r="E2" s="519"/>
      <c r="F2" s="519"/>
      <c r="G2" s="519"/>
      <c r="H2" s="519"/>
      <c r="I2" s="519"/>
    </row>
    <row r="3" spans="1:16" s="4" customFormat="1" ht="19.5" customHeight="1" thickBot="1">
      <c r="B3" s="363"/>
      <c r="C3" s="363"/>
      <c r="D3" s="363"/>
      <c r="E3" s="363"/>
      <c r="F3" s="363"/>
      <c r="G3" s="363"/>
      <c r="H3" s="363"/>
      <c r="I3" s="364" t="s">
        <v>494</v>
      </c>
    </row>
    <row r="4" spans="1:16" ht="36" customHeight="1">
      <c r="B4" s="520" t="s">
        <v>495</v>
      </c>
      <c r="C4" s="522" t="s">
        <v>496</v>
      </c>
      <c r="D4" s="524" t="s">
        <v>497</v>
      </c>
      <c r="E4" s="525"/>
      <c r="F4" s="525"/>
      <c r="G4" s="525"/>
      <c r="H4" s="526"/>
      <c r="I4" s="527" t="s">
        <v>498</v>
      </c>
    </row>
    <row r="5" spans="1:16" ht="36" customHeight="1">
      <c r="B5" s="521"/>
      <c r="C5" s="523"/>
      <c r="D5" s="365" t="s">
        <v>499</v>
      </c>
      <c r="E5" s="366" t="s">
        <v>500</v>
      </c>
      <c r="F5" s="366" t="s">
        <v>501</v>
      </c>
      <c r="G5" s="366" t="s">
        <v>502</v>
      </c>
      <c r="H5" s="366" t="s">
        <v>503</v>
      </c>
      <c r="I5" s="528"/>
    </row>
    <row r="6" spans="1:16" ht="36" customHeight="1">
      <c r="B6" s="367" t="s">
        <v>504</v>
      </c>
      <c r="C6" s="368">
        <v>8623567</v>
      </c>
      <c r="D6" s="368">
        <v>1217004</v>
      </c>
      <c r="E6" s="368">
        <v>5038636</v>
      </c>
      <c r="F6" s="368">
        <v>592291</v>
      </c>
      <c r="G6" s="368">
        <v>1615576</v>
      </c>
      <c r="H6" s="368">
        <v>160060</v>
      </c>
      <c r="I6" s="368">
        <v>23626</v>
      </c>
    </row>
    <row r="7" spans="1:16" ht="36" customHeight="1">
      <c r="B7" s="369">
        <v>27</v>
      </c>
      <c r="C7" s="368">
        <v>8944628</v>
      </c>
      <c r="D7" s="368">
        <v>1308836</v>
      </c>
      <c r="E7" s="368">
        <v>5225482</v>
      </c>
      <c r="F7" s="368">
        <v>595944</v>
      </c>
      <c r="G7" s="368">
        <v>1655469</v>
      </c>
      <c r="H7" s="368">
        <v>158897</v>
      </c>
      <c r="I7" s="368">
        <v>24439</v>
      </c>
    </row>
    <row r="8" spans="1:16" ht="36" customHeight="1">
      <c r="B8" s="369">
        <v>28</v>
      </c>
      <c r="C8" s="368">
        <v>9059233</v>
      </c>
      <c r="D8" s="368">
        <v>1353098</v>
      </c>
      <c r="E8" s="368">
        <v>5275853</v>
      </c>
      <c r="F8" s="368">
        <v>598402</v>
      </c>
      <c r="G8" s="368">
        <v>1675827</v>
      </c>
      <c r="H8" s="368">
        <v>156053</v>
      </c>
      <c r="I8" s="368">
        <v>24820</v>
      </c>
    </row>
    <row r="9" spans="1:16" ht="36" customHeight="1">
      <c r="B9" s="369">
        <v>29</v>
      </c>
      <c r="C9" s="368">
        <v>9118783</v>
      </c>
      <c r="D9" s="368">
        <v>1371029</v>
      </c>
      <c r="E9" s="368">
        <v>5267048</v>
      </c>
      <c r="F9" s="368">
        <v>605862</v>
      </c>
      <c r="G9" s="368">
        <v>1718549</v>
      </c>
      <c r="H9" s="368">
        <v>156295</v>
      </c>
      <c r="I9" s="370">
        <v>24983</v>
      </c>
    </row>
    <row r="10" spans="1:16" ht="36" customHeight="1">
      <c r="B10" s="369">
        <v>30</v>
      </c>
      <c r="C10" s="368">
        <v>9173398</v>
      </c>
      <c r="D10" s="368">
        <v>1390486</v>
      </c>
      <c r="E10" s="368">
        <v>5277738</v>
      </c>
      <c r="F10" s="368">
        <v>608403</v>
      </c>
      <c r="G10" s="368">
        <v>1741904</v>
      </c>
      <c r="H10" s="368">
        <v>154867</v>
      </c>
      <c r="I10" s="370">
        <v>25133</v>
      </c>
      <c r="J10" s="368"/>
      <c r="K10" s="368"/>
      <c r="L10" s="368"/>
      <c r="M10" s="368"/>
      <c r="N10" s="368"/>
      <c r="O10" s="368"/>
      <c r="P10" s="370"/>
    </row>
    <row r="11" spans="1:16" ht="12" customHeight="1">
      <c r="B11" s="371"/>
      <c r="C11" s="368"/>
      <c r="D11" s="368"/>
      <c r="E11" s="368"/>
      <c r="F11" s="368"/>
      <c r="G11" s="368"/>
      <c r="H11" s="368"/>
      <c r="I11" s="368"/>
    </row>
    <row r="12" spans="1:16" ht="36" customHeight="1">
      <c r="A12" s="293"/>
      <c r="B12" s="372" t="s">
        <v>505</v>
      </c>
      <c r="C12" s="373">
        <v>775049</v>
      </c>
      <c r="D12" s="370">
        <v>118828</v>
      </c>
      <c r="E12" s="370">
        <v>443504</v>
      </c>
      <c r="F12" s="370">
        <v>51093</v>
      </c>
      <c r="G12" s="370">
        <v>148883</v>
      </c>
      <c r="H12" s="370">
        <v>12741</v>
      </c>
      <c r="I12" s="370">
        <v>25835</v>
      </c>
    </row>
    <row r="13" spans="1:16" ht="36" customHeight="1">
      <c r="B13" s="372" t="s">
        <v>506</v>
      </c>
      <c r="C13" s="373">
        <v>838314</v>
      </c>
      <c r="D13" s="370">
        <v>132165</v>
      </c>
      <c r="E13" s="370">
        <v>495769</v>
      </c>
      <c r="F13" s="370">
        <v>50026</v>
      </c>
      <c r="G13" s="370">
        <v>146737</v>
      </c>
      <c r="H13" s="370">
        <v>13617</v>
      </c>
      <c r="I13" s="370">
        <v>27042</v>
      </c>
    </row>
    <row r="14" spans="1:16" ht="36" customHeight="1">
      <c r="B14" s="372" t="s">
        <v>507</v>
      </c>
      <c r="C14" s="373">
        <v>656295</v>
      </c>
      <c r="D14" s="370">
        <v>99544</v>
      </c>
      <c r="E14" s="370">
        <v>355833</v>
      </c>
      <c r="F14" s="370">
        <v>48667</v>
      </c>
      <c r="G14" s="370">
        <v>139426</v>
      </c>
      <c r="H14" s="370">
        <v>12825</v>
      </c>
      <c r="I14" s="370">
        <v>21877</v>
      </c>
    </row>
    <row r="15" spans="1:16" ht="36" customHeight="1">
      <c r="B15" s="372" t="s">
        <v>508</v>
      </c>
      <c r="C15" s="373">
        <v>706237</v>
      </c>
      <c r="D15" s="370">
        <v>104582</v>
      </c>
      <c r="E15" s="370">
        <v>394433</v>
      </c>
      <c r="F15" s="370">
        <v>51654</v>
      </c>
      <c r="G15" s="370">
        <v>143888</v>
      </c>
      <c r="H15" s="370">
        <v>11680</v>
      </c>
      <c r="I15" s="370">
        <v>22782</v>
      </c>
    </row>
    <row r="16" spans="1:16" ht="36" customHeight="1">
      <c r="B16" s="372" t="s">
        <v>509</v>
      </c>
      <c r="C16" s="373">
        <v>1011311</v>
      </c>
      <c r="D16" s="370">
        <v>149884</v>
      </c>
      <c r="E16" s="370">
        <v>655037</v>
      </c>
      <c r="F16" s="370">
        <v>51320</v>
      </c>
      <c r="G16" s="370">
        <v>142470</v>
      </c>
      <c r="H16" s="370">
        <v>12600</v>
      </c>
      <c r="I16" s="370">
        <v>32623</v>
      </c>
    </row>
    <row r="17" spans="2:13" ht="36" customHeight="1">
      <c r="B17" s="372" t="s">
        <v>510</v>
      </c>
      <c r="C17" s="373">
        <v>720183</v>
      </c>
      <c r="D17" s="370">
        <v>111610</v>
      </c>
      <c r="E17" s="370">
        <v>412622</v>
      </c>
      <c r="F17" s="370">
        <v>48656</v>
      </c>
      <c r="G17" s="370">
        <v>134960</v>
      </c>
      <c r="H17" s="370">
        <v>12335</v>
      </c>
      <c r="I17" s="370">
        <v>24006</v>
      </c>
    </row>
    <row r="18" spans="2:13" ht="36" customHeight="1">
      <c r="B18" s="372" t="s">
        <v>511</v>
      </c>
      <c r="C18" s="373">
        <v>724898</v>
      </c>
      <c r="D18" s="370">
        <v>112315</v>
      </c>
      <c r="E18" s="370">
        <v>395118</v>
      </c>
      <c r="F18" s="370">
        <v>53232</v>
      </c>
      <c r="G18" s="370">
        <v>149389</v>
      </c>
      <c r="H18" s="370">
        <v>14844</v>
      </c>
      <c r="I18" s="370">
        <v>23384</v>
      </c>
    </row>
    <row r="19" spans="2:13" ht="36" customHeight="1">
      <c r="B19" s="372" t="s">
        <v>512</v>
      </c>
      <c r="C19" s="373">
        <v>750587</v>
      </c>
      <c r="D19" s="370">
        <v>114141</v>
      </c>
      <c r="E19" s="370">
        <v>419077</v>
      </c>
      <c r="F19" s="370">
        <v>52910</v>
      </c>
      <c r="G19" s="370">
        <v>149202</v>
      </c>
      <c r="H19" s="370">
        <v>15257</v>
      </c>
      <c r="I19" s="370">
        <v>25020</v>
      </c>
    </row>
    <row r="20" spans="2:13" ht="36" customHeight="1">
      <c r="B20" s="372" t="s">
        <v>513</v>
      </c>
      <c r="C20" s="373">
        <v>762171</v>
      </c>
      <c r="D20" s="370">
        <v>111542</v>
      </c>
      <c r="E20" s="370">
        <v>433071</v>
      </c>
      <c r="F20" s="370">
        <v>51381</v>
      </c>
      <c r="G20" s="370">
        <v>153934</v>
      </c>
      <c r="H20" s="370">
        <v>12243</v>
      </c>
      <c r="I20" s="370">
        <v>24586</v>
      </c>
    </row>
    <row r="21" spans="2:13" ht="36" customHeight="1">
      <c r="B21" s="372" t="s">
        <v>514</v>
      </c>
      <c r="C21" s="373">
        <v>751592</v>
      </c>
      <c r="D21" s="370">
        <v>114136</v>
      </c>
      <c r="E21" s="370">
        <v>442352</v>
      </c>
      <c r="F21" s="370">
        <v>46559</v>
      </c>
      <c r="G21" s="370">
        <v>137655</v>
      </c>
      <c r="H21" s="370">
        <v>10890</v>
      </c>
      <c r="I21" s="370">
        <v>24245</v>
      </c>
    </row>
    <row r="22" spans="2:13" ht="36" customHeight="1">
      <c r="B22" s="372" t="s">
        <v>515</v>
      </c>
      <c r="C22" s="373">
        <v>641210</v>
      </c>
      <c r="D22" s="370">
        <v>95243</v>
      </c>
      <c r="E22" s="370">
        <v>347238</v>
      </c>
      <c r="F22" s="370">
        <v>47391</v>
      </c>
      <c r="G22" s="370">
        <v>139186</v>
      </c>
      <c r="H22" s="370">
        <v>12152</v>
      </c>
      <c r="I22" s="370">
        <v>22900</v>
      </c>
    </row>
    <row r="23" spans="2:13" ht="36" customHeight="1" thickBot="1">
      <c r="B23" s="374" t="s">
        <v>516</v>
      </c>
      <c r="C23" s="375">
        <v>835551</v>
      </c>
      <c r="D23" s="376">
        <v>126496</v>
      </c>
      <c r="E23" s="376">
        <v>483684</v>
      </c>
      <c r="F23" s="376">
        <v>55514</v>
      </c>
      <c r="G23" s="376">
        <v>156174</v>
      </c>
      <c r="H23" s="376">
        <v>13683</v>
      </c>
      <c r="I23" s="376">
        <v>26953</v>
      </c>
    </row>
    <row r="24" spans="2:13" ht="12" customHeight="1">
      <c r="B24" s="377" t="s">
        <v>517</v>
      </c>
      <c r="C24" s="304"/>
      <c r="D24" s="304"/>
      <c r="E24" s="304"/>
      <c r="F24" s="304"/>
      <c r="G24" s="304"/>
      <c r="H24" s="304"/>
      <c r="I24" s="304"/>
      <c r="J24" s="408"/>
      <c r="K24" s="409"/>
      <c r="L24" s="408"/>
      <c r="M24" s="408"/>
    </row>
    <row r="26" spans="2:13">
      <c r="C26" s="293"/>
    </row>
  </sheetData>
  <mergeCells count="5">
    <mergeCell ref="B2:I2"/>
    <mergeCell ref="B4:B5"/>
    <mergeCell ref="C4:C5"/>
    <mergeCell ref="D4:H4"/>
    <mergeCell ref="I4:I5"/>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0"/>
  <sheetViews>
    <sheetView showGridLines="0" tabSelected="1" view="pageBreakPreview" topLeftCell="A16" zoomScaleNormal="130" zoomScaleSheetLayoutView="100" workbookViewId="0">
      <selection activeCell="E81" sqref="E81"/>
    </sheetView>
  </sheetViews>
  <sheetFormatPr defaultColWidth="13.375" defaultRowHeight="13.5"/>
  <cols>
    <col min="1" max="1" width="13.375" style="21"/>
    <col min="2" max="2" width="10.5" style="21" customWidth="1"/>
    <col min="3" max="9" width="11.625" style="21" customWidth="1"/>
    <col min="10" max="10" width="6.875" style="21" customWidth="1"/>
    <col min="11" max="11" width="6.25" style="21" customWidth="1"/>
    <col min="12" max="12" width="6.5" style="21" customWidth="1"/>
    <col min="13" max="13" width="6.75" style="21" customWidth="1"/>
    <col min="14" max="14" width="7" style="21" bestFit="1" customWidth="1"/>
    <col min="15" max="15" width="10.75" style="21" bestFit="1" customWidth="1"/>
    <col min="16" max="16" width="6.75" style="21" customWidth="1"/>
    <col min="17" max="17" width="7" style="21" customWidth="1"/>
    <col min="18" max="18" width="6.875" style="21" customWidth="1"/>
    <col min="19" max="20" width="7" style="21" customWidth="1"/>
    <col min="21" max="22" width="7.5" style="21" customWidth="1"/>
    <col min="23" max="23" width="7.375" style="21" customWidth="1"/>
    <col min="24" max="25" width="7.625" style="21" customWidth="1"/>
    <col min="26" max="26" width="7.25" style="21" customWidth="1"/>
    <col min="27" max="27" width="7.625" style="21" customWidth="1"/>
    <col min="28" max="16384" width="13.375" style="21"/>
  </cols>
  <sheetData>
    <row r="2" spans="1:19" ht="28.5" customHeight="1">
      <c r="A2" s="22"/>
      <c r="B2" s="444" t="s">
        <v>523</v>
      </c>
      <c r="C2" s="444"/>
      <c r="D2" s="444"/>
      <c r="E2" s="444"/>
      <c r="F2" s="444"/>
      <c r="G2" s="444"/>
      <c r="H2" s="444"/>
      <c r="I2" s="444"/>
      <c r="J2" s="23"/>
      <c r="K2" s="23"/>
    </row>
    <row r="3" spans="1:19" s="24" customFormat="1" ht="16.5" customHeight="1" thickBot="1">
      <c r="B3" s="25"/>
      <c r="C3" s="25"/>
      <c r="D3" s="25"/>
      <c r="E3" s="25"/>
      <c r="F3" s="25"/>
      <c r="G3" s="25"/>
      <c r="I3" s="26" t="s">
        <v>23</v>
      </c>
      <c r="J3" s="27"/>
      <c r="K3" s="27"/>
      <c r="L3" s="27"/>
    </row>
    <row r="4" spans="1:19" s="24" customFormat="1" ht="10.5" customHeight="1">
      <c r="B4" s="426" t="s">
        <v>24</v>
      </c>
      <c r="C4" s="28"/>
      <c r="D4" s="28"/>
      <c r="E4" s="28"/>
      <c r="F4" s="28"/>
      <c r="G4" s="429" t="s">
        <v>25</v>
      </c>
      <c r="H4" s="431"/>
      <c r="I4" s="431"/>
      <c r="J4" s="29"/>
      <c r="K4" s="29"/>
      <c r="N4" s="27"/>
      <c r="O4" s="27"/>
      <c r="P4" s="27"/>
      <c r="Q4" s="27"/>
      <c r="R4" s="27"/>
      <c r="S4" s="27"/>
    </row>
    <row r="5" spans="1:19" s="24" customFormat="1" ht="10.5">
      <c r="B5" s="427"/>
      <c r="C5" s="30" t="s">
        <v>26</v>
      </c>
      <c r="D5" s="30" t="s">
        <v>27</v>
      </c>
      <c r="E5" s="30" t="s">
        <v>28</v>
      </c>
      <c r="F5" s="30" t="s">
        <v>29</v>
      </c>
      <c r="G5" s="445" t="s">
        <v>30</v>
      </c>
      <c r="H5" s="446"/>
      <c r="I5" s="31" t="s">
        <v>31</v>
      </c>
      <c r="J5" s="32"/>
      <c r="K5" s="32"/>
      <c r="N5" s="27"/>
      <c r="O5" s="27"/>
      <c r="P5" s="27"/>
      <c r="Q5" s="27"/>
      <c r="R5" s="27"/>
      <c r="S5" s="27"/>
    </row>
    <row r="6" spans="1:19" s="24" customFormat="1" ht="10.5">
      <c r="B6" s="428"/>
      <c r="C6" s="33"/>
      <c r="D6" s="33"/>
      <c r="E6" s="31" t="s">
        <v>32</v>
      </c>
      <c r="F6" s="33"/>
      <c r="G6" s="31" t="s">
        <v>33</v>
      </c>
      <c r="H6" s="31" t="s">
        <v>34</v>
      </c>
      <c r="I6" s="31" t="s">
        <v>33</v>
      </c>
      <c r="J6" s="32"/>
      <c r="K6" s="32"/>
      <c r="N6" s="27"/>
      <c r="O6" s="27"/>
      <c r="P6" s="27"/>
      <c r="Q6" s="27"/>
      <c r="R6" s="27"/>
      <c r="S6" s="27"/>
    </row>
    <row r="7" spans="1:19" s="24" customFormat="1" ht="10.5">
      <c r="B7" s="413" t="s">
        <v>526</v>
      </c>
      <c r="C7" s="35">
        <v>32422</v>
      </c>
      <c r="D7" s="35">
        <v>15272421</v>
      </c>
      <c r="E7" s="36">
        <v>49.1</v>
      </c>
      <c r="F7" s="35">
        <v>15008469</v>
      </c>
      <c r="G7" s="35">
        <v>12730</v>
      </c>
      <c r="H7" s="35">
        <v>204086</v>
      </c>
      <c r="I7" s="35">
        <v>194</v>
      </c>
      <c r="J7" s="32"/>
      <c r="K7" s="32"/>
      <c r="N7" s="37"/>
      <c r="O7" s="37"/>
      <c r="P7" s="37"/>
      <c r="Q7" s="37"/>
      <c r="R7" s="38"/>
      <c r="S7" s="38"/>
    </row>
    <row r="8" spans="1:19" s="24" customFormat="1" ht="10.5">
      <c r="B8" s="34" t="s">
        <v>35</v>
      </c>
      <c r="C8" s="39">
        <v>32547</v>
      </c>
      <c r="D8" s="39">
        <v>15309428</v>
      </c>
      <c r="E8" s="36">
        <v>49.3</v>
      </c>
      <c r="F8" s="39">
        <v>15040606</v>
      </c>
      <c r="G8" s="39">
        <v>12735</v>
      </c>
      <c r="H8" s="39">
        <v>204692</v>
      </c>
      <c r="I8" s="39">
        <v>193</v>
      </c>
      <c r="J8" s="32"/>
      <c r="K8" s="32"/>
      <c r="N8" s="37"/>
      <c r="O8" s="37"/>
      <c r="P8" s="37"/>
      <c r="Q8" s="37"/>
      <c r="R8" s="38"/>
      <c r="S8" s="38"/>
    </row>
    <row r="9" spans="1:19" s="24" customFormat="1" ht="10.5">
      <c r="B9" s="34" t="s">
        <v>527</v>
      </c>
      <c r="C9" s="39">
        <v>32682</v>
      </c>
      <c r="D9" s="39">
        <v>15322210</v>
      </c>
      <c r="E9" s="36">
        <v>49.5</v>
      </c>
      <c r="F9" s="39">
        <v>15048480</v>
      </c>
      <c r="G9" s="39">
        <v>12740</v>
      </c>
      <c r="H9" s="39">
        <v>205004</v>
      </c>
      <c r="I9" s="39">
        <v>194</v>
      </c>
      <c r="J9" s="32"/>
      <c r="K9" s="32"/>
      <c r="N9" s="37"/>
      <c r="O9" s="37"/>
      <c r="P9" s="37"/>
      <c r="Q9" s="37"/>
      <c r="R9" s="38"/>
      <c r="S9" s="38"/>
    </row>
    <row r="10" spans="1:19" s="24" customFormat="1" ht="10.5">
      <c r="B10" s="40" t="s">
        <v>36</v>
      </c>
      <c r="C10" s="41">
        <v>1</v>
      </c>
      <c r="D10" s="42">
        <v>30739</v>
      </c>
      <c r="E10" s="43">
        <v>100</v>
      </c>
      <c r="F10" s="35">
        <v>26579</v>
      </c>
      <c r="G10" s="35">
        <v>28</v>
      </c>
      <c r="H10" s="35">
        <v>3470</v>
      </c>
      <c r="I10" s="35">
        <v>1</v>
      </c>
      <c r="J10" s="32"/>
      <c r="K10" s="32"/>
      <c r="N10" s="37"/>
      <c r="O10" s="37"/>
      <c r="P10" s="37"/>
      <c r="Q10" s="37"/>
      <c r="R10" s="38"/>
      <c r="S10" s="38"/>
    </row>
    <row r="11" spans="1:19" s="24" customFormat="1" ht="10.5">
      <c r="B11" s="44" t="s">
        <v>37</v>
      </c>
      <c r="C11" s="45">
        <v>1</v>
      </c>
      <c r="D11" s="46">
        <v>8301</v>
      </c>
      <c r="E11" s="47">
        <v>100</v>
      </c>
      <c r="F11" s="48">
        <v>7981</v>
      </c>
      <c r="G11" s="46">
        <v>21</v>
      </c>
      <c r="H11" s="46">
        <v>320</v>
      </c>
      <c r="I11" s="49" t="s">
        <v>38</v>
      </c>
      <c r="J11" s="32"/>
      <c r="K11" s="32"/>
      <c r="N11" s="37"/>
      <c r="O11" s="37"/>
      <c r="P11" s="37"/>
      <c r="Q11" s="37"/>
      <c r="R11" s="38"/>
      <c r="S11" s="38"/>
    </row>
    <row r="12" spans="1:19" s="24" customFormat="1" ht="10.5">
      <c r="B12" s="44" t="s">
        <v>39</v>
      </c>
      <c r="C12" s="45">
        <v>1</v>
      </c>
      <c r="D12" s="46">
        <v>39485</v>
      </c>
      <c r="E12" s="47">
        <v>100</v>
      </c>
      <c r="F12" s="48">
        <v>34757</v>
      </c>
      <c r="G12" s="46">
        <v>46</v>
      </c>
      <c r="H12" s="46">
        <v>3641</v>
      </c>
      <c r="I12" s="46">
        <v>5</v>
      </c>
      <c r="K12" s="32"/>
      <c r="L12" s="32"/>
      <c r="M12" s="32"/>
      <c r="N12" s="32"/>
    </row>
    <row r="13" spans="1:19" s="24" customFormat="1" ht="10.5">
      <c r="B13" s="44" t="s">
        <v>40</v>
      </c>
      <c r="C13" s="45">
        <v>1</v>
      </c>
      <c r="D13" s="46">
        <v>100169</v>
      </c>
      <c r="E13" s="47">
        <v>100</v>
      </c>
      <c r="F13" s="48">
        <v>84870</v>
      </c>
      <c r="G13" s="46">
        <v>118</v>
      </c>
      <c r="H13" s="46">
        <v>5734</v>
      </c>
      <c r="I13" s="46">
        <v>26</v>
      </c>
      <c r="K13" s="32"/>
      <c r="L13" s="32"/>
      <c r="M13" s="32"/>
      <c r="N13" s="32"/>
    </row>
    <row r="14" spans="1:19" s="24" customFormat="1" ht="10.5">
      <c r="B14" s="44" t="s">
        <v>41</v>
      </c>
      <c r="C14" s="45">
        <v>1</v>
      </c>
      <c r="D14" s="46">
        <v>86697</v>
      </c>
      <c r="E14" s="47">
        <v>100</v>
      </c>
      <c r="F14" s="48">
        <v>82321</v>
      </c>
      <c r="G14" s="46">
        <v>98</v>
      </c>
      <c r="H14" s="46">
        <v>3178</v>
      </c>
      <c r="I14" s="46">
        <v>4</v>
      </c>
      <c r="K14" s="32"/>
      <c r="L14" s="32"/>
      <c r="M14" s="32"/>
      <c r="N14" s="32"/>
      <c r="P14" s="50"/>
    </row>
    <row r="15" spans="1:19" s="24" customFormat="1" ht="10.5">
      <c r="B15" s="44" t="s">
        <v>42</v>
      </c>
      <c r="C15" s="45">
        <v>1</v>
      </c>
      <c r="D15" s="46">
        <v>120040</v>
      </c>
      <c r="E15" s="47">
        <v>66</v>
      </c>
      <c r="F15" s="48">
        <v>110183</v>
      </c>
      <c r="G15" s="46">
        <v>139</v>
      </c>
      <c r="H15" s="46">
        <v>4955</v>
      </c>
      <c r="I15" s="46">
        <v>23</v>
      </c>
      <c r="K15" s="32"/>
      <c r="L15" s="32"/>
      <c r="M15" s="32"/>
      <c r="N15" s="32"/>
      <c r="O15" s="38"/>
      <c r="P15" s="50"/>
    </row>
    <row r="16" spans="1:19" s="24" customFormat="1" ht="10.5">
      <c r="B16" s="44" t="s">
        <v>43</v>
      </c>
      <c r="C16" s="45">
        <v>1</v>
      </c>
      <c r="D16" s="51">
        <v>80384</v>
      </c>
      <c r="E16" s="47">
        <v>96.3</v>
      </c>
      <c r="F16" s="51">
        <v>72354</v>
      </c>
      <c r="G16" s="52">
        <v>91</v>
      </c>
      <c r="H16" s="51">
        <v>3048</v>
      </c>
      <c r="I16" s="51">
        <v>19</v>
      </c>
    </row>
    <row r="17" spans="2:18" s="24" customFormat="1" ht="10.5">
      <c r="B17" s="44" t="s">
        <v>44</v>
      </c>
      <c r="C17" s="45">
        <v>1</v>
      </c>
      <c r="D17" s="51">
        <v>14685</v>
      </c>
      <c r="E17" s="47">
        <v>100</v>
      </c>
      <c r="F17" s="51">
        <v>12377</v>
      </c>
      <c r="G17" s="52">
        <v>17</v>
      </c>
      <c r="H17" s="51">
        <v>1164</v>
      </c>
      <c r="I17" s="51">
        <v>2</v>
      </c>
    </row>
    <row r="18" spans="2:18" s="24" customFormat="1" ht="10.5">
      <c r="B18" s="44" t="s">
        <v>45</v>
      </c>
      <c r="C18" s="45">
        <v>1</v>
      </c>
      <c r="D18" s="51">
        <v>9998</v>
      </c>
      <c r="E18" s="47">
        <v>64.599999999999994</v>
      </c>
      <c r="F18" s="51">
        <v>9839</v>
      </c>
      <c r="G18" s="52">
        <v>6</v>
      </c>
      <c r="H18" s="51">
        <v>158</v>
      </c>
      <c r="I18" s="53" t="s">
        <v>46</v>
      </c>
    </row>
    <row r="19" spans="2:18" s="24" customFormat="1" ht="10.5">
      <c r="B19" s="44" t="s">
        <v>47</v>
      </c>
      <c r="C19" s="45">
        <v>1</v>
      </c>
      <c r="D19" s="51">
        <v>23</v>
      </c>
      <c r="E19" s="47">
        <v>100</v>
      </c>
      <c r="F19" s="51">
        <v>23</v>
      </c>
      <c r="G19" s="49" t="s">
        <v>38</v>
      </c>
      <c r="H19" s="54" t="s">
        <v>48</v>
      </c>
      <c r="I19" s="53" t="s">
        <v>48</v>
      </c>
      <c r="J19" s="32"/>
      <c r="K19" s="32"/>
      <c r="L19" s="32"/>
    </row>
    <row r="20" spans="2:18" s="24" customFormat="1" ht="10.5">
      <c r="B20" s="44" t="s">
        <v>49</v>
      </c>
      <c r="C20" s="45">
        <v>1</v>
      </c>
      <c r="D20" s="51">
        <v>131099</v>
      </c>
      <c r="E20" s="47">
        <v>68.599999999999994</v>
      </c>
      <c r="F20" s="51">
        <v>124433</v>
      </c>
      <c r="G20" s="52">
        <v>135</v>
      </c>
      <c r="H20" s="53">
        <v>2730</v>
      </c>
      <c r="I20" s="51">
        <v>9</v>
      </c>
      <c r="J20" s="55"/>
      <c r="K20" s="55"/>
      <c r="L20" s="55"/>
      <c r="M20" s="55"/>
      <c r="N20" s="55"/>
      <c r="O20" s="55"/>
    </row>
    <row r="21" spans="2:18" s="24" customFormat="1" ht="10.5">
      <c r="B21" s="44" t="s">
        <v>50</v>
      </c>
      <c r="C21" s="45">
        <v>1</v>
      </c>
      <c r="D21" s="51">
        <v>43227</v>
      </c>
      <c r="E21" s="47">
        <v>28.7</v>
      </c>
      <c r="F21" s="51">
        <v>41406</v>
      </c>
      <c r="G21" s="52">
        <v>52</v>
      </c>
      <c r="H21" s="51">
        <v>656</v>
      </c>
      <c r="I21" s="53">
        <v>2</v>
      </c>
    </row>
    <row r="22" spans="2:18" s="24" customFormat="1" ht="10.5">
      <c r="B22" s="44" t="s">
        <v>51</v>
      </c>
      <c r="C22" s="45">
        <v>1</v>
      </c>
      <c r="D22" s="51">
        <v>31262</v>
      </c>
      <c r="E22" s="47">
        <v>67.3</v>
      </c>
      <c r="F22" s="51">
        <v>30376</v>
      </c>
      <c r="G22" s="52">
        <v>28</v>
      </c>
      <c r="H22" s="51">
        <v>886</v>
      </c>
      <c r="I22" s="53" t="s">
        <v>48</v>
      </c>
      <c r="M22" s="27"/>
      <c r="N22" s="27"/>
      <c r="O22" s="27"/>
      <c r="P22" s="27"/>
      <c r="Q22" s="32"/>
      <c r="R22" s="32"/>
    </row>
    <row r="23" spans="2:18" s="24" customFormat="1" ht="10.5">
      <c r="B23" s="56" t="s">
        <v>52</v>
      </c>
      <c r="C23" s="46">
        <v>2</v>
      </c>
      <c r="D23" s="51">
        <v>131171</v>
      </c>
      <c r="E23" s="47">
        <v>96.4</v>
      </c>
      <c r="F23" s="51">
        <f>4459+77412</f>
        <v>81871</v>
      </c>
      <c r="G23" s="52">
        <f>11+190</f>
        <v>201</v>
      </c>
      <c r="H23" s="51">
        <f>4624+22859</f>
        <v>27483</v>
      </c>
      <c r="I23" s="48">
        <f>3+18</f>
        <v>21</v>
      </c>
      <c r="J23" s="57"/>
      <c r="K23" s="57"/>
      <c r="L23" s="58"/>
      <c r="M23" s="27"/>
      <c r="N23" s="27"/>
      <c r="O23" s="27"/>
      <c r="P23" s="27"/>
      <c r="Q23" s="27"/>
      <c r="R23" s="27"/>
    </row>
    <row r="24" spans="2:18" s="24" customFormat="1" ht="12">
      <c r="B24" s="56" t="s">
        <v>53</v>
      </c>
      <c r="C24" s="52">
        <v>43</v>
      </c>
      <c r="D24" s="51">
        <v>841608</v>
      </c>
      <c r="E24" s="47">
        <v>67.599999999999994</v>
      </c>
      <c r="F24" s="51">
        <v>803902</v>
      </c>
      <c r="G24" s="52">
        <v>939</v>
      </c>
      <c r="H24" s="51">
        <v>30050</v>
      </c>
      <c r="I24" s="51">
        <v>34</v>
      </c>
      <c r="J24" s="358"/>
      <c r="K24" s="410"/>
      <c r="L24" s="406"/>
      <c r="M24" s="405"/>
      <c r="N24" s="27"/>
      <c r="O24" s="27"/>
      <c r="P24" s="27"/>
      <c r="Q24" s="32"/>
      <c r="R24" s="32"/>
    </row>
    <row r="25" spans="2:18" s="24" customFormat="1" ht="10.5">
      <c r="B25" s="56" t="s">
        <v>54</v>
      </c>
      <c r="C25" s="52">
        <v>162</v>
      </c>
      <c r="D25" s="51">
        <v>968081</v>
      </c>
      <c r="E25" s="47">
        <v>53.8</v>
      </c>
      <c r="F25" s="51">
        <v>942060</v>
      </c>
      <c r="G25" s="52">
        <v>986</v>
      </c>
      <c r="H25" s="51">
        <v>22765</v>
      </c>
      <c r="I25" s="51">
        <v>17</v>
      </c>
      <c r="J25" s="59"/>
      <c r="K25" s="59"/>
      <c r="L25" s="59"/>
      <c r="M25" s="27"/>
      <c r="N25" s="27"/>
      <c r="O25" s="27"/>
      <c r="P25" s="27"/>
      <c r="Q25" s="60"/>
      <c r="R25" s="60"/>
    </row>
    <row r="26" spans="2:18" s="24" customFormat="1" ht="11.25" thickBot="1">
      <c r="B26" s="61" t="s">
        <v>55</v>
      </c>
      <c r="C26" s="62">
        <v>32462</v>
      </c>
      <c r="D26" s="62">
        <v>12685242</v>
      </c>
      <c r="E26" s="63">
        <v>46.2</v>
      </c>
      <c r="F26" s="64">
        <v>12583148</v>
      </c>
      <c r="G26" s="62">
        <v>9835</v>
      </c>
      <c r="H26" s="62">
        <v>94768</v>
      </c>
      <c r="I26" s="62">
        <v>31</v>
      </c>
      <c r="J26" s="37"/>
      <c r="K26" s="37"/>
      <c r="L26" s="37"/>
      <c r="M26" s="37"/>
      <c r="N26" s="37"/>
      <c r="O26" s="37"/>
    </row>
    <row r="27" spans="2:18" s="24" customFormat="1" ht="11.25" customHeight="1" thickBot="1">
      <c r="B27" s="65"/>
      <c r="C27" s="66"/>
      <c r="D27" s="65"/>
      <c r="E27" s="65"/>
      <c r="F27" s="65"/>
      <c r="G27" s="65"/>
      <c r="H27" s="65"/>
      <c r="I27" s="65"/>
      <c r="J27" s="37"/>
      <c r="K27" s="37"/>
      <c r="L27" s="37"/>
      <c r="M27" s="37"/>
      <c r="N27" s="37"/>
      <c r="O27" s="37"/>
    </row>
    <row r="28" spans="2:18" s="24" customFormat="1" ht="10.5" customHeight="1">
      <c r="B28" s="426" t="s">
        <v>24</v>
      </c>
      <c r="C28" s="31" t="s">
        <v>56</v>
      </c>
      <c r="D28" s="33"/>
      <c r="E28" s="449" t="s">
        <v>57</v>
      </c>
      <c r="F28" s="449"/>
      <c r="G28" s="449"/>
      <c r="H28" s="449"/>
      <c r="I28" s="67"/>
      <c r="J28" s="37"/>
      <c r="K28" s="37"/>
      <c r="L28" s="37"/>
      <c r="M28" s="37"/>
      <c r="N28" s="37"/>
      <c r="O28" s="37"/>
    </row>
    <row r="29" spans="2:18" s="24" customFormat="1" ht="10.5">
      <c r="B29" s="447"/>
      <c r="C29" s="31" t="s">
        <v>31</v>
      </c>
      <c r="D29" s="445" t="s">
        <v>58</v>
      </c>
      <c r="E29" s="450"/>
      <c r="F29" s="450"/>
      <c r="G29" s="446"/>
      <c r="H29" s="445" t="s">
        <v>59</v>
      </c>
      <c r="I29" s="450"/>
      <c r="J29" s="37"/>
      <c r="K29" s="37"/>
      <c r="L29" s="37"/>
      <c r="M29" s="37"/>
      <c r="N29" s="37"/>
      <c r="O29" s="37"/>
    </row>
    <row r="30" spans="2:18" s="24" customFormat="1" ht="10.5">
      <c r="B30" s="448"/>
      <c r="C30" s="68" t="s">
        <v>60</v>
      </c>
      <c r="D30" s="69" t="s">
        <v>61</v>
      </c>
      <c r="E30" s="69" t="s">
        <v>62</v>
      </c>
      <c r="F30" s="69" t="s">
        <v>63</v>
      </c>
      <c r="G30" s="69" t="s">
        <v>64</v>
      </c>
      <c r="H30" s="69" t="s">
        <v>63</v>
      </c>
      <c r="I30" s="69" t="s">
        <v>65</v>
      </c>
      <c r="J30" s="32"/>
      <c r="K30" s="32"/>
      <c r="L30" s="32"/>
      <c r="M30" s="32"/>
      <c r="N30" s="32"/>
      <c r="O30" s="32"/>
    </row>
    <row r="31" spans="2:18" s="24" customFormat="1" ht="10.5">
      <c r="B31" s="413" t="s">
        <v>526</v>
      </c>
      <c r="C31" s="70">
        <v>59507</v>
      </c>
      <c r="D31" s="70">
        <v>22932</v>
      </c>
      <c r="E31" s="70">
        <v>117522</v>
      </c>
      <c r="F31" s="70">
        <v>2269037</v>
      </c>
      <c r="G31" s="70">
        <v>5090873</v>
      </c>
      <c r="H31" s="70">
        <v>76357</v>
      </c>
      <c r="I31" s="70">
        <v>551810</v>
      </c>
      <c r="J31" s="32"/>
      <c r="K31" s="32"/>
      <c r="L31" s="37"/>
      <c r="M31" s="37"/>
      <c r="N31" s="32"/>
      <c r="O31" s="32"/>
    </row>
    <row r="32" spans="2:18" s="24" customFormat="1" ht="10.5">
      <c r="B32" s="34" t="s">
        <v>35</v>
      </c>
      <c r="C32" s="71">
        <v>59315</v>
      </c>
      <c r="D32" s="71">
        <v>22964</v>
      </c>
      <c r="E32" s="71">
        <v>117774</v>
      </c>
      <c r="F32" s="71">
        <v>2279965</v>
      </c>
      <c r="G32" s="71">
        <v>5122599</v>
      </c>
      <c r="H32" s="71">
        <v>76613</v>
      </c>
      <c r="I32" s="71">
        <v>552900</v>
      </c>
      <c r="J32" s="32"/>
      <c r="K32" s="32"/>
      <c r="L32" s="37"/>
      <c r="M32" s="37"/>
      <c r="N32" s="32"/>
      <c r="O32" s="32"/>
    </row>
    <row r="33" spans="2:15" s="24" customFormat="1" ht="10.5">
      <c r="B33" s="34" t="s">
        <v>527</v>
      </c>
      <c r="C33" s="71">
        <v>59362</v>
      </c>
      <c r="D33" s="71">
        <v>23047</v>
      </c>
      <c r="E33" s="71">
        <v>118680</v>
      </c>
      <c r="F33" s="71">
        <v>2286500</v>
      </c>
      <c r="G33" s="71">
        <v>5159106</v>
      </c>
      <c r="H33" s="71">
        <v>73100</v>
      </c>
      <c r="I33" s="71">
        <v>532062</v>
      </c>
      <c r="J33" s="32"/>
      <c r="K33" s="32"/>
      <c r="L33" s="37"/>
      <c r="M33" s="37"/>
      <c r="N33" s="32"/>
      <c r="O33" s="32"/>
    </row>
    <row r="34" spans="2:15" s="24" customFormat="1" ht="10.5">
      <c r="B34" s="40" t="s">
        <v>36</v>
      </c>
      <c r="C34" s="72">
        <v>690</v>
      </c>
      <c r="D34" s="51">
        <v>12315</v>
      </c>
      <c r="E34" s="51">
        <v>4316</v>
      </c>
      <c r="F34" s="51">
        <v>14108</v>
      </c>
      <c r="G34" s="53" t="s">
        <v>48</v>
      </c>
      <c r="H34" s="53" t="s">
        <v>48</v>
      </c>
      <c r="I34" s="53" t="s">
        <v>48</v>
      </c>
    </row>
    <row r="35" spans="2:15" s="24" customFormat="1" ht="10.5">
      <c r="B35" s="44" t="s">
        <v>37</v>
      </c>
      <c r="C35" s="73" t="s">
        <v>48</v>
      </c>
      <c r="D35" s="53" t="s">
        <v>66</v>
      </c>
      <c r="E35" s="53" t="s">
        <v>48</v>
      </c>
      <c r="F35" s="51">
        <v>8301</v>
      </c>
      <c r="G35" s="53" t="s">
        <v>66</v>
      </c>
      <c r="H35" s="53" t="s">
        <v>48</v>
      </c>
      <c r="I35" s="53" t="s">
        <v>48</v>
      </c>
    </row>
    <row r="36" spans="2:15" s="24" customFormat="1" ht="10.5">
      <c r="B36" s="44" t="s">
        <v>39</v>
      </c>
      <c r="C36" s="74">
        <v>1087</v>
      </c>
      <c r="D36" s="48">
        <v>40</v>
      </c>
      <c r="E36" s="48">
        <v>469</v>
      </c>
      <c r="F36" s="51">
        <v>38976</v>
      </c>
      <c r="G36" s="53" t="s">
        <v>48</v>
      </c>
      <c r="H36" s="53" t="s">
        <v>48</v>
      </c>
      <c r="I36" s="53" t="s">
        <v>99</v>
      </c>
    </row>
    <row r="37" spans="2:15" s="24" customFormat="1" ht="10.5">
      <c r="B37" s="44" t="s">
        <v>40</v>
      </c>
      <c r="C37" s="74">
        <v>9565</v>
      </c>
      <c r="D37" s="48">
        <v>2673</v>
      </c>
      <c r="E37" s="51">
        <v>25961</v>
      </c>
      <c r="F37" s="51">
        <v>71535</v>
      </c>
      <c r="G37" s="53" t="s">
        <v>48</v>
      </c>
      <c r="H37" s="53" t="s">
        <v>48</v>
      </c>
      <c r="I37" s="53" t="s">
        <v>48</v>
      </c>
    </row>
    <row r="38" spans="2:15" s="24" customFormat="1" ht="10.5">
      <c r="B38" s="44" t="s">
        <v>41</v>
      </c>
      <c r="C38" s="74">
        <v>1198</v>
      </c>
      <c r="D38" s="48">
        <v>698</v>
      </c>
      <c r="E38" s="51">
        <v>6200</v>
      </c>
      <c r="F38" s="51">
        <v>79799</v>
      </c>
      <c r="G38" s="53" t="s">
        <v>48</v>
      </c>
      <c r="H38" s="53" t="s">
        <v>66</v>
      </c>
      <c r="I38" s="53" t="s">
        <v>48</v>
      </c>
    </row>
    <row r="39" spans="2:15" s="24" customFormat="1" ht="10.5">
      <c r="B39" s="44" t="s">
        <v>42</v>
      </c>
      <c r="C39" s="51">
        <v>4902</v>
      </c>
      <c r="D39" s="53" t="s">
        <v>48</v>
      </c>
      <c r="E39" s="54" t="s">
        <v>48</v>
      </c>
      <c r="F39" s="51">
        <v>61263</v>
      </c>
      <c r="G39" s="51">
        <v>18007</v>
      </c>
      <c r="H39" s="51">
        <v>1249</v>
      </c>
      <c r="I39" s="51">
        <v>18979</v>
      </c>
    </row>
    <row r="40" spans="2:15" s="24" customFormat="1" ht="10.5">
      <c r="B40" s="44" t="s">
        <v>43</v>
      </c>
      <c r="C40" s="51">
        <v>4982</v>
      </c>
      <c r="D40" s="53" t="s">
        <v>48</v>
      </c>
      <c r="E40" s="51">
        <v>74</v>
      </c>
      <c r="F40" s="51">
        <v>72640</v>
      </c>
      <c r="G40" s="51">
        <v>4666</v>
      </c>
      <c r="H40" s="51">
        <v>471</v>
      </c>
      <c r="I40" s="51">
        <v>1076</v>
      </c>
    </row>
    <row r="41" spans="2:15" s="24" customFormat="1" ht="10.5">
      <c r="B41" s="44" t="s">
        <v>44</v>
      </c>
      <c r="C41" s="51">
        <v>1144</v>
      </c>
      <c r="D41" s="53">
        <v>23</v>
      </c>
      <c r="E41" s="53" t="s">
        <v>48</v>
      </c>
      <c r="F41" s="51">
        <v>14663</v>
      </c>
      <c r="G41" s="53" t="s">
        <v>48</v>
      </c>
      <c r="H41" s="53" t="s">
        <v>48</v>
      </c>
      <c r="I41" s="54" t="s">
        <v>48</v>
      </c>
      <c r="J41" s="32"/>
      <c r="K41" s="32"/>
      <c r="L41" s="32"/>
      <c r="M41" s="32"/>
      <c r="N41" s="32"/>
      <c r="O41" s="32"/>
    </row>
    <row r="42" spans="2:15" s="24" customFormat="1" ht="10.5">
      <c r="B42" s="44" t="s">
        <v>45</v>
      </c>
      <c r="C42" s="53" t="s">
        <v>48</v>
      </c>
      <c r="D42" s="53" t="s">
        <v>48</v>
      </c>
      <c r="E42" s="53" t="s">
        <v>48</v>
      </c>
      <c r="F42" s="51">
        <v>6067</v>
      </c>
      <c r="G42" s="51">
        <v>397</v>
      </c>
      <c r="H42" s="51">
        <v>124</v>
      </c>
      <c r="I42" s="51">
        <v>709</v>
      </c>
      <c r="J42" s="32"/>
      <c r="K42" s="32"/>
      <c r="L42" s="32"/>
      <c r="M42" s="32"/>
      <c r="N42" s="32"/>
      <c r="O42" s="32"/>
    </row>
    <row r="43" spans="2:15" s="24" customFormat="1" ht="10.5">
      <c r="B43" s="44" t="s">
        <v>47</v>
      </c>
      <c r="C43" s="53" t="s">
        <v>48</v>
      </c>
      <c r="D43" s="53" t="s">
        <v>48</v>
      </c>
      <c r="E43" s="53" t="s">
        <v>66</v>
      </c>
      <c r="F43" s="51">
        <v>23</v>
      </c>
      <c r="G43" s="53" t="s">
        <v>48</v>
      </c>
      <c r="H43" s="53" t="s">
        <v>48</v>
      </c>
      <c r="I43" s="53" t="s">
        <v>48</v>
      </c>
      <c r="J43" s="75"/>
      <c r="K43" s="75"/>
      <c r="L43" s="75"/>
      <c r="M43" s="60"/>
      <c r="N43" s="60"/>
      <c r="O43" s="60"/>
    </row>
    <row r="44" spans="2:15" s="24" customFormat="1" ht="10.5">
      <c r="B44" s="44" t="s">
        <v>49</v>
      </c>
      <c r="C44" s="51">
        <v>3938</v>
      </c>
      <c r="D44" s="51">
        <v>161</v>
      </c>
      <c r="E44" s="51">
        <v>870</v>
      </c>
      <c r="F44" s="51">
        <v>62966</v>
      </c>
      <c r="G44" s="51">
        <v>25928</v>
      </c>
      <c r="H44" s="51">
        <v>1649</v>
      </c>
      <c r="I44" s="51">
        <v>23556</v>
      </c>
      <c r="J44" s="37"/>
      <c r="K44" s="37"/>
      <c r="L44" s="37"/>
      <c r="M44" s="37"/>
      <c r="N44" s="37"/>
      <c r="O44" s="37"/>
    </row>
    <row r="45" spans="2:15" s="24" customFormat="1" ht="10.5">
      <c r="B45" s="44" t="s">
        <v>50</v>
      </c>
      <c r="C45" s="53">
        <v>1164</v>
      </c>
      <c r="D45" s="53" t="s">
        <v>48</v>
      </c>
      <c r="E45" s="51">
        <v>13</v>
      </c>
      <c r="F45" s="51">
        <v>6936</v>
      </c>
      <c r="G45" s="51">
        <v>5477</v>
      </c>
      <c r="H45" s="51">
        <v>1375</v>
      </c>
      <c r="I45" s="51">
        <v>14417</v>
      </c>
      <c r="J45" s="37"/>
      <c r="K45" s="37"/>
      <c r="L45" s="37"/>
      <c r="M45" s="37"/>
      <c r="N45" s="37"/>
      <c r="O45" s="37"/>
    </row>
    <row r="46" spans="2:15" s="24" customFormat="1" ht="10.5">
      <c r="B46" s="44" t="s">
        <v>51</v>
      </c>
      <c r="C46" s="53" t="s">
        <v>48</v>
      </c>
      <c r="D46" s="53" t="s">
        <v>48</v>
      </c>
      <c r="E46" s="53">
        <v>42</v>
      </c>
      <c r="F46" s="51">
        <v>17081</v>
      </c>
      <c r="G46" s="51">
        <v>3904</v>
      </c>
      <c r="H46" s="51">
        <v>543</v>
      </c>
      <c r="I46" s="51">
        <v>5652</v>
      </c>
      <c r="J46" s="37"/>
      <c r="K46" s="37"/>
      <c r="L46" s="37"/>
      <c r="M46" s="37"/>
      <c r="N46" s="37"/>
      <c r="O46" s="37"/>
    </row>
    <row r="47" spans="2:15" s="24" customFormat="1" ht="10.5">
      <c r="B47" s="56" t="s">
        <v>52</v>
      </c>
      <c r="C47" s="48">
        <f>1345+15796</f>
        <v>17141</v>
      </c>
      <c r="D47" s="53">
        <v>2500</v>
      </c>
      <c r="E47" s="48">
        <f>10428+20899</f>
        <v>31327</v>
      </c>
      <c r="F47" s="51">
        <v>92668</v>
      </c>
      <c r="G47" s="53" t="s">
        <v>66</v>
      </c>
      <c r="H47" s="53" t="s">
        <v>38</v>
      </c>
      <c r="I47" s="53" t="s">
        <v>48</v>
      </c>
      <c r="J47" s="37"/>
      <c r="K47" s="37"/>
      <c r="L47" s="37"/>
      <c r="M47" s="37"/>
      <c r="N47" s="37"/>
      <c r="O47" s="37"/>
    </row>
    <row r="48" spans="2:15" s="24" customFormat="1" ht="10.5">
      <c r="B48" s="56" t="s">
        <v>53</v>
      </c>
      <c r="C48" s="51">
        <v>7657</v>
      </c>
      <c r="D48" s="51">
        <v>2204</v>
      </c>
      <c r="E48" s="51">
        <v>32031</v>
      </c>
      <c r="F48" s="51">
        <v>428817</v>
      </c>
      <c r="G48" s="51">
        <v>105884</v>
      </c>
      <c r="H48" s="51">
        <v>16100</v>
      </c>
      <c r="I48" s="51">
        <v>98200</v>
      </c>
      <c r="J48" s="32"/>
      <c r="K48" s="32"/>
      <c r="L48" s="32"/>
      <c r="M48" s="32"/>
      <c r="N48" s="32"/>
      <c r="O48" s="32"/>
    </row>
    <row r="49" spans="2:15" s="24" customFormat="1" ht="10.5">
      <c r="B49" s="56" t="s">
        <v>54</v>
      </c>
      <c r="C49" s="51">
        <v>3257</v>
      </c>
      <c r="D49" s="51">
        <v>529</v>
      </c>
      <c r="E49" s="51">
        <v>3360</v>
      </c>
      <c r="F49" s="51">
        <v>331862</v>
      </c>
      <c r="G49" s="51">
        <v>184975</v>
      </c>
      <c r="H49" s="51">
        <v>23848</v>
      </c>
      <c r="I49" s="51">
        <v>149702</v>
      </c>
      <c r="J49" s="37"/>
      <c r="K49" s="37"/>
      <c r="L49" s="37"/>
      <c r="M49" s="32"/>
      <c r="N49" s="32"/>
      <c r="O49" s="32"/>
    </row>
    <row r="50" spans="2:15" s="24" customFormat="1" ht="11.25" thickBot="1">
      <c r="B50" s="61" t="s">
        <v>55</v>
      </c>
      <c r="C50" s="76">
        <v>2637</v>
      </c>
      <c r="D50" s="76">
        <v>1904</v>
      </c>
      <c r="E50" s="76">
        <v>14016</v>
      </c>
      <c r="F50" s="76">
        <v>978797</v>
      </c>
      <c r="G50" s="76">
        <v>4809867</v>
      </c>
      <c r="H50" s="76">
        <v>27740</v>
      </c>
      <c r="I50" s="76">
        <v>219771</v>
      </c>
      <c r="J50" s="37"/>
      <c r="K50" s="37"/>
      <c r="L50" s="37"/>
      <c r="M50" s="32"/>
      <c r="N50" s="32"/>
      <c r="O50" s="32"/>
    </row>
    <row r="51" spans="2:15" s="24" customFormat="1" ht="11.25" customHeight="1" thickBot="1">
      <c r="B51" s="65"/>
      <c r="C51" s="65"/>
      <c r="D51" s="65"/>
      <c r="E51" s="65"/>
      <c r="F51" s="65"/>
      <c r="G51" s="65"/>
      <c r="H51" s="65"/>
      <c r="I51" s="65"/>
      <c r="J51" s="37"/>
      <c r="K51" s="37"/>
      <c r="L51" s="37"/>
      <c r="M51" s="32"/>
      <c r="N51" s="32"/>
      <c r="O51" s="32"/>
    </row>
    <row r="52" spans="2:15" s="24" customFormat="1" ht="10.5" customHeight="1">
      <c r="B52" s="426" t="s">
        <v>67</v>
      </c>
      <c r="C52" s="429" t="s">
        <v>68</v>
      </c>
      <c r="D52" s="430"/>
      <c r="E52" s="429" t="s">
        <v>69</v>
      </c>
      <c r="F52" s="431"/>
      <c r="G52" s="430"/>
      <c r="H52" s="429" t="s">
        <v>70</v>
      </c>
      <c r="I52" s="431"/>
    </row>
    <row r="53" spans="2:15" s="24" customFormat="1" ht="5.25" customHeight="1">
      <c r="B53" s="427"/>
      <c r="C53" s="432" t="s">
        <v>71</v>
      </c>
      <c r="D53" s="433"/>
      <c r="E53" s="435" t="s">
        <v>72</v>
      </c>
      <c r="F53" s="438" t="s">
        <v>73</v>
      </c>
      <c r="G53" s="27"/>
      <c r="H53" s="432" t="s">
        <v>33</v>
      </c>
      <c r="I53" s="438" t="s">
        <v>74</v>
      </c>
    </row>
    <row r="54" spans="2:15" s="24" customFormat="1" ht="5.25" customHeight="1">
      <c r="B54" s="427"/>
      <c r="C54" s="434"/>
      <c r="D54" s="428"/>
      <c r="E54" s="436"/>
      <c r="F54" s="439"/>
      <c r="G54" s="442" t="s">
        <v>75</v>
      </c>
      <c r="H54" s="441"/>
      <c r="I54" s="439"/>
    </row>
    <row r="55" spans="2:15" s="24" customFormat="1" ht="5.25" customHeight="1">
      <c r="B55" s="427"/>
      <c r="C55" s="422" t="s">
        <v>76</v>
      </c>
      <c r="D55" s="77"/>
      <c r="E55" s="436"/>
      <c r="F55" s="439"/>
      <c r="G55" s="443"/>
      <c r="H55" s="441"/>
      <c r="I55" s="439"/>
    </row>
    <row r="56" spans="2:15" s="24" customFormat="1" ht="10.5" customHeight="1">
      <c r="B56" s="428"/>
      <c r="C56" s="423"/>
      <c r="D56" s="78" t="s">
        <v>77</v>
      </c>
      <c r="E56" s="437"/>
      <c r="F56" s="440"/>
      <c r="G56" s="79" t="s">
        <v>78</v>
      </c>
      <c r="H56" s="434"/>
      <c r="I56" s="440"/>
      <c r="J56" s="50"/>
      <c r="K56" s="38"/>
      <c r="L56" s="50"/>
      <c r="M56" s="50"/>
      <c r="N56" s="50"/>
      <c r="O56" s="50"/>
    </row>
    <row r="57" spans="2:15" s="24" customFormat="1" ht="10.5">
      <c r="B57" s="413" t="s">
        <v>528</v>
      </c>
      <c r="C57" s="70">
        <v>7159727</v>
      </c>
      <c r="D57" s="70">
        <v>2355881</v>
      </c>
      <c r="E57" s="70">
        <v>2584380</v>
      </c>
      <c r="F57" s="70">
        <v>12686417</v>
      </c>
      <c r="G57" s="80">
        <v>83.1</v>
      </c>
      <c r="H57" s="36">
        <v>6</v>
      </c>
      <c r="I57" s="70">
        <v>4846</v>
      </c>
      <c r="L57" s="81"/>
      <c r="M57" s="81"/>
      <c r="N57" s="81"/>
      <c r="O57" s="81"/>
    </row>
    <row r="58" spans="2:15" s="24" customFormat="1" ht="10.5">
      <c r="B58" s="34" t="s">
        <v>529</v>
      </c>
      <c r="C58" s="71">
        <v>7129663</v>
      </c>
      <c r="D58" s="71">
        <v>2341999</v>
      </c>
      <c r="E58" s="71">
        <v>2571813</v>
      </c>
      <c r="F58" s="71">
        <v>12727855</v>
      </c>
      <c r="G58" s="47">
        <v>83.1</v>
      </c>
      <c r="H58" s="36">
        <v>8</v>
      </c>
      <c r="I58" s="70">
        <f>SUM(I60:I76)</f>
        <v>4846</v>
      </c>
      <c r="J58" s="50"/>
      <c r="L58" s="81"/>
      <c r="M58" s="81"/>
      <c r="N58" s="81"/>
      <c r="O58" s="81"/>
    </row>
    <row r="59" spans="2:15" s="24" customFormat="1" ht="10.5">
      <c r="B59" s="34" t="s">
        <v>527</v>
      </c>
      <c r="C59" s="71">
        <v>7123601</v>
      </c>
      <c r="D59" s="71">
        <v>2336475</v>
      </c>
      <c r="E59" s="71">
        <v>2554020</v>
      </c>
      <c r="F59" s="71">
        <v>12758566</v>
      </c>
      <c r="G59" s="47">
        <v>83.3</v>
      </c>
      <c r="H59" s="36">
        <v>5</v>
      </c>
      <c r="I59" s="70">
        <v>4846</v>
      </c>
      <c r="J59" s="50"/>
      <c r="L59" s="81"/>
      <c r="M59" s="81"/>
      <c r="N59" s="81"/>
      <c r="O59" s="81"/>
    </row>
    <row r="60" spans="2:15" s="24" customFormat="1" ht="10.5">
      <c r="B60" s="40" t="s">
        <v>79</v>
      </c>
      <c r="C60" s="53" t="s">
        <v>80</v>
      </c>
      <c r="D60" s="53" t="s">
        <v>38</v>
      </c>
      <c r="E60" s="53" t="s">
        <v>80</v>
      </c>
      <c r="F60" s="51">
        <v>30739</v>
      </c>
      <c r="G60" s="47">
        <v>100</v>
      </c>
      <c r="H60" s="82" t="s">
        <v>38</v>
      </c>
      <c r="I60" s="53" t="s">
        <v>48</v>
      </c>
      <c r="J60" s="50"/>
      <c r="K60" s="38"/>
      <c r="L60" s="81"/>
      <c r="M60" s="81"/>
      <c r="N60" s="50"/>
      <c r="O60" s="50"/>
    </row>
    <row r="61" spans="2:15" s="24" customFormat="1" ht="10.5">
      <c r="B61" s="44" t="s">
        <v>37</v>
      </c>
      <c r="C61" s="53" t="s">
        <v>48</v>
      </c>
      <c r="D61" s="53" t="s">
        <v>38</v>
      </c>
      <c r="E61" s="53" t="s">
        <v>38</v>
      </c>
      <c r="F61" s="51">
        <v>8301</v>
      </c>
      <c r="G61" s="47">
        <v>100</v>
      </c>
      <c r="H61" s="82" t="s">
        <v>48</v>
      </c>
      <c r="I61" s="53" t="s">
        <v>38</v>
      </c>
    </row>
    <row r="62" spans="2:15" s="24" customFormat="1" ht="10.5">
      <c r="B62" s="44" t="s">
        <v>39</v>
      </c>
      <c r="C62" s="53" t="s">
        <v>48</v>
      </c>
      <c r="D62" s="53" t="s">
        <v>38</v>
      </c>
      <c r="E62" s="53" t="s">
        <v>38</v>
      </c>
      <c r="F62" s="51">
        <v>39485</v>
      </c>
      <c r="G62" s="47">
        <v>100</v>
      </c>
      <c r="H62" s="82" t="s">
        <v>48</v>
      </c>
      <c r="I62" s="53" t="s">
        <v>48</v>
      </c>
    </row>
    <row r="63" spans="2:15" s="24" customFormat="1" ht="10.5">
      <c r="B63" s="44" t="s">
        <v>40</v>
      </c>
      <c r="C63" s="53" t="s">
        <v>48</v>
      </c>
      <c r="D63" s="53" t="s">
        <v>48</v>
      </c>
      <c r="E63" s="53" t="s">
        <v>48</v>
      </c>
      <c r="F63" s="51">
        <v>100169</v>
      </c>
      <c r="G63" s="47">
        <v>100</v>
      </c>
      <c r="H63" s="82" t="s">
        <v>48</v>
      </c>
      <c r="I63" s="53" t="s">
        <v>48</v>
      </c>
    </row>
    <row r="64" spans="2:15" s="24" customFormat="1" ht="10.5">
      <c r="B64" s="44" t="s">
        <v>41</v>
      </c>
      <c r="C64" s="53" t="s">
        <v>48</v>
      </c>
      <c r="D64" s="53" t="s">
        <v>38</v>
      </c>
      <c r="E64" s="53" t="s">
        <v>48</v>
      </c>
      <c r="F64" s="51">
        <v>86697</v>
      </c>
      <c r="G64" s="47">
        <v>100</v>
      </c>
      <c r="H64" s="82" t="s">
        <v>48</v>
      </c>
      <c r="I64" s="53" t="s">
        <v>38</v>
      </c>
      <c r="M64" s="50"/>
    </row>
    <row r="65" spans="2:15" s="24" customFormat="1" ht="10.5">
      <c r="B65" s="44" t="s">
        <v>42</v>
      </c>
      <c r="C65" s="51">
        <v>20542</v>
      </c>
      <c r="D65" s="53" t="s">
        <v>38</v>
      </c>
      <c r="E65" s="51">
        <v>1106</v>
      </c>
      <c r="F65" s="51">
        <v>118933</v>
      </c>
      <c r="G65" s="47">
        <v>99.1</v>
      </c>
      <c r="H65" s="82" t="s">
        <v>38</v>
      </c>
      <c r="I65" s="53" t="s">
        <v>48</v>
      </c>
    </row>
    <row r="66" spans="2:15" s="24" customFormat="1" ht="10.5">
      <c r="B66" s="44" t="s">
        <v>43</v>
      </c>
      <c r="C66" s="51">
        <v>1458</v>
      </c>
      <c r="D66" s="53" t="s">
        <v>48</v>
      </c>
      <c r="E66" s="53" t="s">
        <v>48</v>
      </c>
      <c r="F66" s="51">
        <v>80384</v>
      </c>
      <c r="G66" s="47">
        <v>100</v>
      </c>
      <c r="H66" s="82" t="s">
        <v>48</v>
      </c>
      <c r="I66" s="53" t="s">
        <v>48</v>
      </c>
    </row>
    <row r="67" spans="2:15" s="24" customFormat="1" ht="10.5">
      <c r="B67" s="44" t="s">
        <v>44</v>
      </c>
      <c r="C67" s="54" t="s">
        <v>48</v>
      </c>
      <c r="D67" s="53" t="s">
        <v>38</v>
      </c>
      <c r="E67" s="53" t="s">
        <v>48</v>
      </c>
      <c r="F67" s="51">
        <v>14685</v>
      </c>
      <c r="G67" s="47">
        <v>100</v>
      </c>
      <c r="H67" s="82" t="s">
        <v>48</v>
      </c>
      <c r="I67" s="53" t="s">
        <v>38</v>
      </c>
      <c r="O67" s="32"/>
    </row>
    <row r="68" spans="2:15" s="24" customFormat="1" ht="10.5">
      <c r="B68" s="44" t="s">
        <v>45</v>
      </c>
      <c r="C68" s="51">
        <v>2701</v>
      </c>
      <c r="D68" s="53" t="s">
        <v>48</v>
      </c>
      <c r="E68" s="53" t="s">
        <v>38</v>
      </c>
      <c r="F68" s="51">
        <v>9998</v>
      </c>
      <c r="G68" s="47">
        <v>100</v>
      </c>
      <c r="H68" s="82" t="s">
        <v>48</v>
      </c>
      <c r="I68" s="53" t="s">
        <v>38</v>
      </c>
      <c r="J68" s="57"/>
      <c r="K68" s="57"/>
      <c r="L68" s="57"/>
      <c r="M68" s="57"/>
      <c r="O68" s="32"/>
    </row>
    <row r="69" spans="2:15" s="24" customFormat="1" ht="10.5">
      <c r="B69" s="44" t="s">
        <v>47</v>
      </c>
      <c r="C69" s="53" t="s">
        <v>38</v>
      </c>
      <c r="D69" s="53" t="s">
        <v>48</v>
      </c>
      <c r="E69" s="53" t="s">
        <v>38</v>
      </c>
      <c r="F69" s="51">
        <v>23</v>
      </c>
      <c r="G69" s="47">
        <v>100</v>
      </c>
      <c r="H69" s="82" t="s">
        <v>38</v>
      </c>
      <c r="I69" s="53" t="s">
        <v>48</v>
      </c>
      <c r="K69" s="83"/>
      <c r="L69" s="83"/>
      <c r="M69" s="83"/>
      <c r="O69" s="27"/>
    </row>
    <row r="70" spans="2:15" s="24" customFormat="1" ht="10.5">
      <c r="B70" s="44" t="s">
        <v>49</v>
      </c>
      <c r="C70" s="51">
        <v>15967</v>
      </c>
      <c r="D70" s="53" t="s">
        <v>48</v>
      </c>
      <c r="E70" s="51">
        <v>2054</v>
      </c>
      <c r="F70" s="51">
        <v>129044</v>
      </c>
      <c r="G70" s="47">
        <v>98.4</v>
      </c>
      <c r="H70" s="82" t="s">
        <v>38</v>
      </c>
      <c r="I70" s="53" t="s">
        <v>38</v>
      </c>
      <c r="J70" s="27"/>
      <c r="K70" s="57"/>
      <c r="L70" s="57"/>
      <c r="M70" s="57"/>
      <c r="N70" s="57"/>
      <c r="O70" s="27"/>
    </row>
    <row r="71" spans="2:15" s="24" customFormat="1" ht="10.5">
      <c r="B71" s="44" t="s">
        <v>50</v>
      </c>
      <c r="C71" s="51">
        <v>15010</v>
      </c>
      <c r="D71" s="53" t="s">
        <v>38</v>
      </c>
      <c r="E71" s="53" t="s">
        <v>38</v>
      </c>
      <c r="F71" s="51">
        <v>43227</v>
      </c>
      <c r="G71" s="47">
        <v>100</v>
      </c>
      <c r="H71" s="82" t="s">
        <v>48</v>
      </c>
      <c r="I71" s="53" t="s">
        <v>38</v>
      </c>
      <c r="J71" s="27"/>
      <c r="K71" s="57"/>
      <c r="L71" s="57"/>
      <c r="M71" s="57"/>
      <c r="N71" s="57"/>
      <c r="O71" s="29"/>
    </row>
    <row r="72" spans="2:15" s="24" customFormat="1" ht="10.5">
      <c r="B72" s="44" t="s">
        <v>51</v>
      </c>
      <c r="C72" s="51">
        <v>4040</v>
      </c>
      <c r="D72" s="53" t="s">
        <v>48</v>
      </c>
      <c r="E72" s="53" t="s">
        <v>38</v>
      </c>
      <c r="F72" s="51">
        <v>31262</v>
      </c>
      <c r="G72" s="47">
        <v>100</v>
      </c>
      <c r="H72" s="82" t="s">
        <v>38</v>
      </c>
      <c r="I72" s="53" t="s">
        <v>38</v>
      </c>
      <c r="O72" s="38"/>
    </row>
    <row r="73" spans="2:15" s="24" customFormat="1" ht="10.5">
      <c r="B73" s="56" t="s">
        <v>52</v>
      </c>
      <c r="C73" s="53" t="s">
        <v>38</v>
      </c>
      <c r="D73" s="53" t="s">
        <v>38</v>
      </c>
      <c r="E73" s="53" t="s">
        <v>38</v>
      </c>
      <c r="F73" s="51">
        <f>10428+116067</f>
        <v>126495</v>
      </c>
      <c r="G73" s="47">
        <v>96.4</v>
      </c>
      <c r="H73" s="82" t="s">
        <v>48</v>
      </c>
      <c r="I73" s="53" t="s">
        <v>48</v>
      </c>
      <c r="O73" s="50"/>
    </row>
    <row r="74" spans="2:15" s="24" customFormat="1" ht="10.5">
      <c r="B74" s="56" t="s">
        <v>53</v>
      </c>
      <c r="C74" s="51">
        <v>158374</v>
      </c>
      <c r="D74" s="51">
        <v>1813</v>
      </c>
      <c r="E74" s="51">
        <v>16674</v>
      </c>
      <c r="F74" s="51">
        <v>824935</v>
      </c>
      <c r="G74" s="47">
        <v>98</v>
      </c>
      <c r="H74" s="82" t="s">
        <v>99</v>
      </c>
      <c r="I74" s="53" t="s">
        <v>99</v>
      </c>
      <c r="O74" s="50"/>
    </row>
    <row r="75" spans="2:15" s="24" customFormat="1" ht="10.5">
      <c r="B75" s="56" t="s">
        <v>54</v>
      </c>
      <c r="C75" s="51">
        <v>273803</v>
      </c>
      <c r="D75" s="51">
        <v>9146</v>
      </c>
      <c r="E75" s="51">
        <v>31853</v>
      </c>
      <c r="F75" s="51">
        <v>936229</v>
      </c>
      <c r="G75" s="47">
        <v>96.7</v>
      </c>
      <c r="H75" s="84">
        <v>1</v>
      </c>
      <c r="I75" s="51">
        <v>20</v>
      </c>
      <c r="J75" s="50"/>
      <c r="O75" s="50"/>
    </row>
    <row r="76" spans="2:15" s="24" customFormat="1" ht="11.25" thickBot="1">
      <c r="B76" s="61" t="s">
        <v>55</v>
      </c>
      <c r="C76" s="85">
        <v>6631705</v>
      </c>
      <c r="D76" s="85">
        <v>2325517</v>
      </c>
      <c r="E76" s="85">
        <v>2502334</v>
      </c>
      <c r="F76" s="85">
        <v>10177960</v>
      </c>
      <c r="G76" s="86">
        <v>80.2</v>
      </c>
      <c r="H76" s="87">
        <v>4</v>
      </c>
      <c r="I76" s="85">
        <v>4826</v>
      </c>
    </row>
    <row r="77" spans="2:15" s="24" customFormat="1" ht="12.75" customHeight="1">
      <c r="B77" s="88" t="s">
        <v>531</v>
      </c>
      <c r="C77" s="89"/>
      <c r="D77" s="90"/>
      <c r="E77" s="90"/>
      <c r="F77" s="90"/>
      <c r="G77" s="91"/>
      <c r="H77" s="92"/>
      <c r="I77" s="90"/>
    </row>
    <row r="78" spans="2:15" s="24" customFormat="1" ht="12.75" customHeight="1">
      <c r="B78" s="424" t="s">
        <v>81</v>
      </c>
      <c r="C78" s="424"/>
      <c r="D78" s="425"/>
      <c r="E78" s="425"/>
      <c r="F78" s="425"/>
      <c r="G78" s="425"/>
      <c r="H78" s="425"/>
      <c r="I78" s="93"/>
    </row>
    <row r="79" spans="2:15" ht="12" customHeight="1">
      <c r="C79" s="94"/>
      <c r="E79" s="94"/>
      <c r="G79" s="94"/>
      <c r="J79" s="94"/>
      <c r="O79" s="94"/>
    </row>
    <row r="80" spans="2:15" ht="12" customHeight="1">
      <c r="B80" s="95"/>
      <c r="C80" s="94"/>
      <c r="D80" s="95"/>
      <c r="E80" s="94"/>
      <c r="F80" s="94"/>
      <c r="G80" s="94"/>
      <c r="H80" s="95"/>
      <c r="I80" s="94"/>
      <c r="J80" s="94"/>
      <c r="K80" s="94"/>
      <c r="L80" s="94"/>
      <c r="M80" s="94"/>
      <c r="N80" s="94"/>
      <c r="O80" s="94"/>
    </row>
    <row r="81" spans="2:15" ht="21" customHeight="1"/>
    <row r="82" spans="2:15" ht="21" customHeight="1"/>
    <row r="83" spans="2:15" ht="21" customHeight="1"/>
    <row r="84" spans="2:15" ht="21" customHeight="1"/>
    <row r="85" spans="2:15" ht="21" customHeight="1"/>
    <row r="86" spans="2:15" ht="21" customHeight="1">
      <c r="E86" s="23"/>
      <c r="F86" s="23"/>
      <c r="G86" s="23"/>
      <c r="H86" s="23"/>
    </row>
    <row r="87" spans="2:15" ht="21" customHeight="1"/>
    <row r="88" spans="2:15" ht="21" customHeight="1">
      <c r="C88" s="96"/>
      <c r="D88" s="96"/>
      <c r="E88" s="96"/>
    </row>
    <row r="89" spans="2:15" ht="21" customHeight="1">
      <c r="B89" s="97"/>
      <c r="C89" s="96"/>
      <c r="D89" s="96"/>
      <c r="E89" s="96"/>
      <c r="F89" s="96"/>
      <c r="G89" s="96"/>
      <c r="H89" s="96"/>
      <c r="I89" s="96"/>
      <c r="J89" s="96"/>
      <c r="K89" s="96"/>
      <c r="L89" s="96"/>
      <c r="M89" s="96"/>
      <c r="N89" s="96"/>
      <c r="O89" s="97"/>
    </row>
    <row r="90" spans="2:15" ht="21" customHeight="1">
      <c r="B90" s="96"/>
      <c r="C90" s="96"/>
      <c r="D90" s="96"/>
      <c r="E90" s="96"/>
      <c r="F90" s="96"/>
      <c r="G90" s="96"/>
      <c r="H90" s="96"/>
      <c r="I90" s="96"/>
      <c r="J90" s="96"/>
      <c r="K90" s="96"/>
      <c r="L90" s="96"/>
      <c r="M90" s="96"/>
      <c r="N90" s="96"/>
      <c r="O90" s="98"/>
    </row>
    <row r="91" spans="2:15" ht="21" customHeight="1">
      <c r="B91" s="97"/>
      <c r="C91" s="95"/>
      <c r="D91" s="94"/>
      <c r="E91" s="94"/>
      <c r="F91" s="94"/>
      <c r="G91" s="94"/>
      <c r="H91" s="94"/>
      <c r="I91" s="94"/>
      <c r="J91" s="94"/>
      <c r="K91" s="94"/>
      <c r="L91" s="94"/>
      <c r="M91" s="94"/>
      <c r="N91" s="94"/>
      <c r="O91" s="94"/>
    </row>
    <row r="92" spans="2:15" ht="21" customHeight="1">
      <c r="B92" s="99"/>
      <c r="C92" s="95"/>
      <c r="D92" s="94"/>
      <c r="E92" s="94"/>
      <c r="F92" s="94"/>
      <c r="G92" s="94"/>
      <c r="H92" s="94"/>
      <c r="I92" s="94"/>
      <c r="J92" s="94"/>
      <c r="K92" s="94"/>
      <c r="L92" s="94"/>
      <c r="M92" s="94"/>
      <c r="N92" s="94"/>
      <c r="O92" s="94"/>
    </row>
    <row r="93" spans="2:15" ht="21" customHeight="1">
      <c r="B93" s="99"/>
      <c r="C93" s="95"/>
      <c r="D93" s="94"/>
      <c r="E93" s="94"/>
      <c r="F93" s="94"/>
      <c r="G93" s="94"/>
      <c r="H93" s="94"/>
      <c r="I93" s="94"/>
      <c r="J93" s="94"/>
      <c r="K93" s="94"/>
      <c r="L93" s="94"/>
      <c r="M93" s="94"/>
      <c r="N93" s="94"/>
      <c r="O93" s="94"/>
    </row>
    <row r="94" spans="2:15" ht="21" customHeight="1">
      <c r="B94" s="99"/>
      <c r="C94" s="95"/>
      <c r="D94" s="94"/>
      <c r="E94" s="94"/>
      <c r="F94" s="94"/>
      <c r="G94" s="94"/>
      <c r="H94" s="94"/>
      <c r="I94" s="94"/>
      <c r="J94" s="94"/>
      <c r="K94" s="94"/>
      <c r="L94" s="94"/>
      <c r="M94" s="94"/>
      <c r="N94" s="94"/>
      <c r="O94" s="94"/>
    </row>
    <row r="95" spans="2:15" ht="21" customHeight="1">
      <c r="B95" s="99"/>
      <c r="D95" s="100"/>
      <c r="E95" s="100"/>
      <c r="F95" s="100"/>
      <c r="G95" s="100"/>
      <c r="H95" s="100"/>
      <c r="I95" s="100"/>
      <c r="J95" s="100"/>
      <c r="K95" s="100"/>
      <c r="L95" s="100"/>
      <c r="M95" s="100"/>
      <c r="N95" s="100"/>
      <c r="O95" s="100"/>
    </row>
    <row r="96" spans="2:15" ht="21" customHeight="1">
      <c r="B96" s="97"/>
      <c r="C96" s="95"/>
      <c r="D96" s="94"/>
      <c r="E96" s="94"/>
      <c r="F96" s="94"/>
      <c r="G96" s="94"/>
      <c r="H96" s="94"/>
      <c r="I96" s="94"/>
      <c r="J96" s="94"/>
      <c r="K96" s="94"/>
      <c r="L96" s="94"/>
      <c r="M96" s="100"/>
      <c r="N96" s="100"/>
      <c r="O96" s="100"/>
    </row>
    <row r="97" spans="2:15" ht="21" customHeight="1">
      <c r="B97" s="97"/>
      <c r="C97" s="95"/>
      <c r="D97" s="94"/>
      <c r="E97" s="94"/>
      <c r="F97" s="94"/>
      <c r="G97" s="94"/>
      <c r="H97" s="94"/>
      <c r="I97" s="94"/>
      <c r="J97" s="94"/>
      <c r="K97" s="94"/>
      <c r="L97" s="94"/>
      <c r="M97" s="100"/>
      <c r="N97" s="100"/>
      <c r="O97" s="100"/>
    </row>
    <row r="98" spans="2:15" ht="21" customHeight="1">
      <c r="B98" s="97"/>
      <c r="C98" s="95"/>
      <c r="D98" s="94"/>
      <c r="E98" s="94"/>
      <c r="F98" s="94"/>
      <c r="G98" s="94"/>
      <c r="H98" s="94"/>
      <c r="I98" s="94"/>
      <c r="J98" s="94"/>
      <c r="K98" s="94"/>
      <c r="L98" s="94"/>
      <c r="M98" s="100"/>
      <c r="N98" s="100"/>
      <c r="O98" s="100"/>
    </row>
    <row r="99" spans="2:15" ht="21" customHeight="1">
      <c r="B99" s="101"/>
      <c r="C99" s="101"/>
      <c r="D99" s="101"/>
      <c r="E99" s="101"/>
      <c r="F99" s="101"/>
      <c r="G99" s="101"/>
      <c r="H99" s="101"/>
    </row>
    <row r="100" spans="2:15" ht="21" customHeight="1">
      <c r="B100" s="101"/>
      <c r="C100" s="101"/>
      <c r="D100" s="101"/>
      <c r="E100" s="101"/>
    </row>
  </sheetData>
  <mergeCells count="21">
    <mergeCell ref="B2:I2"/>
    <mergeCell ref="B4:B6"/>
    <mergeCell ref="G4:I4"/>
    <mergeCell ref="G5:H5"/>
    <mergeCell ref="B28:B30"/>
    <mergeCell ref="E28:H28"/>
    <mergeCell ref="D29:G29"/>
    <mergeCell ref="H29:I29"/>
    <mergeCell ref="C55:C56"/>
    <mergeCell ref="B78:C78"/>
    <mergeCell ref="D78:H78"/>
    <mergeCell ref="B52:B56"/>
    <mergeCell ref="C52:D52"/>
    <mergeCell ref="E52:G52"/>
    <mergeCell ref="H52:I52"/>
    <mergeCell ref="C53:D54"/>
    <mergeCell ref="E53:E56"/>
    <mergeCell ref="F53:F56"/>
    <mergeCell ref="H53:H56"/>
    <mergeCell ref="I53:I56"/>
    <mergeCell ref="G54:G55"/>
  </mergeCells>
  <phoneticPr fontId="3"/>
  <printOptions horizontalCentered="1"/>
  <pageMargins left="0.51181102362204722" right="0.51181102362204722" top="0.74803149606299213" bottom="0.55118110236220474" header="0.51181102362204722" footer="0.51181102362204722"/>
  <pageSetup paperSize="9" firstPageNumber="16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16"/>
  <sheetViews>
    <sheetView showGridLines="0" view="pageBreakPreview" zoomScaleNormal="100" zoomScaleSheetLayoutView="100" workbookViewId="0">
      <selection activeCell="E20" sqref="E20"/>
    </sheetView>
  </sheetViews>
  <sheetFormatPr defaultColWidth="13.375" defaultRowHeight="13.5"/>
  <cols>
    <col min="1" max="1" width="18.5" style="21" bestFit="1" customWidth="1"/>
    <col min="2" max="2" width="11.625" style="21" customWidth="1"/>
    <col min="3" max="14" width="6.625" style="21" customWidth="1"/>
    <col min="15" max="16384" width="13.375" style="21"/>
  </cols>
  <sheetData>
    <row r="2" spans="1:14" ht="21" customHeight="1">
      <c r="A2" s="102"/>
      <c r="B2" s="444" t="s">
        <v>82</v>
      </c>
      <c r="C2" s="444"/>
      <c r="D2" s="444"/>
      <c r="E2" s="444"/>
      <c r="F2" s="444"/>
      <c r="G2" s="444"/>
      <c r="H2" s="444"/>
      <c r="I2" s="444"/>
      <c r="J2" s="444"/>
      <c r="K2" s="444"/>
      <c r="L2" s="444"/>
      <c r="M2" s="444"/>
      <c r="N2" s="444"/>
    </row>
    <row r="3" spans="1:14" s="20" customFormat="1" ht="20.100000000000001" customHeight="1" thickBot="1">
      <c r="B3" s="103"/>
      <c r="C3" s="103"/>
      <c r="D3" s="103"/>
      <c r="E3" s="103"/>
      <c r="F3" s="103"/>
      <c r="G3" s="103"/>
      <c r="H3" s="103"/>
      <c r="I3" s="103"/>
      <c r="J3" s="103"/>
      <c r="K3" s="103"/>
      <c r="L3" s="103"/>
      <c r="M3" s="7"/>
      <c r="N3" s="104" t="s">
        <v>83</v>
      </c>
    </row>
    <row r="4" spans="1:14">
      <c r="B4" s="105"/>
      <c r="C4" s="106"/>
      <c r="D4" s="457" t="s">
        <v>84</v>
      </c>
      <c r="E4" s="458"/>
      <c r="F4" s="458"/>
      <c r="G4" s="458"/>
      <c r="H4" s="458"/>
      <c r="I4" s="458"/>
      <c r="J4" s="458"/>
      <c r="K4" s="458"/>
      <c r="L4" s="458"/>
      <c r="M4" s="458"/>
      <c r="N4" s="458"/>
    </row>
    <row r="5" spans="1:14">
      <c r="B5" s="459" t="s">
        <v>85</v>
      </c>
      <c r="C5" s="460" t="s">
        <v>86</v>
      </c>
      <c r="D5" s="106"/>
      <c r="E5" s="452" t="s">
        <v>87</v>
      </c>
      <c r="F5" s="453"/>
      <c r="G5" s="452" t="s">
        <v>88</v>
      </c>
      <c r="H5" s="461"/>
      <c r="I5" s="461"/>
      <c r="J5" s="453"/>
      <c r="K5" s="452" t="s">
        <v>89</v>
      </c>
      <c r="L5" s="453"/>
      <c r="M5" s="452" t="s">
        <v>90</v>
      </c>
      <c r="N5" s="461"/>
    </row>
    <row r="6" spans="1:14">
      <c r="B6" s="459"/>
      <c r="C6" s="460"/>
      <c r="D6" s="107" t="s">
        <v>91</v>
      </c>
      <c r="E6" s="454" t="s">
        <v>92</v>
      </c>
      <c r="F6" s="454" t="s">
        <v>93</v>
      </c>
      <c r="G6" s="452" t="s">
        <v>94</v>
      </c>
      <c r="H6" s="453"/>
      <c r="I6" s="452" t="s">
        <v>95</v>
      </c>
      <c r="J6" s="453"/>
      <c r="K6" s="454" t="s">
        <v>92</v>
      </c>
      <c r="L6" s="454" t="s">
        <v>93</v>
      </c>
      <c r="M6" s="454" t="s">
        <v>96</v>
      </c>
      <c r="N6" s="456" t="s">
        <v>97</v>
      </c>
    </row>
    <row r="7" spans="1:14">
      <c r="B7" s="108"/>
      <c r="C7" s="109"/>
      <c r="D7" s="109"/>
      <c r="E7" s="455"/>
      <c r="F7" s="455"/>
      <c r="G7" s="110" t="s">
        <v>92</v>
      </c>
      <c r="H7" s="110" t="s">
        <v>93</v>
      </c>
      <c r="I7" s="110" t="s">
        <v>92</v>
      </c>
      <c r="J7" s="110" t="s">
        <v>93</v>
      </c>
      <c r="K7" s="455"/>
      <c r="L7" s="455"/>
      <c r="M7" s="455"/>
      <c r="N7" s="457"/>
    </row>
    <row r="8" spans="1:14" ht="20.100000000000001" customHeight="1">
      <c r="B8" s="111" t="s">
        <v>98</v>
      </c>
      <c r="C8" s="112">
        <v>616866</v>
      </c>
      <c r="D8" s="113">
        <v>139420</v>
      </c>
      <c r="E8" s="113">
        <v>10275</v>
      </c>
      <c r="F8" s="113">
        <v>4706</v>
      </c>
      <c r="G8" s="113">
        <v>25404</v>
      </c>
      <c r="H8" s="113">
        <v>354</v>
      </c>
      <c r="I8" s="113">
        <v>8</v>
      </c>
      <c r="J8" s="114" t="s">
        <v>99</v>
      </c>
      <c r="K8" s="113">
        <v>43</v>
      </c>
      <c r="L8" s="113">
        <v>676</v>
      </c>
      <c r="M8" s="115">
        <v>97940</v>
      </c>
      <c r="N8" s="113">
        <v>14</v>
      </c>
    </row>
    <row r="9" spans="1:14" ht="20.100000000000001" customHeight="1">
      <c r="B9" s="116">
        <v>26</v>
      </c>
      <c r="C9" s="112">
        <v>618100</v>
      </c>
      <c r="D9" s="113">
        <v>136583</v>
      </c>
      <c r="E9" s="113">
        <v>10228</v>
      </c>
      <c r="F9" s="113">
        <v>4680</v>
      </c>
      <c r="G9" s="113">
        <v>24833</v>
      </c>
      <c r="H9" s="113">
        <v>370</v>
      </c>
      <c r="I9" s="113">
        <v>8</v>
      </c>
      <c r="J9" s="114" t="s">
        <v>99</v>
      </c>
      <c r="K9" s="113">
        <v>48</v>
      </c>
      <c r="L9" s="113">
        <v>663</v>
      </c>
      <c r="M9" s="115">
        <v>95738</v>
      </c>
      <c r="N9" s="113">
        <v>15</v>
      </c>
    </row>
    <row r="10" spans="1:14" ht="20.100000000000001" customHeight="1">
      <c r="B10" s="116">
        <v>27</v>
      </c>
      <c r="C10" s="112">
        <v>618265</v>
      </c>
      <c r="D10" s="113">
        <v>134828</v>
      </c>
      <c r="E10" s="113">
        <v>10265</v>
      </c>
      <c r="F10" s="113">
        <v>4680</v>
      </c>
      <c r="G10" s="113">
        <v>24535</v>
      </c>
      <c r="H10" s="113">
        <v>375</v>
      </c>
      <c r="I10" s="113">
        <v>8</v>
      </c>
      <c r="J10" s="114" t="s">
        <v>99</v>
      </c>
      <c r="K10" s="113">
        <v>51</v>
      </c>
      <c r="L10" s="113">
        <v>697</v>
      </c>
      <c r="M10" s="115">
        <v>94203</v>
      </c>
      <c r="N10" s="113">
        <v>14</v>
      </c>
    </row>
    <row r="11" spans="1:14" ht="20.100000000000001" customHeight="1">
      <c r="B11" s="116">
        <v>28</v>
      </c>
      <c r="C11" s="112">
        <v>619826</v>
      </c>
      <c r="D11" s="113">
        <v>133963</v>
      </c>
      <c r="E11" s="113">
        <v>10289</v>
      </c>
      <c r="F11" s="113">
        <v>4765</v>
      </c>
      <c r="G11" s="113">
        <v>24107</v>
      </c>
      <c r="H11" s="113">
        <v>368</v>
      </c>
      <c r="I11" s="113">
        <v>7</v>
      </c>
      <c r="J11" s="117" t="s">
        <v>99</v>
      </c>
      <c r="K11" s="113">
        <v>49</v>
      </c>
      <c r="L11" s="113">
        <v>698</v>
      </c>
      <c r="M11" s="115">
        <v>93668</v>
      </c>
      <c r="N11" s="113">
        <v>12</v>
      </c>
    </row>
    <row r="12" spans="1:14" ht="20.100000000000001" customHeight="1" thickBot="1">
      <c r="B12" s="118">
        <v>29</v>
      </c>
      <c r="C12" s="119">
        <v>620610</v>
      </c>
      <c r="D12" s="119">
        <v>132408</v>
      </c>
      <c r="E12" s="119">
        <v>10228</v>
      </c>
      <c r="F12" s="119">
        <v>4768</v>
      </c>
      <c r="G12" s="119">
        <v>23790</v>
      </c>
      <c r="H12" s="119">
        <v>362</v>
      </c>
      <c r="I12" s="119">
        <v>7</v>
      </c>
      <c r="J12" s="120" t="s">
        <v>100</v>
      </c>
      <c r="K12" s="119">
        <v>55</v>
      </c>
      <c r="L12" s="119">
        <v>792</v>
      </c>
      <c r="M12" s="121">
        <v>92394</v>
      </c>
      <c r="N12" s="119">
        <v>12</v>
      </c>
    </row>
    <row r="13" spans="1:14" ht="6.75" customHeight="1">
      <c r="B13" s="20"/>
      <c r="C13" s="20"/>
      <c r="D13" s="20"/>
      <c r="E13" s="20"/>
      <c r="F13" s="20"/>
      <c r="G13" s="20"/>
      <c r="H13" s="20"/>
      <c r="I13" s="122"/>
      <c r="J13" s="20"/>
      <c r="K13" s="20"/>
      <c r="L13" s="20"/>
      <c r="M13" s="20"/>
      <c r="N13" s="20"/>
    </row>
    <row r="14" spans="1:14" ht="9.9499999999999993" customHeight="1"/>
    <row r="15" spans="1:14" ht="9.9499999999999993" customHeight="1"/>
    <row r="16" spans="1:14" ht="9.9499999999999993" customHeight="1"/>
    <row r="17" spans="10:17" ht="9.9499999999999993" customHeight="1"/>
    <row r="18" spans="10:17" ht="9.9499999999999993" customHeight="1"/>
    <row r="19" spans="10:17" ht="9.9499999999999993" customHeight="1"/>
    <row r="20" spans="10:17" ht="9.9499999999999993" customHeight="1"/>
    <row r="21" spans="10:17" ht="9.9499999999999993" customHeight="1"/>
    <row r="22" spans="10:17" ht="9.9499999999999993" customHeight="1">
      <c r="O22" s="451"/>
      <c r="P22" s="451"/>
      <c r="Q22" s="451"/>
    </row>
    <row r="23" spans="10:17" ht="9.9499999999999993" customHeight="1">
      <c r="O23" s="451"/>
      <c r="P23" s="451"/>
      <c r="Q23" s="451"/>
    </row>
    <row r="24" spans="10:17" ht="9.9499999999999993" customHeight="1">
      <c r="J24" s="358"/>
      <c r="K24" s="410"/>
      <c r="L24" s="358"/>
      <c r="M24" s="358"/>
      <c r="O24" s="451"/>
      <c r="P24" s="451"/>
      <c r="Q24" s="451"/>
    </row>
    <row r="25" spans="10:17" ht="9.9499999999999993" customHeight="1">
      <c r="O25" s="451"/>
      <c r="P25" s="451"/>
      <c r="Q25" s="451"/>
    </row>
    <row r="26" spans="10:17" ht="9.9499999999999993" customHeight="1"/>
    <row r="27" spans="10:17" ht="9.9499999999999993" customHeight="1"/>
    <row r="28" spans="10:17" ht="9.9499999999999993" customHeight="1"/>
    <row r="29" spans="10:17" ht="9.9499999999999993" customHeight="1"/>
    <row r="30" spans="10:17" ht="9.9499999999999993" customHeight="1"/>
    <row r="31" spans="10:17" ht="9.9499999999999993" customHeight="1"/>
    <row r="32" spans="10:1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sheetData>
  <mergeCells count="17">
    <mergeCell ref="B2:N2"/>
    <mergeCell ref="D4:N4"/>
    <mergeCell ref="B5:B6"/>
    <mergeCell ref="C5:C6"/>
    <mergeCell ref="E5:F5"/>
    <mergeCell ref="G5:J5"/>
    <mergeCell ref="K5:L5"/>
    <mergeCell ref="M5:N5"/>
    <mergeCell ref="E6:E7"/>
    <mergeCell ref="F6:F7"/>
    <mergeCell ref="O22:Q25"/>
    <mergeCell ref="G6:H6"/>
    <mergeCell ref="I6:J6"/>
    <mergeCell ref="K6:K7"/>
    <mergeCell ref="L6:L7"/>
    <mergeCell ref="M6:M7"/>
    <mergeCell ref="N6:N7"/>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2"/>
  <sheetViews>
    <sheetView showGridLines="0" zoomScaleNormal="100" zoomScaleSheetLayoutView="140" workbookViewId="0">
      <selection activeCell="I8" sqref="I8"/>
    </sheetView>
  </sheetViews>
  <sheetFormatPr defaultColWidth="13.375" defaultRowHeight="13.5"/>
  <cols>
    <col min="1" max="1" width="18.5" style="3" bestFit="1" customWidth="1"/>
    <col min="2" max="2" width="11.625" style="3" customWidth="1"/>
    <col min="3" max="13" width="7.25" style="3" customWidth="1"/>
    <col min="14" max="14" width="9" style="3" bestFit="1" customWidth="1"/>
    <col min="15" max="16384" width="13.375" style="3"/>
  </cols>
  <sheetData>
    <row r="2" spans="1:14" ht="21">
      <c r="A2" s="1"/>
      <c r="B2" s="531" t="s">
        <v>101</v>
      </c>
      <c r="C2" s="531"/>
      <c r="D2" s="531"/>
      <c r="E2" s="531"/>
      <c r="F2" s="531"/>
      <c r="G2" s="531"/>
      <c r="H2" s="531"/>
      <c r="I2" s="531"/>
      <c r="J2" s="531"/>
      <c r="K2" s="531"/>
      <c r="L2" s="531"/>
      <c r="M2" s="531"/>
      <c r="N2" s="123"/>
    </row>
    <row r="3" spans="1:14" ht="6.75" customHeight="1" thickBot="1">
      <c r="B3" s="124"/>
      <c r="C3" s="124"/>
      <c r="D3" s="124"/>
      <c r="E3" s="124"/>
      <c r="F3" s="124"/>
      <c r="G3" s="124"/>
      <c r="H3" s="124"/>
      <c r="I3" s="124"/>
      <c r="J3" s="124"/>
      <c r="K3" s="124"/>
      <c r="L3" s="124"/>
      <c r="M3" s="125"/>
    </row>
    <row r="4" spans="1:14">
      <c r="B4" s="486" t="s">
        <v>85</v>
      </c>
      <c r="C4" s="532" t="s">
        <v>102</v>
      </c>
      <c r="D4" s="533"/>
      <c r="E4" s="533"/>
      <c r="F4" s="533"/>
      <c r="G4" s="533"/>
      <c r="H4" s="534"/>
      <c r="I4" s="532" t="s">
        <v>103</v>
      </c>
      <c r="J4" s="533"/>
      <c r="K4" s="533"/>
      <c r="L4" s="533"/>
      <c r="M4" s="533"/>
    </row>
    <row r="5" spans="1:14">
      <c r="B5" s="459"/>
      <c r="C5" s="535" t="s">
        <v>91</v>
      </c>
      <c r="D5" s="529" t="s">
        <v>104</v>
      </c>
      <c r="E5" s="537"/>
      <c r="F5" s="529" t="s">
        <v>105</v>
      </c>
      <c r="G5" s="537"/>
      <c r="H5" s="535" t="s">
        <v>106</v>
      </c>
      <c r="I5" s="535" t="s">
        <v>91</v>
      </c>
      <c r="J5" s="529" t="s">
        <v>107</v>
      </c>
      <c r="K5" s="537"/>
      <c r="L5" s="529" t="s">
        <v>105</v>
      </c>
      <c r="M5" s="530"/>
    </row>
    <row r="6" spans="1:14" ht="27" customHeight="1">
      <c r="B6" s="487"/>
      <c r="C6" s="536"/>
      <c r="D6" s="126" t="s">
        <v>108</v>
      </c>
      <c r="E6" s="127" t="s">
        <v>109</v>
      </c>
      <c r="F6" s="128" t="s">
        <v>108</v>
      </c>
      <c r="G6" s="127" t="s">
        <v>110</v>
      </c>
      <c r="H6" s="536"/>
      <c r="I6" s="536"/>
      <c r="J6" s="127" t="s">
        <v>92</v>
      </c>
      <c r="K6" s="127" t="s">
        <v>93</v>
      </c>
      <c r="L6" s="127" t="s">
        <v>92</v>
      </c>
      <c r="M6" s="127" t="s">
        <v>93</v>
      </c>
    </row>
    <row r="7" spans="1:14" ht="20.100000000000001" customHeight="1">
      <c r="B7" s="111" t="s">
        <v>111</v>
      </c>
      <c r="C7" s="115">
        <v>446457</v>
      </c>
      <c r="D7" s="115">
        <v>106137</v>
      </c>
      <c r="E7" s="115">
        <v>212</v>
      </c>
      <c r="F7" s="115">
        <v>149977</v>
      </c>
      <c r="G7" s="115">
        <v>969</v>
      </c>
      <c r="H7" s="115">
        <v>189162</v>
      </c>
      <c r="I7" s="115">
        <v>1610</v>
      </c>
      <c r="J7" s="115">
        <v>92</v>
      </c>
      <c r="K7" s="115">
        <v>460</v>
      </c>
      <c r="L7" s="115">
        <v>858</v>
      </c>
      <c r="M7" s="115">
        <v>200</v>
      </c>
    </row>
    <row r="8" spans="1:14" ht="20.100000000000001" customHeight="1">
      <c r="B8" s="116">
        <v>26</v>
      </c>
      <c r="C8" s="129">
        <v>450406</v>
      </c>
      <c r="D8" s="115">
        <v>106767</v>
      </c>
      <c r="E8" s="115">
        <v>229</v>
      </c>
      <c r="F8" s="115">
        <v>146516</v>
      </c>
      <c r="G8" s="115">
        <v>938</v>
      </c>
      <c r="H8" s="115">
        <v>195956</v>
      </c>
      <c r="I8" s="115">
        <v>1599</v>
      </c>
      <c r="J8" s="115">
        <v>89</v>
      </c>
      <c r="K8" s="115">
        <v>469</v>
      </c>
      <c r="L8" s="115">
        <v>842</v>
      </c>
      <c r="M8" s="115">
        <v>199</v>
      </c>
    </row>
    <row r="9" spans="1:14" ht="20.100000000000001" customHeight="1">
      <c r="B9" s="116">
        <v>27</v>
      </c>
      <c r="C9" s="129">
        <v>452182</v>
      </c>
      <c r="D9" s="115">
        <v>108322</v>
      </c>
      <c r="E9" s="115">
        <v>251</v>
      </c>
      <c r="F9" s="115">
        <v>143316</v>
      </c>
      <c r="G9" s="115">
        <v>908</v>
      </c>
      <c r="H9" s="115">
        <v>199385</v>
      </c>
      <c r="I9" s="115">
        <v>1590</v>
      </c>
      <c r="J9" s="115">
        <v>87</v>
      </c>
      <c r="K9" s="115">
        <v>469</v>
      </c>
      <c r="L9" s="115">
        <v>835</v>
      </c>
      <c r="M9" s="115">
        <v>199</v>
      </c>
    </row>
    <row r="10" spans="1:14" ht="20.100000000000001" customHeight="1">
      <c r="B10" s="116">
        <v>28</v>
      </c>
      <c r="C10" s="129">
        <v>454498</v>
      </c>
      <c r="D10" s="115">
        <v>110856</v>
      </c>
      <c r="E10" s="115">
        <v>286</v>
      </c>
      <c r="F10" s="115">
        <v>140973</v>
      </c>
      <c r="G10" s="115">
        <v>858</v>
      </c>
      <c r="H10" s="115">
        <v>201525</v>
      </c>
      <c r="I10" s="115">
        <v>1597</v>
      </c>
      <c r="J10" s="115">
        <v>84</v>
      </c>
      <c r="K10" s="115">
        <v>467</v>
      </c>
      <c r="L10" s="115">
        <v>838</v>
      </c>
      <c r="M10" s="115">
        <v>208</v>
      </c>
    </row>
    <row r="11" spans="1:14" ht="20.100000000000001" customHeight="1" thickBot="1">
      <c r="B11" s="130">
        <v>29</v>
      </c>
      <c r="C11" s="131">
        <v>456562</v>
      </c>
      <c r="D11" s="131">
        <v>113812</v>
      </c>
      <c r="E11" s="131">
        <v>295</v>
      </c>
      <c r="F11" s="131">
        <v>138205</v>
      </c>
      <c r="G11" s="131">
        <v>832</v>
      </c>
      <c r="H11" s="131">
        <v>203418</v>
      </c>
      <c r="I11" s="131">
        <v>1604</v>
      </c>
      <c r="J11" s="131">
        <v>85</v>
      </c>
      <c r="K11" s="131">
        <v>474</v>
      </c>
      <c r="L11" s="131">
        <v>838</v>
      </c>
      <c r="M11" s="131">
        <v>207</v>
      </c>
    </row>
    <row r="12" spans="1:14" ht="6.75" customHeight="1">
      <c r="B12" s="132"/>
      <c r="C12" s="133"/>
      <c r="D12" s="133"/>
      <c r="E12" s="133"/>
      <c r="F12" s="133"/>
      <c r="G12" s="133"/>
      <c r="H12" s="133"/>
      <c r="I12" s="133"/>
      <c r="J12" s="133"/>
      <c r="K12" s="133"/>
      <c r="L12" s="133"/>
      <c r="M12" s="133"/>
    </row>
  </sheetData>
  <mergeCells count="11">
    <mergeCell ref="L5:M5"/>
    <mergeCell ref="B2:M2"/>
    <mergeCell ref="B4:B6"/>
    <mergeCell ref="C4:H4"/>
    <mergeCell ref="I4:M4"/>
    <mergeCell ref="C5:C6"/>
    <mergeCell ref="D5:E5"/>
    <mergeCell ref="F5:G5"/>
    <mergeCell ref="H5:H6"/>
    <mergeCell ref="I5:I6"/>
    <mergeCell ref="J5:K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showGridLines="0" zoomScaleNormal="100" zoomScaleSheetLayoutView="150" workbookViewId="0">
      <selection activeCell="B3" sqref="B3:K12"/>
    </sheetView>
  </sheetViews>
  <sheetFormatPr defaultColWidth="13.375" defaultRowHeight="13.5"/>
  <cols>
    <col min="1" max="1" width="18.5" style="3" bestFit="1" customWidth="1"/>
    <col min="2" max="2" width="11.625" style="3" customWidth="1"/>
    <col min="3" max="11" width="8.875" style="3" customWidth="1"/>
    <col min="12" max="16384" width="13.375" style="3"/>
  </cols>
  <sheetData>
    <row r="2" spans="1:11" ht="21">
      <c r="A2" s="1"/>
      <c r="B2" s="531" t="s">
        <v>112</v>
      </c>
      <c r="C2" s="531"/>
      <c r="D2" s="531"/>
      <c r="E2" s="531"/>
      <c r="F2" s="531"/>
      <c r="G2" s="531"/>
      <c r="H2" s="531"/>
      <c r="I2" s="531"/>
      <c r="J2" s="531"/>
      <c r="K2" s="531"/>
    </row>
    <row r="3" spans="1:11" ht="6.75" customHeight="1" thickBot="1">
      <c r="B3" s="103"/>
      <c r="C3" s="103"/>
      <c r="D3" s="103"/>
      <c r="E3" s="103"/>
      <c r="F3" s="103"/>
      <c r="G3" s="103"/>
      <c r="H3" s="103"/>
      <c r="I3" s="103"/>
      <c r="J3" s="103"/>
      <c r="K3" s="134"/>
    </row>
    <row r="4" spans="1:11">
      <c r="B4" s="486" t="s">
        <v>85</v>
      </c>
      <c r="C4" s="135"/>
      <c r="D4" s="541" t="s">
        <v>113</v>
      </c>
      <c r="E4" s="541"/>
      <c r="F4" s="541"/>
      <c r="G4" s="541"/>
      <c r="H4" s="136"/>
      <c r="I4" s="542" t="s">
        <v>114</v>
      </c>
      <c r="J4" s="543"/>
      <c r="K4" s="543"/>
    </row>
    <row r="5" spans="1:11">
      <c r="B5" s="459"/>
      <c r="C5" s="454" t="s">
        <v>91</v>
      </c>
      <c r="D5" s="452" t="s">
        <v>104</v>
      </c>
      <c r="E5" s="453"/>
      <c r="F5" s="452" t="s">
        <v>105</v>
      </c>
      <c r="G5" s="453"/>
      <c r="H5" s="545" t="s">
        <v>115</v>
      </c>
      <c r="I5" s="545" t="s">
        <v>91</v>
      </c>
      <c r="J5" s="545" t="s">
        <v>116</v>
      </c>
      <c r="K5" s="538" t="s">
        <v>117</v>
      </c>
    </row>
    <row r="6" spans="1:11" ht="27" customHeight="1">
      <c r="B6" s="487"/>
      <c r="C6" s="544"/>
      <c r="D6" s="110" t="s">
        <v>118</v>
      </c>
      <c r="E6" s="110" t="s">
        <v>109</v>
      </c>
      <c r="F6" s="110" t="s">
        <v>118</v>
      </c>
      <c r="G6" s="110" t="s">
        <v>109</v>
      </c>
      <c r="H6" s="489"/>
      <c r="I6" s="489"/>
      <c r="J6" s="489"/>
      <c r="K6" s="539"/>
    </row>
    <row r="7" spans="1:11" ht="20.100000000000001" customHeight="1">
      <c r="B7" s="111" t="s">
        <v>119</v>
      </c>
      <c r="C7" s="137">
        <v>10423</v>
      </c>
      <c r="D7" s="137">
        <v>6038</v>
      </c>
      <c r="E7" s="137">
        <v>1583</v>
      </c>
      <c r="F7" s="137">
        <v>1164</v>
      </c>
      <c r="G7" s="137">
        <v>103</v>
      </c>
      <c r="H7" s="137">
        <v>1535</v>
      </c>
      <c r="I7" s="137">
        <v>18956</v>
      </c>
      <c r="J7" s="137">
        <v>8545</v>
      </c>
      <c r="K7" s="137">
        <v>10411</v>
      </c>
    </row>
    <row r="8" spans="1:11" ht="20.100000000000001" customHeight="1">
      <c r="B8" s="116">
        <v>26</v>
      </c>
      <c r="C8" s="138">
        <v>10468</v>
      </c>
      <c r="D8" s="137">
        <v>6063</v>
      </c>
      <c r="E8" s="137">
        <v>1624</v>
      </c>
      <c r="F8" s="137">
        <v>1149</v>
      </c>
      <c r="G8" s="137">
        <v>102</v>
      </c>
      <c r="H8" s="137">
        <v>1530</v>
      </c>
      <c r="I8" s="137">
        <v>19044</v>
      </c>
      <c r="J8" s="137">
        <v>8608</v>
      </c>
      <c r="K8" s="137">
        <v>10436</v>
      </c>
    </row>
    <row r="9" spans="1:11" ht="20.100000000000001" customHeight="1">
      <c r="B9" s="116">
        <v>27</v>
      </c>
      <c r="C9" s="138">
        <v>10512</v>
      </c>
      <c r="D9" s="137">
        <v>6070</v>
      </c>
      <c r="E9" s="137">
        <v>1664</v>
      </c>
      <c r="F9" s="137">
        <v>1114</v>
      </c>
      <c r="G9" s="137">
        <v>107</v>
      </c>
      <c r="H9" s="137">
        <v>1557</v>
      </c>
      <c r="I9" s="137">
        <v>19153</v>
      </c>
      <c r="J9" s="137">
        <v>8802</v>
      </c>
      <c r="K9" s="137">
        <v>10351</v>
      </c>
    </row>
    <row r="10" spans="1:11" ht="20.100000000000001" customHeight="1">
      <c r="B10" s="116">
        <v>28</v>
      </c>
      <c r="C10" s="138">
        <v>10539</v>
      </c>
      <c r="D10" s="137">
        <v>6046</v>
      </c>
      <c r="E10" s="137">
        <v>1700</v>
      </c>
      <c r="F10" s="137">
        <v>1134</v>
      </c>
      <c r="G10" s="137">
        <v>105</v>
      </c>
      <c r="H10" s="137">
        <v>1554</v>
      </c>
      <c r="I10" s="137">
        <v>19229</v>
      </c>
      <c r="J10" s="137">
        <v>8954</v>
      </c>
      <c r="K10" s="137">
        <v>10275</v>
      </c>
    </row>
    <row r="11" spans="1:11" ht="20.100000000000001" customHeight="1" thickBot="1">
      <c r="B11" s="130">
        <v>29</v>
      </c>
      <c r="C11" s="139">
        <v>10586</v>
      </c>
      <c r="D11" s="139">
        <v>6081</v>
      </c>
      <c r="E11" s="139">
        <v>1731</v>
      </c>
      <c r="F11" s="139">
        <v>1120</v>
      </c>
      <c r="G11" s="139">
        <v>111</v>
      </c>
      <c r="H11" s="139">
        <v>1543</v>
      </c>
      <c r="I11" s="139">
        <v>19450</v>
      </c>
      <c r="J11" s="139">
        <v>9069</v>
      </c>
      <c r="K11" s="139">
        <v>10381</v>
      </c>
    </row>
    <row r="12" spans="1:11" ht="16.5" customHeight="1">
      <c r="B12" s="540" t="s">
        <v>120</v>
      </c>
      <c r="C12" s="540"/>
      <c r="D12" s="540"/>
      <c r="E12" s="20"/>
      <c r="F12" s="20"/>
      <c r="G12" s="20"/>
      <c r="H12" s="20"/>
      <c r="I12" s="20"/>
      <c r="J12" s="20"/>
      <c r="K12" s="20"/>
    </row>
  </sheetData>
  <mergeCells count="12">
    <mergeCell ref="K5:K6"/>
    <mergeCell ref="B12:D12"/>
    <mergeCell ref="B2:K2"/>
    <mergeCell ref="B4:B6"/>
    <mergeCell ref="D4:G4"/>
    <mergeCell ref="I4:K4"/>
    <mergeCell ref="C5:C6"/>
    <mergeCell ref="D5:E5"/>
    <mergeCell ref="F5:G5"/>
    <mergeCell ref="H5:H6"/>
    <mergeCell ref="I5:I6"/>
    <mergeCell ref="J5:J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showGridLines="0" zoomScaleNormal="100" zoomScaleSheetLayoutView="140" workbookViewId="0">
      <selection activeCell="B2" sqref="B2:J11"/>
    </sheetView>
  </sheetViews>
  <sheetFormatPr defaultColWidth="13.375" defaultRowHeight="13.5"/>
  <cols>
    <col min="1" max="1" width="18.5" style="3" bestFit="1" customWidth="1"/>
    <col min="2" max="2" width="11.625" style="3" customWidth="1"/>
    <col min="3" max="10" width="10" style="3" customWidth="1"/>
    <col min="11" max="16384" width="13.375" style="3"/>
  </cols>
  <sheetData>
    <row r="2" spans="1:10" ht="30" customHeight="1">
      <c r="A2" s="1"/>
      <c r="B2" s="546" t="s">
        <v>121</v>
      </c>
      <c r="C2" s="546"/>
      <c r="D2" s="546"/>
      <c r="E2" s="546"/>
      <c r="F2" s="546"/>
      <c r="G2" s="546"/>
      <c r="H2" s="546"/>
      <c r="I2" s="546"/>
      <c r="J2" s="546"/>
    </row>
    <row r="3" spans="1:10" s="4" customFormat="1" ht="23.25" customHeight="1" thickBot="1">
      <c r="B3" s="5" t="s">
        <v>122</v>
      </c>
      <c r="C3" s="140"/>
      <c r="D3" s="103"/>
      <c r="E3" s="103"/>
      <c r="F3" s="103"/>
      <c r="G3" s="103"/>
      <c r="H3" s="103"/>
      <c r="I3" s="103"/>
      <c r="J3" s="103"/>
    </row>
    <row r="4" spans="1:10" ht="20.100000000000001" customHeight="1">
      <c r="B4" s="486" t="s">
        <v>123</v>
      </c>
      <c r="C4" s="548" t="s">
        <v>124</v>
      </c>
      <c r="D4" s="550" t="s">
        <v>125</v>
      </c>
      <c r="E4" s="550" t="s">
        <v>126</v>
      </c>
      <c r="F4" s="542" t="s">
        <v>127</v>
      </c>
      <c r="G4" s="543"/>
      <c r="H4" s="551"/>
      <c r="I4" s="552" t="s">
        <v>128</v>
      </c>
      <c r="J4" s="553"/>
    </row>
    <row r="5" spans="1:10" ht="29.25" customHeight="1">
      <c r="B5" s="547"/>
      <c r="C5" s="549"/>
      <c r="D5" s="549"/>
      <c r="E5" s="549"/>
      <c r="F5" s="141" t="s">
        <v>129</v>
      </c>
      <c r="G5" s="142" t="s">
        <v>130</v>
      </c>
      <c r="H5" s="142" t="s">
        <v>131</v>
      </c>
      <c r="I5" s="142" t="s">
        <v>132</v>
      </c>
      <c r="J5" s="143" t="s">
        <v>133</v>
      </c>
    </row>
    <row r="6" spans="1:10" ht="20.100000000000001" customHeight="1">
      <c r="B6" s="111" t="s">
        <v>134</v>
      </c>
      <c r="C6" s="144">
        <v>125122</v>
      </c>
      <c r="D6" s="144">
        <v>100512</v>
      </c>
      <c r="E6" s="144">
        <v>24674</v>
      </c>
      <c r="F6" s="144">
        <v>8608</v>
      </c>
      <c r="G6" s="144">
        <v>1801</v>
      </c>
      <c r="H6" s="144">
        <v>6807</v>
      </c>
      <c r="I6" s="145">
        <v>245.5</v>
      </c>
      <c r="J6" s="145">
        <v>85.6</v>
      </c>
    </row>
    <row r="7" spans="1:10" ht="20.100000000000001" customHeight="1">
      <c r="B7" s="116">
        <v>26</v>
      </c>
      <c r="C7" s="146">
        <v>123663</v>
      </c>
      <c r="D7" s="146">
        <v>101140</v>
      </c>
      <c r="E7" s="146">
        <v>25043</v>
      </c>
      <c r="F7" s="146">
        <v>7996</v>
      </c>
      <c r="G7" s="146">
        <v>1586</v>
      </c>
      <c r="H7" s="146">
        <v>6410</v>
      </c>
      <c r="I7" s="147">
        <v>247.6</v>
      </c>
      <c r="J7" s="147">
        <v>79.099999999999994</v>
      </c>
    </row>
    <row r="8" spans="1:10" ht="20.100000000000001" customHeight="1">
      <c r="B8" s="116">
        <v>27</v>
      </c>
      <c r="C8" s="146">
        <v>128716</v>
      </c>
      <c r="D8" s="146">
        <v>105486</v>
      </c>
      <c r="E8" s="146">
        <v>25449</v>
      </c>
      <c r="F8" s="146">
        <v>6847</v>
      </c>
      <c r="G8" s="146">
        <v>1455</v>
      </c>
      <c r="H8" s="146">
        <v>5391</v>
      </c>
      <c r="I8" s="147">
        <v>241.3</v>
      </c>
      <c r="J8" s="147">
        <v>64.900000000000006</v>
      </c>
    </row>
    <row r="9" spans="1:10" ht="20.100000000000001" customHeight="1">
      <c r="B9" s="116">
        <v>28</v>
      </c>
      <c r="C9" s="148">
        <v>130555</v>
      </c>
      <c r="D9" s="146">
        <v>104293</v>
      </c>
      <c r="E9" s="146">
        <v>24994</v>
      </c>
      <c r="F9" s="146">
        <v>6815</v>
      </c>
      <c r="G9" s="146">
        <v>1428</v>
      </c>
      <c r="H9" s="146">
        <v>5388</v>
      </c>
      <c r="I9" s="147">
        <v>239.7</v>
      </c>
      <c r="J9" s="147">
        <v>65.3</v>
      </c>
    </row>
    <row r="10" spans="1:10" ht="20.100000000000001" customHeight="1" thickBot="1">
      <c r="B10" s="130">
        <v>29</v>
      </c>
      <c r="C10" s="149">
        <v>130534</v>
      </c>
      <c r="D10" s="149">
        <v>102779</v>
      </c>
      <c r="E10" s="149">
        <v>24277</v>
      </c>
      <c r="F10" s="149">
        <v>6530</v>
      </c>
      <c r="G10" s="149">
        <v>1401</v>
      </c>
      <c r="H10" s="149">
        <v>5129</v>
      </c>
      <c r="I10" s="150">
        <v>236.2</v>
      </c>
      <c r="J10" s="150">
        <v>63.5</v>
      </c>
    </row>
    <row r="11" spans="1:10" ht="16.5" customHeight="1">
      <c r="B11" s="540" t="s">
        <v>120</v>
      </c>
      <c r="C11" s="540"/>
      <c r="D11" s="540"/>
      <c r="E11" s="133"/>
      <c r="F11" s="133"/>
      <c r="G11" s="133"/>
      <c r="H11" s="133"/>
      <c r="I11" s="133"/>
      <c r="J11" s="133"/>
    </row>
  </sheetData>
  <mergeCells count="8">
    <mergeCell ref="B11:D11"/>
    <mergeCell ref="B2:J2"/>
    <mergeCell ref="B4:B5"/>
    <mergeCell ref="C4:C5"/>
    <mergeCell ref="D4:D5"/>
    <mergeCell ref="E4:E5"/>
    <mergeCell ref="F4:H4"/>
    <mergeCell ref="I4:J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1"/>
  <sheetViews>
    <sheetView view="pageBreakPreview" topLeftCell="A13" zoomScaleNormal="106" zoomScaleSheetLayoutView="100" workbookViewId="0">
      <selection activeCell="J36" sqref="J36"/>
    </sheetView>
  </sheetViews>
  <sheetFormatPr defaultRowHeight="13.5"/>
  <cols>
    <col min="1" max="1" width="9" style="151"/>
    <col min="2" max="2" width="24.25" style="151" customWidth="1"/>
    <col min="3" max="3" width="0.875" style="151" customWidth="1"/>
    <col min="4" max="7" width="11.25" style="151" customWidth="1"/>
    <col min="8" max="8" width="0.875" style="151" customWidth="1"/>
    <col min="9" max="9" width="20.875" style="151" customWidth="1"/>
    <col min="10" max="13" width="9" style="151"/>
    <col min="14" max="14" width="0.875" style="151" customWidth="1"/>
    <col min="15" max="15" width="3.375" style="151" customWidth="1"/>
    <col min="16" max="16" width="14.5" style="151" customWidth="1"/>
    <col min="17" max="17" width="0.875" style="151" customWidth="1"/>
    <col min="18" max="16384" width="9" style="151"/>
  </cols>
  <sheetData>
    <row r="1" spans="1:21" ht="21" customHeight="1"/>
    <row r="2" spans="1:21" ht="28.5" customHeight="1">
      <c r="B2" s="483" t="s">
        <v>135</v>
      </c>
      <c r="C2" s="483"/>
      <c r="D2" s="483"/>
      <c r="E2" s="483"/>
      <c r="F2" s="483"/>
      <c r="G2" s="483"/>
      <c r="H2" s="483"/>
      <c r="I2" s="483"/>
      <c r="J2" s="152"/>
      <c r="K2" s="153"/>
      <c r="L2" s="152"/>
      <c r="M2" s="152"/>
      <c r="N2" s="154"/>
      <c r="O2" s="155"/>
      <c r="P2" s="156"/>
      <c r="Q2" s="156"/>
      <c r="R2" s="156"/>
      <c r="S2" s="156"/>
      <c r="T2" s="156"/>
      <c r="U2" s="156"/>
    </row>
    <row r="3" spans="1:21" ht="23.25" customHeight="1" thickBot="1">
      <c r="B3" s="484" t="s">
        <v>136</v>
      </c>
      <c r="C3" s="484"/>
      <c r="D3" s="484"/>
      <c r="E3" s="484"/>
      <c r="F3" s="157"/>
      <c r="G3" s="157"/>
      <c r="H3" s="157"/>
      <c r="I3" s="158"/>
      <c r="J3" s="159"/>
      <c r="K3" s="159"/>
      <c r="L3" s="159"/>
      <c r="M3" s="159"/>
      <c r="N3" s="160"/>
      <c r="O3" s="159"/>
      <c r="P3" s="159"/>
      <c r="Q3" s="160"/>
      <c r="R3" s="159"/>
      <c r="S3" s="159"/>
      <c r="T3" s="159"/>
      <c r="U3" s="159"/>
    </row>
    <row r="4" spans="1:21" ht="14.25" customHeight="1">
      <c r="B4" s="485" t="s">
        <v>137</v>
      </c>
      <c r="C4" s="161"/>
      <c r="D4" s="153" t="s">
        <v>138</v>
      </c>
      <c r="E4" s="162" t="s">
        <v>139</v>
      </c>
      <c r="F4" s="472" t="s">
        <v>140</v>
      </c>
      <c r="G4" s="474" t="s">
        <v>141</v>
      </c>
      <c r="H4" s="163"/>
      <c r="I4" s="479" t="s">
        <v>137</v>
      </c>
      <c r="J4" s="153" t="s">
        <v>138</v>
      </c>
      <c r="K4" s="162" t="s">
        <v>139</v>
      </c>
      <c r="L4" s="472" t="s">
        <v>140</v>
      </c>
      <c r="M4" s="474" t="s">
        <v>141</v>
      </c>
      <c r="N4" s="163"/>
      <c r="O4" s="479" t="s">
        <v>137</v>
      </c>
      <c r="P4" s="480"/>
      <c r="Q4" s="164"/>
      <c r="R4" s="165" t="s">
        <v>138</v>
      </c>
      <c r="S4" s="162" t="s">
        <v>139</v>
      </c>
      <c r="T4" s="472" t="s">
        <v>140</v>
      </c>
      <c r="U4" s="474" t="s">
        <v>141</v>
      </c>
    </row>
    <row r="5" spans="1:21" ht="14.25" customHeight="1">
      <c r="B5" s="482"/>
      <c r="C5" s="166"/>
      <c r="D5" s="167" t="s">
        <v>142</v>
      </c>
      <c r="E5" s="168" t="s">
        <v>143</v>
      </c>
      <c r="F5" s="473"/>
      <c r="G5" s="475"/>
      <c r="H5" s="169"/>
      <c r="I5" s="481"/>
      <c r="J5" s="167" t="s">
        <v>142</v>
      </c>
      <c r="K5" s="168" t="s">
        <v>143</v>
      </c>
      <c r="L5" s="473"/>
      <c r="M5" s="475"/>
      <c r="N5" s="169"/>
      <c r="O5" s="481"/>
      <c r="P5" s="482"/>
      <c r="Q5" s="170"/>
      <c r="R5" s="171" t="s">
        <v>142</v>
      </c>
      <c r="S5" s="168" t="s">
        <v>143</v>
      </c>
      <c r="T5" s="473"/>
      <c r="U5" s="475"/>
    </row>
    <row r="6" spans="1:21" ht="14.25" customHeight="1">
      <c r="B6" s="172" t="s">
        <v>144</v>
      </c>
      <c r="C6" s="173"/>
      <c r="D6" s="174"/>
      <c r="E6" s="175"/>
      <c r="F6" s="175"/>
      <c r="G6" s="175"/>
      <c r="H6" s="176"/>
      <c r="I6" s="177" t="s">
        <v>145</v>
      </c>
      <c r="J6" s="178"/>
      <c r="K6" s="179"/>
      <c r="L6" s="179"/>
      <c r="M6" s="179"/>
      <c r="N6" s="180"/>
      <c r="O6" s="477" t="s">
        <v>146</v>
      </c>
      <c r="P6" s="478"/>
      <c r="Q6" s="155"/>
      <c r="R6" s="181"/>
    </row>
    <row r="7" spans="1:21" ht="14.25" customHeight="1">
      <c r="B7" s="182" t="s">
        <v>147</v>
      </c>
      <c r="C7" s="183"/>
      <c r="D7" s="184">
        <v>548.29999999999995</v>
      </c>
      <c r="E7" s="185">
        <v>6.1</v>
      </c>
      <c r="F7" s="186">
        <v>42</v>
      </c>
      <c r="G7" s="186">
        <v>1057</v>
      </c>
      <c r="H7" s="180"/>
      <c r="I7" s="187" t="s">
        <v>148</v>
      </c>
      <c r="J7" s="179">
        <v>615.28</v>
      </c>
      <c r="K7" s="179">
        <v>4</v>
      </c>
      <c r="L7" s="179">
        <v>11.2</v>
      </c>
      <c r="M7" s="179">
        <v>397</v>
      </c>
      <c r="N7" s="180"/>
      <c r="O7" s="462" t="s">
        <v>149</v>
      </c>
      <c r="P7" s="476"/>
      <c r="Q7" s="155"/>
      <c r="R7" s="188">
        <v>61.7</v>
      </c>
      <c r="S7" s="189">
        <v>1</v>
      </c>
      <c r="T7" s="179">
        <v>2.4</v>
      </c>
      <c r="U7" s="179">
        <v>22.9</v>
      </c>
    </row>
    <row r="8" spans="1:21" ht="14.25" customHeight="1">
      <c r="B8" s="190" t="s">
        <v>150</v>
      </c>
      <c r="C8" s="183"/>
      <c r="D8" s="184"/>
      <c r="E8" s="185"/>
      <c r="F8" s="186"/>
      <c r="G8" s="186"/>
      <c r="H8" s="180"/>
      <c r="I8" s="187" t="s">
        <v>151</v>
      </c>
      <c r="J8" s="179">
        <v>249.44</v>
      </c>
      <c r="K8" s="179">
        <v>2</v>
      </c>
      <c r="L8" s="179">
        <v>8.1</v>
      </c>
      <c r="M8" s="179">
        <v>142</v>
      </c>
      <c r="N8" s="180"/>
      <c r="O8" s="462" t="s">
        <v>152</v>
      </c>
      <c r="P8" s="476"/>
      <c r="Q8" s="155"/>
      <c r="R8" s="188">
        <v>170.1</v>
      </c>
      <c r="S8" s="189">
        <v>3</v>
      </c>
      <c r="T8" s="179">
        <v>6.9</v>
      </c>
      <c r="U8" s="179">
        <v>96.7</v>
      </c>
    </row>
    <row r="9" spans="1:21" ht="14.25" customHeight="1">
      <c r="B9" s="191" t="s">
        <v>153</v>
      </c>
      <c r="C9" s="192"/>
      <c r="D9" s="193" t="s">
        <v>99</v>
      </c>
      <c r="E9" s="194" t="s">
        <v>99</v>
      </c>
      <c r="F9" s="195" t="s">
        <v>99</v>
      </c>
      <c r="G9" s="195" t="s">
        <v>99</v>
      </c>
      <c r="H9" s="180"/>
      <c r="I9" s="196" t="s">
        <v>154</v>
      </c>
      <c r="J9" s="179">
        <v>911.04000000000008</v>
      </c>
      <c r="K9" s="179">
        <v>5</v>
      </c>
      <c r="L9" s="179">
        <v>15.3</v>
      </c>
      <c r="M9" s="179">
        <v>624</v>
      </c>
      <c r="N9" s="180"/>
      <c r="O9" s="462" t="s">
        <v>155</v>
      </c>
      <c r="P9" s="476"/>
      <c r="Q9" s="197"/>
      <c r="R9" s="193" t="s">
        <v>99</v>
      </c>
      <c r="S9" s="195" t="s">
        <v>99</v>
      </c>
      <c r="T9" s="195" t="s">
        <v>99</v>
      </c>
      <c r="U9" s="195" t="s">
        <v>99</v>
      </c>
    </row>
    <row r="10" spans="1:21" ht="14.25" customHeight="1">
      <c r="B10" s="190" t="s">
        <v>156</v>
      </c>
      <c r="C10" s="183"/>
      <c r="D10" s="184"/>
      <c r="E10" s="185"/>
      <c r="F10" s="186"/>
      <c r="G10" s="186"/>
      <c r="H10" s="180"/>
      <c r="I10" s="187" t="s">
        <v>157</v>
      </c>
      <c r="J10" s="179">
        <v>1098.8</v>
      </c>
      <c r="K10" s="179">
        <v>3</v>
      </c>
      <c r="L10" s="179">
        <v>12</v>
      </c>
      <c r="M10" s="179">
        <v>499</v>
      </c>
      <c r="N10" s="180"/>
      <c r="O10" s="462" t="s">
        <v>158</v>
      </c>
      <c r="P10" s="476"/>
      <c r="R10" s="188">
        <v>662.6</v>
      </c>
      <c r="S10" s="189">
        <v>4</v>
      </c>
      <c r="T10" s="179">
        <v>10.4</v>
      </c>
      <c r="U10" s="179">
        <v>223.6</v>
      </c>
    </row>
    <row r="11" spans="1:21" ht="14.25" customHeight="1">
      <c r="B11" s="191" t="s">
        <v>159</v>
      </c>
      <c r="C11" s="183"/>
      <c r="D11" s="193">
        <v>202.5</v>
      </c>
      <c r="E11" s="194">
        <v>2.2000000000000002</v>
      </c>
      <c r="F11" s="195">
        <v>12.9</v>
      </c>
      <c r="G11" s="195">
        <v>334.9</v>
      </c>
      <c r="H11" s="180"/>
      <c r="I11" s="187" t="s">
        <v>160</v>
      </c>
      <c r="J11" s="179">
        <v>312.39999999999998</v>
      </c>
      <c r="K11" s="179">
        <v>3</v>
      </c>
      <c r="L11" s="179">
        <v>11</v>
      </c>
      <c r="M11" s="179">
        <v>224</v>
      </c>
      <c r="N11" s="180"/>
      <c r="O11" s="462" t="s">
        <v>161</v>
      </c>
      <c r="P11" s="476"/>
      <c r="R11" s="188">
        <v>127.6</v>
      </c>
      <c r="S11" s="189">
        <v>1</v>
      </c>
      <c r="T11" s="179">
        <v>3</v>
      </c>
      <c r="U11" s="179">
        <v>38</v>
      </c>
    </row>
    <row r="12" spans="1:21" ht="14.25" customHeight="1">
      <c r="B12" s="190" t="s">
        <v>162</v>
      </c>
      <c r="C12" s="183"/>
      <c r="D12" s="184"/>
      <c r="E12" s="185"/>
      <c r="F12" s="186"/>
      <c r="G12" s="186"/>
      <c r="H12" s="180"/>
      <c r="I12" s="187" t="s">
        <v>163</v>
      </c>
      <c r="J12" s="179">
        <v>315.95</v>
      </c>
      <c r="K12" s="179">
        <v>2</v>
      </c>
      <c r="L12" s="179">
        <v>17.8</v>
      </c>
      <c r="M12" s="179">
        <v>294.2</v>
      </c>
      <c r="N12" s="180"/>
      <c r="O12" s="462" t="s">
        <v>164</v>
      </c>
      <c r="P12" s="476"/>
      <c r="R12" s="188">
        <v>168.7</v>
      </c>
      <c r="S12" s="189">
        <v>1</v>
      </c>
      <c r="T12" s="179">
        <v>6</v>
      </c>
      <c r="U12" s="179">
        <v>66.5</v>
      </c>
    </row>
    <row r="13" spans="1:21" ht="14.25" customHeight="1">
      <c r="B13" s="182" t="s">
        <v>165</v>
      </c>
      <c r="C13" s="192"/>
      <c r="D13" s="184">
        <v>626.5</v>
      </c>
      <c r="E13" s="185">
        <v>5.9</v>
      </c>
      <c r="F13" s="186">
        <v>45.4</v>
      </c>
      <c r="G13" s="186">
        <v>1786.1</v>
      </c>
      <c r="H13" s="180"/>
      <c r="I13" s="187" t="s">
        <v>166</v>
      </c>
      <c r="J13" s="179">
        <v>284.26</v>
      </c>
      <c r="K13" s="179">
        <v>7</v>
      </c>
      <c r="L13" s="179">
        <v>21.4</v>
      </c>
      <c r="M13" s="179">
        <v>436.9</v>
      </c>
      <c r="N13" s="180"/>
      <c r="O13" s="462" t="s">
        <v>167</v>
      </c>
      <c r="P13" s="476"/>
      <c r="R13" s="188">
        <v>114.6</v>
      </c>
      <c r="S13" s="189">
        <v>1</v>
      </c>
      <c r="T13" s="179">
        <v>6</v>
      </c>
      <c r="U13" s="179">
        <v>60.7</v>
      </c>
    </row>
    <row r="14" spans="1:21" ht="14.25" customHeight="1">
      <c r="B14" s="190" t="s">
        <v>168</v>
      </c>
      <c r="C14" s="183"/>
      <c r="D14" s="184"/>
      <c r="E14" s="185"/>
      <c r="F14" s="186"/>
      <c r="G14" s="186"/>
      <c r="H14" s="180"/>
      <c r="I14" s="187" t="s">
        <v>169</v>
      </c>
      <c r="J14" s="179">
        <v>162.24</v>
      </c>
      <c r="K14" s="179">
        <v>5</v>
      </c>
      <c r="L14" s="179">
        <v>5.2</v>
      </c>
      <c r="M14" s="179">
        <v>128.1</v>
      </c>
      <c r="N14" s="198"/>
      <c r="O14" s="462" t="s">
        <v>170</v>
      </c>
      <c r="P14" s="476"/>
      <c r="Q14" s="155"/>
      <c r="R14" s="188">
        <v>47.9</v>
      </c>
      <c r="S14" s="189">
        <v>1</v>
      </c>
      <c r="T14" s="179">
        <v>2</v>
      </c>
      <c r="U14" s="179">
        <v>27.9</v>
      </c>
    </row>
    <row r="15" spans="1:21" ht="14.25" customHeight="1">
      <c r="B15" s="199"/>
      <c r="C15" s="192"/>
      <c r="D15" s="193"/>
      <c r="E15" s="194"/>
      <c r="F15" s="195"/>
      <c r="G15" s="195"/>
      <c r="H15" s="180"/>
      <c r="I15" s="187" t="s">
        <v>171</v>
      </c>
      <c r="J15" s="179">
        <v>413.32</v>
      </c>
      <c r="K15" s="179">
        <v>7</v>
      </c>
      <c r="L15" s="179">
        <v>18.399999999999999</v>
      </c>
      <c r="M15" s="179">
        <v>517.79999999999995</v>
      </c>
      <c r="N15" s="198"/>
      <c r="O15" s="462" t="s">
        <v>172</v>
      </c>
      <c r="P15" s="463"/>
      <c r="R15" s="188">
        <v>117.3</v>
      </c>
      <c r="S15" s="189">
        <v>10</v>
      </c>
      <c r="T15" s="179">
        <v>18.899999999999999</v>
      </c>
      <c r="U15" s="179">
        <v>9</v>
      </c>
    </row>
    <row r="16" spans="1:21" ht="14.25" customHeight="1">
      <c r="B16" s="190"/>
      <c r="C16" s="183"/>
      <c r="D16" s="184"/>
      <c r="E16" s="185"/>
      <c r="F16" s="186"/>
      <c r="G16" s="186"/>
      <c r="H16" s="180"/>
      <c r="I16" s="187" t="s">
        <v>173</v>
      </c>
      <c r="J16" s="179">
        <v>193.16</v>
      </c>
      <c r="K16" s="179">
        <v>4</v>
      </c>
      <c r="L16" s="179">
        <v>13</v>
      </c>
      <c r="M16" s="179">
        <v>204.9</v>
      </c>
      <c r="N16" s="198"/>
      <c r="O16" s="462"/>
      <c r="P16" s="463"/>
      <c r="Q16" s="200"/>
      <c r="R16" s="178"/>
      <c r="S16" s="189"/>
      <c r="T16" s="179"/>
      <c r="U16" s="179"/>
    </row>
    <row r="17" spans="2:21" ht="14.25" customHeight="1">
      <c r="B17" s="201"/>
      <c r="C17" s="192"/>
      <c r="D17" s="184"/>
      <c r="E17" s="185"/>
      <c r="F17" s="186"/>
      <c r="G17" s="202"/>
      <c r="H17" s="180"/>
      <c r="I17" s="187" t="s">
        <v>174</v>
      </c>
      <c r="J17" s="179">
        <v>166.2</v>
      </c>
      <c r="K17" s="179">
        <v>4</v>
      </c>
      <c r="L17" s="179">
        <v>7.7</v>
      </c>
      <c r="M17" s="179">
        <v>150.6</v>
      </c>
      <c r="N17" s="198"/>
      <c r="O17" s="468" t="s">
        <v>175</v>
      </c>
      <c r="P17" s="469"/>
      <c r="R17" s="203"/>
    </row>
    <row r="18" spans="2:21" ht="14.25" customHeight="1">
      <c r="B18" s="191" t="s">
        <v>176</v>
      </c>
      <c r="C18" s="192"/>
      <c r="D18" s="204">
        <v>83.3</v>
      </c>
      <c r="E18" s="205">
        <v>2.9</v>
      </c>
      <c r="F18" s="206">
        <v>7.4</v>
      </c>
      <c r="G18" s="207">
        <v>162.69999999999999</v>
      </c>
      <c r="H18" s="180"/>
      <c r="I18" s="187" t="s">
        <v>177</v>
      </c>
      <c r="J18" s="179">
        <v>246.4</v>
      </c>
      <c r="K18" s="179">
        <v>2</v>
      </c>
      <c r="L18" s="179">
        <v>9.6</v>
      </c>
      <c r="M18" s="179">
        <v>185.2</v>
      </c>
      <c r="N18" s="180"/>
      <c r="O18" s="462" t="s">
        <v>178</v>
      </c>
      <c r="P18" s="463"/>
      <c r="Q18" s="183"/>
      <c r="R18" s="208">
        <v>358.7</v>
      </c>
      <c r="S18" s="208">
        <v>2</v>
      </c>
      <c r="T18" s="208">
        <v>8</v>
      </c>
      <c r="U18" s="208">
        <v>16.7</v>
      </c>
    </row>
    <row r="19" spans="2:21" ht="14.25" customHeight="1">
      <c r="B19" s="191"/>
      <c r="C19" s="192"/>
      <c r="D19" s="193"/>
      <c r="E19" s="194"/>
      <c r="F19" s="195"/>
      <c r="G19" s="209"/>
      <c r="H19" s="210"/>
      <c r="I19" s="187" t="s">
        <v>179</v>
      </c>
      <c r="J19" s="179">
        <v>398.50000000000006</v>
      </c>
      <c r="K19" s="179">
        <v>3</v>
      </c>
      <c r="L19" s="179">
        <v>13.8</v>
      </c>
      <c r="M19" s="179">
        <v>301.3</v>
      </c>
      <c r="N19" s="180"/>
      <c r="O19" s="462" t="s">
        <v>180</v>
      </c>
      <c r="P19" s="463"/>
      <c r="Q19" s="183"/>
      <c r="R19" s="208">
        <v>297.60000000000002</v>
      </c>
      <c r="S19" s="208">
        <v>5</v>
      </c>
      <c r="T19" s="208">
        <v>17.2</v>
      </c>
      <c r="U19" s="208">
        <v>10.9</v>
      </c>
    </row>
    <row r="20" spans="2:21" ht="14.25" customHeight="1">
      <c r="B20" s="191" t="s">
        <v>181</v>
      </c>
      <c r="C20" s="211"/>
      <c r="D20" s="193">
        <v>309.60000000000002</v>
      </c>
      <c r="E20" s="194">
        <v>2.2000000000000002</v>
      </c>
      <c r="F20" s="195">
        <v>14.9</v>
      </c>
      <c r="G20" s="209">
        <v>1206.5</v>
      </c>
      <c r="H20" s="210"/>
      <c r="I20" s="187" t="s">
        <v>182</v>
      </c>
      <c r="J20" s="179">
        <v>530.40000000000009</v>
      </c>
      <c r="K20" s="179">
        <v>3</v>
      </c>
      <c r="L20" s="179">
        <v>48</v>
      </c>
      <c r="M20" s="179">
        <v>1245.9000000000001</v>
      </c>
      <c r="N20" s="180"/>
      <c r="O20" s="462" t="s">
        <v>183</v>
      </c>
      <c r="P20" s="463"/>
      <c r="Q20" s="183"/>
      <c r="R20" s="178">
        <v>205.9</v>
      </c>
      <c r="S20" s="179">
        <v>3</v>
      </c>
      <c r="T20" s="179">
        <v>13</v>
      </c>
      <c r="U20" s="179">
        <v>7</v>
      </c>
    </row>
    <row r="21" spans="2:21" ht="14.25" customHeight="1">
      <c r="B21" s="191"/>
      <c r="C21" s="192"/>
      <c r="D21" s="193"/>
      <c r="E21" s="194"/>
      <c r="F21" s="195"/>
      <c r="G21" s="195"/>
      <c r="H21" s="212"/>
      <c r="I21" s="187" t="s">
        <v>184</v>
      </c>
      <c r="J21" s="179">
        <v>422.4</v>
      </c>
      <c r="K21" s="179">
        <v>2</v>
      </c>
      <c r="L21" s="179">
        <v>32</v>
      </c>
      <c r="M21" s="179">
        <v>896.2</v>
      </c>
      <c r="N21" s="180"/>
      <c r="O21" s="462" t="s">
        <v>185</v>
      </c>
      <c r="P21" s="463"/>
      <c r="Q21" s="183"/>
      <c r="R21" s="178">
        <v>745</v>
      </c>
      <c r="S21" s="179">
        <v>5</v>
      </c>
      <c r="T21" s="179">
        <v>15.5</v>
      </c>
      <c r="U21" s="179">
        <v>29.5</v>
      </c>
    </row>
    <row r="22" spans="2:21" ht="14.25" customHeight="1">
      <c r="B22" s="191"/>
      <c r="C22" s="192"/>
      <c r="D22" s="193"/>
      <c r="E22" s="194"/>
      <c r="F22" s="195"/>
      <c r="G22" s="195"/>
      <c r="H22" s="212"/>
      <c r="I22" s="187" t="s">
        <v>186</v>
      </c>
      <c r="J22" s="179">
        <v>112.38</v>
      </c>
      <c r="K22" s="179">
        <v>2</v>
      </c>
      <c r="L22" s="179">
        <v>11.8</v>
      </c>
      <c r="M22" s="179">
        <v>293.60000000000002</v>
      </c>
      <c r="N22" s="180"/>
      <c r="O22" s="462" t="s">
        <v>187</v>
      </c>
      <c r="P22" s="463"/>
      <c r="Q22" s="183"/>
      <c r="R22" s="178">
        <v>214.7</v>
      </c>
      <c r="S22" s="179">
        <v>1</v>
      </c>
      <c r="T22" s="179">
        <v>8</v>
      </c>
      <c r="U22" s="179">
        <v>5.8</v>
      </c>
    </row>
    <row r="23" spans="2:21" ht="14.25" customHeight="1">
      <c r="B23" s="191"/>
      <c r="C23" s="192"/>
      <c r="D23" s="193"/>
      <c r="E23" s="194"/>
      <c r="F23" s="195"/>
      <c r="G23" s="195"/>
      <c r="H23" s="212"/>
      <c r="I23" s="187" t="s">
        <v>188</v>
      </c>
      <c r="J23" s="179">
        <v>390.7</v>
      </c>
      <c r="K23" s="179">
        <v>4</v>
      </c>
      <c r="L23" s="179">
        <v>31.3</v>
      </c>
      <c r="M23" s="179">
        <v>676.3</v>
      </c>
      <c r="N23" s="180"/>
      <c r="O23" s="462" t="s">
        <v>189</v>
      </c>
      <c r="P23" s="463"/>
      <c r="Q23" s="183"/>
      <c r="R23" s="178">
        <v>281.3</v>
      </c>
      <c r="S23" s="179">
        <v>2</v>
      </c>
      <c r="T23" s="179">
        <v>12</v>
      </c>
      <c r="U23" s="179">
        <v>9.6999999999999993</v>
      </c>
    </row>
    <row r="24" spans="2:21" ht="14.25" customHeight="1">
      <c r="B24" s="191"/>
      <c r="C24" s="192"/>
      <c r="D24" s="193"/>
      <c r="E24" s="194"/>
      <c r="F24" s="195"/>
      <c r="G24" s="195"/>
      <c r="H24" s="212"/>
      <c r="I24" s="187" t="s">
        <v>190</v>
      </c>
      <c r="J24" s="226">
        <v>257.7</v>
      </c>
      <c r="K24" s="407">
        <v>6</v>
      </c>
      <c r="L24" s="226">
        <v>27.3</v>
      </c>
      <c r="M24" s="226">
        <v>442.6</v>
      </c>
      <c r="N24" s="180"/>
      <c r="O24" s="462" t="s">
        <v>191</v>
      </c>
      <c r="P24" s="463"/>
      <c r="Q24" s="183"/>
      <c r="R24" s="178">
        <v>189.8</v>
      </c>
      <c r="S24" s="179">
        <v>1</v>
      </c>
      <c r="T24" s="179">
        <v>6.2</v>
      </c>
      <c r="U24" s="213">
        <v>33</v>
      </c>
    </row>
    <row r="25" spans="2:21" ht="14.25" customHeight="1">
      <c r="B25" s="191"/>
      <c r="C25" s="192"/>
      <c r="D25" s="204"/>
      <c r="E25" s="205"/>
      <c r="F25" s="206"/>
      <c r="G25" s="207"/>
      <c r="H25" s="212"/>
      <c r="I25" s="187" t="s">
        <v>192</v>
      </c>
      <c r="J25" s="179">
        <v>349.8</v>
      </c>
      <c r="K25" s="179">
        <v>3</v>
      </c>
      <c r="L25" s="179">
        <v>9</v>
      </c>
      <c r="M25" s="179">
        <v>187</v>
      </c>
      <c r="N25" s="180"/>
      <c r="O25" s="462" t="s">
        <v>193</v>
      </c>
      <c r="P25" s="463"/>
      <c r="Q25" s="183"/>
      <c r="R25" s="178">
        <v>1252.9000000000001</v>
      </c>
      <c r="S25" s="179">
        <v>11</v>
      </c>
      <c r="T25" s="179">
        <v>42.8</v>
      </c>
      <c r="U25" s="179">
        <v>67.099999999999994</v>
      </c>
    </row>
    <row r="26" spans="2:21" ht="14.25" customHeight="1">
      <c r="B26" s="191"/>
      <c r="C26" s="192"/>
      <c r="D26" s="204"/>
      <c r="E26" s="205"/>
      <c r="F26" s="206"/>
      <c r="G26" s="207"/>
      <c r="H26" s="212"/>
      <c r="I26" s="187" t="s">
        <v>194</v>
      </c>
      <c r="J26" s="179">
        <v>353.8</v>
      </c>
      <c r="K26" s="179">
        <v>4</v>
      </c>
      <c r="L26" s="179">
        <v>8.5</v>
      </c>
      <c r="M26" s="179">
        <v>306</v>
      </c>
      <c r="N26" s="180"/>
      <c r="Q26" s="183"/>
    </row>
    <row r="27" spans="2:21" ht="14.25" customHeight="1">
      <c r="B27" s="191"/>
      <c r="C27" s="192"/>
      <c r="D27" s="204"/>
      <c r="E27" s="205"/>
      <c r="F27" s="206"/>
      <c r="G27" s="207"/>
      <c r="H27" s="212"/>
      <c r="I27" s="187" t="s">
        <v>195</v>
      </c>
      <c r="J27" s="179">
        <v>44.4</v>
      </c>
      <c r="K27" s="179">
        <v>1</v>
      </c>
      <c r="L27" s="179">
        <v>3.5</v>
      </c>
      <c r="M27" s="179">
        <v>6</v>
      </c>
      <c r="N27" s="180"/>
      <c r="Q27" s="183"/>
      <c r="R27" s="189"/>
      <c r="S27" s="189"/>
      <c r="T27" s="189"/>
      <c r="U27" s="189"/>
    </row>
    <row r="28" spans="2:21" ht="14.25" customHeight="1">
      <c r="B28" s="191"/>
      <c r="C28" s="192"/>
      <c r="D28" s="204"/>
      <c r="E28" s="205"/>
      <c r="F28" s="206"/>
      <c r="G28" s="207"/>
      <c r="H28" s="212"/>
      <c r="I28" s="155"/>
      <c r="N28" s="180"/>
      <c r="O28" s="470" t="s">
        <v>196</v>
      </c>
      <c r="P28" s="471"/>
      <c r="Q28" s="183"/>
      <c r="R28" s="189"/>
      <c r="S28" s="214"/>
      <c r="T28" s="214"/>
      <c r="U28" s="214"/>
    </row>
    <row r="29" spans="2:21" ht="14.25" customHeight="1">
      <c r="B29" s="215" t="s">
        <v>197</v>
      </c>
      <c r="C29" s="192"/>
      <c r="D29" s="204"/>
      <c r="E29" s="205"/>
      <c r="F29" s="206"/>
      <c r="G29" s="207"/>
      <c r="H29" s="212"/>
      <c r="I29" s="155"/>
      <c r="N29" s="180"/>
      <c r="O29" s="468" t="s">
        <v>198</v>
      </c>
      <c r="P29" s="469"/>
      <c r="Q29" s="183"/>
    </row>
    <row r="30" spans="2:21" ht="14.25" customHeight="1">
      <c r="B30" s="216" t="s">
        <v>199</v>
      </c>
      <c r="D30" s="217">
        <v>101</v>
      </c>
      <c r="E30" s="218">
        <v>1</v>
      </c>
      <c r="F30" s="219">
        <v>14.6</v>
      </c>
      <c r="G30" s="219">
        <v>26.3</v>
      </c>
      <c r="H30" s="212"/>
      <c r="I30" s="155"/>
      <c r="N30" s="180"/>
      <c r="O30" s="462" t="s">
        <v>200</v>
      </c>
      <c r="P30" s="463"/>
      <c r="Q30" s="183"/>
      <c r="R30" s="178">
        <v>1338.9</v>
      </c>
      <c r="S30" s="179">
        <v>4</v>
      </c>
      <c r="T30" s="179">
        <v>1</v>
      </c>
      <c r="U30" s="179">
        <v>36.5</v>
      </c>
    </row>
    <row r="31" spans="2:21" ht="14.25" customHeight="1">
      <c r="B31" s="182" t="s">
        <v>201</v>
      </c>
      <c r="D31" s="217">
        <v>90.8</v>
      </c>
      <c r="E31" s="218">
        <v>1</v>
      </c>
      <c r="F31" s="219">
        <v>11.9</v>
      </c>
      <c r="G31" s="219">
        <v>64</v>
      </c>
      <c r="H31" s="212"/>
      <c r="I31" s="155"/>
      <c r="N31" s="180"/>
      <c r="O31" s="462" t="s">
        <v>202</v>
      </c>
      <c r="P31" s="463"/>
      <c r="Q31" s="183"/>
      <c r="R31" s="178">
        <v>4557.3999999999996</v>
      </c>
      <c r="S31" s="179">
        <v>22</v>
      </c>
      <c r="T31" s="179">
        <v>13</v>
      </c>
      <c r="U31" s="179">
        <v>683.4</v>
      </c>
    </row>
    <row r="32" spans="2:21" ht="14.25" customHeight="1">
      <c r="D32" s="203"/>
      <c r="E32" s="220"/>
      <c r="H32" s="212"/>
      <c r="I32" s="177" t="s">
        <v>203</v>
      </c>
      <c r="J32" s="221"/>
      <c r="K32" s="221"/>
      <c r="L32" s="221"/>
      <c r="M32" s="221"/>
      <c r="N32" s="180"/>
      <c r="O32" s="462" t="s">
        <v>204</v>
      </c>
      <c r="P32" s="463"/>
      <c r="Q32" s="183"/>
      <c r="R32" s="179">
        <v>1976.2</v>
      </c>
      <c r="S32" s="179">
        <v>7</v>
      </c>
      <c r="T32" s="179">
        <v>9</v>
      </c>
      <c r="U32" s="179">
        <v>303.5</v>
      </c>
    </row>
    <row r="33" spans="2:21" ht="14.25" customHeight="1">
      <c r="D33" s="203"/>
      <c r="E33" s="220"/>
      <c r="H33" s="212"/>
      <c r="I33" s="187" t="s">
        <v>205</v>
      </c>
      <c r="J33" s="186">
        <v>266.5</v>
      </c>
      <c r="K33" s="186">
        <v>1.1000000000000001</v>
      </c>
      <c r="L33" s="186">
        <v>5.4</v>
      </c>
      <c r="M33" s="186">
        <v>41.1</v>
      </c>
      <c r="N33" s="180"/>
      <c r="O33" s="462" t="s">
        <v>206</v>
      </c>
      <c r="P33" s="463"/>
      <c r="Q33" s="183"/>
      <c r="R33" s="179">
        <v>604</v>
      </c>
      <c r="S33" s="179">
        <v>3</v>
      </c>
      <c r="T33" s="179">
        <v>2</v>
      </c>
      <c r="U33" s="179">
        <v>76.3</v>
      </c>
    </row>
    <row r="34" spans="2:21" ht="14.25" customHeight="1">
      <c r="D34" s="203"/>
      <c r="E34" s="220"/>
      <c r="H34" s="212"/>
      <c r="I34" s="187" t="s">
        <v>207</v>
      </c>
      <c r="J34" s="186">
        <v>102.4</v>
      </c>
      <c r="K34" s="186">
        <v>0.3</v>
      </c>
      <c r="L34" s="186">
        <v>1.3</v>
      </c>
      <c r="M34" s="186">
        <v>13.9</v>
      </c>
      <c r="N34" s="180"/>
      <c r="O34" s="462" t="s">
        <v>208</v>
      </c>
      <c r="P34" s="463"/>
      <c r="Q34" s="183"/>
      <c r="R34" s="179">
        <v>1025.5</v>
      </c>
      <c r="S34" s="179">
        <v>3</v>
      </c>
      <c r="T34" s="179">
        <v>3</v>
      </c>
      <c r="U34" s="179">
        <v>75.8</v>
      </c>
    </row>
    <row r="35" spans="2:21" ht="14.25" customHeight="1">
      <c r="C35" s="192"/>
      <c r="D35" s="222"/>
      <c r="E35" s="185"/>
      <c r="F35" s="186"/>
      <c r="G35" s="186"/>
      <c r="H35" s="212"/>
      <c r="I35" s="187" t="s">
        <v>209</v>
      </c>
      <c r="J35" s="186">
        <v>163.6</v>
      </c>
      <c r="K35" s="186">
        <v>1.7</v>
      </c>
      <c r="L35" s="186">
        <v>8.3000000000000007</v>
      </c>
      <c r="M35" s="186">
        <v>32.5</v>
      </c>
      <c r="N35" s="180"/>
      <c r="O35" s="462" t="s">
        <v>210</v>
      </c>
      <c r="P35" s="463"/>
      <c r="Q35" s="183"/>
      <c r="R35" s="178">
        <v>1171</v>
      </c>
      <c r="S35" s="179">
        <v>3</v>
      </c>
      <c r="T35" s="179">
        <v>3</v>
      </c>
      <c r="U35" s="179">
        <v>85.3</v>
      </c>
    </row>
    <row r="36" spans="2:21" ht="14.25" customHeight="1">
      <c r="C36" s="199"/>
      <c r="D36" s="184"/>
      <c r="E36" s="185"/>
      <c r="F36" s="186"/>
      <c r="G36" s="186"/>
      <c r="H36" s="212"/>
      <c r="I36" s="187" t="s">
        <v>522</v>
      </c>
      <c r="J36" s="186">
        <v>78.7</v>
      </c>
      <c r="K36" s="186">
        <v>0.8</v>
      </c>
      <c r="L36" s="186">
        <v>3.9</v>
      </c>
      <c r="M36" s="186">
        <v>16</v>
      </c>
      <c r="N36" s="180"/>
      <c r="O36" s="462" t="s">
        <v>211</v>
      </c>
      <c r="P36" s="463"/>
      <c r="Q36" s="183"/>
      <c r="R36" s="193" t="s">
        <v>99</v>
      </c>
      <c r="S36" s="195" t="s">
        <v>99</v>
      </c>
      <c r="T36" s="195" t="s">
        <v>99</v>
      </c>
      <c r="U36" s="195" t="s">
        <v>99</v>
      </c>
    </row>
    <row r="37" spans="2:21" ht="14.25" customHeight="1">
      <c r="D37" s="184"/>
      <c r="E37" s="185"/>
      <c r="F37" s="186"/>
      <c r="G37" s="186"/>
      <c r="H37" s="212"/>
      <c r="I37" s="187" t="s">
        <v>212</v>
      </c>
      <c r="J37" s="186">
        <v>76.599999999999994</v>
      </c>
      <c r="K37" s="186">
        <v>0.6</v>
      </c>
      <c r="L37" s="186">
        <v>3.1</v>
      </c>
      <c r="M37" s="186">
        <v>16.100000000000001</v>
      </c>
      <c r="N37" s="180"/>
      <c r="O37" s="462" t="s">
        <v>213</v>
      </c>
      <c r="P37" s="463"/>
      <c r="Q37" s="183"/>
      <c r="R37" s="193" t="s">
        <v>99</v>
      </c>
      <c r="S37" s="195" t="s">
        <v>99</v>
      </c>
      <c r="T37" s="195" t="s">
        <v>99</v>
      </c>
      <c r="U37" s="195" t="s">
        <v>99</v>
      </c>
    </row>
    <row r="38" spans="2:21" ht="14.25" customHeight="1">
      <c r="C38" s="155"/>
      <c r="D38" s="184"/>
      <c r="E38" s="185"/>
      <c r="F38" s="186"/>
      <c r="G38" s="186"/>
      <c r="H38" s="212"/>
      <c r="I38" s="187" t="s">
        <v>214</v>
      </c>
      <c r="J38" s="186">
        <v>34.6</v>
      </c>
      <c r="K38" s="186">
        <v>0.3</v>
      </c>
      <c r="L38" s="186">
        <v>1.5</v>
      </c>
      <c r="M38" s="186">
        <v>7.2</v>
      </c>
      <c r="N38" s="180"/>
      <c r="O38" s="462" t="s">
        <v>215</v>
      </c>
      <c r="P38" s="463"/>
      <c r="Q38" s="183"/>
      <c r="R38" s="179">
        <v>3409.6</v>
      </c>
      <c r="S38" s="179">
        <v>8</v>
      </c>
      <c r="T38" s="179">
        <v>7</v>
      </c>
      <c r="U38" s="179">
        <v>195.6</v>
      </c>
    </row>
    <row r="39" spans="2:21" ht="14.25" customHeight="1">
      <c r="B39" s="191"/>
      <c r="C39" s="223"/>
      <c r="D39" s="203"/>
      <c r="E39" s="220"/>
      <c r="H39" s="212"/>
      <c r="I39" s="187" t="s">
        <v>216</v>
      </c>
      <c r="J39" s="186">
        <v>313.3</v>
      </c>
      <c r="K39" s="186">
        <v>1.6</v>
      </c>
      <c r="L39" s="186">
        <v>8</v>
      </c>
      <c r="M39" s="186">
        <v>49.2</v>
      </c>
      <c r="N39" s="180"/>
      <c r="O39" s="462" t="s">
        <v>217</v>
      </c>
      <c r="P39" s="463"/>
      <c r="Q39" s="183"/>
      <c r="R39" s="179">
        <v>318.7</v>
      </c>
      <c r="S39" s="179">
        <v>2</v>
      </c>
      <c r="T39" s="179">
        <v>1</v>
      </c>
      <c r="U39" s="179">
        <v>27.7</v>
      </c>
    </row>
    <row r="40" spans="2:21" ht="14.25" customHeight="1">
      <c r="B40" s="215" t="s">
        <v>218</v>
      </c>
      <c r="D40" s="203"/>
      <c r="E40" s="220"/>
      <c r="H40" s="210"/>
      <c r="I40" s="187" t="s">
        <v>219</v>
      </c>
      <c r="J40" s="186">
        <v>111.9</v>
      </c>
      <c r="K40" s="186">
        <v>0.7</v>
      </c>
      <c r="L40" s="186">
        <v>3.3</v>
      </c>
      <c r="M40" s="186">
        <v>19.7</v>
      </c>
      <c r="N40" s="180"/>
      <c r="O40" s="462" t="s">
        <v>220</v>
      </c>
      <c r="P40" s="463"/>
      <c r="Q40" s="183"/>
      <c r="R40" s="179">
        <v>541.1</v>
      </c>
      <c r="S40" s="179">
        <v>1</v>
      </c>
      <c r="T40" s="179">
        <v>1</v>
      </c>
      <c r="U40" s="179">
        <v>34.5</v>
      </c>
    </row>
    <row r="41" spans="2:21" ht="14.25" customHeight="1">
      <c r="B41" s="182" t="s">
        <v>221</v>
      </c>
      <c r="D41" s="224">
        <v>692.07999999999993</v>
      </c>
      <c r="E41" s="225">
        <v>5</v>
      </c>
      <c r="F41" s="225">
        <v>14.9</v>
      </c>
      <c r="G41" s="225">
        <v>479.23</v>
      </c>
      <c r="H41" s="210"/>
      <c r="I41" s="187" t="s">
        <v>222</v>
      </c>
      <c r="J41" s="186">
        <v>179</v>
      </c>
      <c r="K41" s="186">
        <v>1</v>
      </c>
      <c r="L41" s="186">
        <v>4</v>
      </c>
      <c r="M41" s="186">
        <v>29.7</v>
      </c>
      <c r="N41" s="198"/>
      <c r="O41" s="462" t="s">
        <v>223</v>
      </c>
      <c r="P41" s="463"/>
      <c r="Q41" s="183"/>
      <c r="R41" s="189">
        <v>320.60000000000002</v>
      </c>
      <c r="S41" s="189">
        <v>1</v>
      </c>
      <c r="T41" s="189">
        <v>1</v>
      </c>
      <c r="U41" s="189">
        <v>34.299999999999997</v>
      </c>
    </row>
    <row r="42" spans="2:21" ht="14.25" customHeight="1">
      <c r="B42" s="182" t="s">
        <v>224</v>
      </c>
      <c r="D42" s="224">
        <v>1029.6600000000001</v>
      </c>
      <c r="E42" s="225">
        <v>11</v>
      </c>
      <c r="F42" s="225">
        <v>27.6</v>
      </c>
      <c r="G42" s="225">
        <v>936.01</v>
      </c>
      <c r="H42" s="210"/>
      <c r="I42" s="187" t="s">
        <v>225</v>
      </c>
      <c r="J42" s="226">
        <v>262.2</v>
      </c>
      <c r="K42" s="186">
        <v>1</v>
      </c>
      <c r="L42" s="186">
        <v>6</v>
      </c>
      <c r="M42" s="227">
        <v>34.1</v>
      </c>
      <c r="N42" s="198"/>
      <c r="Q42" s="183"/>
      <c r="R42" s="228"/>
    </row>
    <row r="43" spans="2:21" ht="14.25" customHeight="1">
      <c r="B43" s="182" t="s">
        <v>226</v>
      </c>
      <c r="D43" s="224">
        <v>639.9799999999999</v>
      </c>
      <c r="E43" s="225">
        <v>1</v>
      </c>
      <c r="F43" s="225">
        <v>11.9</v>
      </c>
      <c r="G43" s="225">
        <v>37.590000000000003</v>
      </c>
      <c r="H43" s="210"/>
      <c r="I43" s="155"/>
      <c r="N43" s="198"/>
      <c r="O43" s="468"/>
      <c r="P43" s="469"/>
      <c r="Q43" s="183"/>
      <c r="R43" s="189"/>
      <c r="S43" s="189"/>
      <c r="T43" s="189"/>
      <c r="U43" s="189"/>
    </row>
    <row r="44" spans="2:21" ht="14.25" customHeight="1">
      <c r="B44" s="182" t="s">
        <v>227</v>
      </c>
      <c r="D44" s="224">
        <v>315.26</v>
      </c>
      <c r="E44" s="225">
        <v>2</v>
      </c>
      <c r="F44" s="225">
        <v>13.3</v>
      </c>
      <c r="G44" s="225">
        <v>58.44</v>
      </c>
      <c r="H44" s="210"/>
      <c r="I44" s="155"/>
      <c r="N44" s="198"/>
      <c r="O44" s="468" t="s">
        <v>228</v>
      </c>
      <c r="P44" s="469"/>
      <c r="Q44" s="183"/>
      <c r="R44" s="189"/>
      <c r="S44" s="189"/>
      <c r="T44" s="189"/>
      <c r="U44" s="189"/>
    </row>
    <row r="45" spans="2:21" ht="14.25" customHeight="1">
      <c r="B45" s="182" t="s">
        <v>229</v>
      </c>
      <c r="D45" s="224">
        <v>213.89999999999998</v>
      </c>
      <c r="E45" s="225">
        <v>1</v>
      </c>
      <c r="F45" s="225">
        <v>5.9</v>
      </c>
      <c r="G45" s="225">
        <v>32.799999999999997</v>
      </c>
      <c r="H45" s="210"/>
      <c r="I45" s="155"/>
      <c r="N45" s="180"/>
      <c r="O45" s="462" t="s">
        <v>230</v>
      </c>
      <c r="P45" s="463"/>
      <c r="Q45" s="183"/>
      <c r="R45" s="179">
        <v>1343.1</v>
      </c>
      <c r="S45" s="179">
        <v>5</v>
      </c>
      <c r="T45" s="179">
        <v>3</v>
      </c>
      <c r="U45" s="179">
        <v>117.87</v>
      </c>
    </row>
    <row r="46" spans="2:21" ht="14.25" customHeight="1">
      <c r="B46" s="182" t="s">
        <v>231</v>
      </c>
      <c r="D46" s="224">
        <v>376.2</v>
      </c>
      <c r="E46" s="225">
        <v>10</v>
      </c>
      <c r="F46" s="225">
        <v>9.9</v>
      </c>
      <c r="G46" s="225">
        <v>295</v>
      </c>
      <c r="H46" s="210"/>
      <c r="I46" s="177" t="s">
        <v>232</v>
      </c>
      <c r="J46" s="179"/>
      <c r="K46" s="179"/>
      <c r="L46" s="179"/>
      <c r="M46" s="179"/>
      <c r="N46" s="180"/>
      <c r="O46" s="462" t="s">
        <v>233</v>
      </c>
      <c r="P46" s="463"/>
      <c r="Q46" s="183"/>
      <c r="R46" s="179">
        <v>810.1</v>
      </c>
      <c r="S46" s="179">
        <v>2.2000000000000002</v>
      </c>
      <c r="T46" s="179">
        <v>2.2000000000000002</v>
      </c>
      <c r="U46" s="179">
        <v>47.89</v>
      </c>
    </row>
    <row r="47" spans="2:21" ht="14.25" customHeight="1">
      <c r="B47" s="182" t="s">
        <v>234</v>
      </c>
      <c r="D47" s="229">
        <v>182.5</v>
      </c>
      <c r="E47" s="230">
        <v>5</v>
      </c>
      <c r="F47" s="230">
        <v>7.3</v>
      </c>
      <c r="G47" s="225">
        <v>181</v>
      </c>
      <c r="H47" s="210"/>
      <c r="I47" s="187" t="s">
        <v>235</v>
      </c>
      <c r="J47" s="179">
        <v>174</v>
      </c>
      <c r="K47" s="179">
        <v>1.1000000000000001</v>
      </c>
      <c r="L47" s="179">
        <v>5</v>
      </c>
      <c r="M47" s="179">
        <v>28.1</v>
      </c>
      <c r="N47" s="180"/>
      <c r="O47" s="231"/>
      <c r="P47" s="182"/>
      <c r="Q47" s="183"/>
      <c r="R47" s="179"/>
      <c r="S47" s="232"/>
      <c r="T47" s="179"/>
      <c r="U47" s="232"/>
    </row>
    <row r="48" spans="2:21" ht="14.25" customHeight="1">
      <c r="B48" s="182" t="s">
        <v>236</v>
      </c>
      <c r="D48" s="229">
        <v>178.56</v>
      </c>
      <c r="E48" s="230">
        <v>5</v>
      </c>
      <c r="F48" s="230">
        <v>9.6</v>
      </c>
      <c r="G48" s="225">
        <v>186</v>
      </c>
      <c r="H48" s="212"/>
      <c r="I48" s="187" t="s">
        <v>237</v>
      </c>
      <c r="J48" s="179">
        <v>62.2</v>
      </c>
      <c r="K48" s="179">
        <v>0.2</v>
      </c>
      <c r="L48" s="179">
        <v>1</v>
      </c>
      <c r="M48" s="179">
        <v>9.8000000000000007</v>
      </c>
      <c r="N48" s="180"/>
      <c r="O48" s="468" t="s">
        <v>238</v>
      </c>
      <c r="P48" s="469"/>
      <c r="Q48" s="183"/>
      <c r="R48" s="179"/>
      <c r="S48" s="179"/>
      <c r="T48" s="179"/>
      <c r="U48" s="179"/>
    </row>
    <row r="49" spans="2:21" ht="14.25" customHeight="1">
      <c r="B49" s="182" t="s">
        <v>239</v>
      </c>
      <c r="D49" s="229">
        <v>509.04</v>
      </c>
      <c r="E49" s="230">
        <v>5</v>
      </c>
      <c r="F49" s="230">
        <v>10.1</v>
      </c>
      <c r="G49" s="225">
        <v>356</v>
      </c>
      <c r="H49" s="180"/>
      <c r="I49" s="187" t="s">
        <v>240</v>
      </c>
      <c r="J49" s="179">
        <v>357.6</v>
      </c>
      <c r="K49" s="179">
        <v>4</v>
      </c>
      <c r="L49" s="179">
        <v>4</v>
      </c>
      <c r="M49" s="179">
        <v>46.4</v>
      </c>
      <c r="N49" s="180"/>
      <c r="O49" s="462" t="s">
        <v>241</v>
      </c>
      <c r="P49" s="463"/>
      <c r="Q49" s="183"/>
      <c r="R49" s="233">
        <v>2232</v>
      </c>
      <c r="S49" s="214">
        <v>7</v>
      </c>
      <c r="T49" s="214">
        <v>152.80000000000001</v>
      </c>
      <c r="U49" s="214">
        <v>305.60000000000002</v>
      </c>
    </row>
    <row r="50" spans="2:21" ht="14.25" customHeight="1">
      <c r="B50" s="191" t="s">
        <v>242</v>
      </c>
      <c r="D50" s="234">
        <v>134.4</v>
      </c>
      <c r="E50" s="235">
        <v>2</v>
      </c>
      <c r="F50" s="235">
        <v>4</v>
      </c>
      <c r="G50" s="225">
        <v>84</v>
      </c>
      <c r="H50" s="180"/>
      <c r="I50" s="187" t="s">
        <v>243</v>
      </c>
      <c r="J50" s="178">
        <v>77.400000000000006</v>
      </c>
      <c r="K50" s="179">
        <v>1</v>
      </c>
      <c r="L50" s="179">
        <v>1</v>
      </c>
      <c r="M50" s="179">
        <v>6.3</v>
      </c>
      <c r="N50" s="180"/>
      <c r="O50" s="462" t="s">
        <v>244</v>
      </c>
      <c r="P50" s="463"/>
      <c r="Q50" s="183"/>
      <c r="R50" s="179">
        <v>1486</v>
      </c>
      <c r="S50" s="179">
        <v>6</v>
      </c>
      <c r="T50" s="179">
        <v>6.5</v>
      </c>
      <c r="U50" s="179">
        <v>285.7</v>
      </c>
    </row>
    <row r="51" spans="2:21" ht="14.25" customHeight="1">
      <c r="B51" s="191" t="s">
        <v>245</v>
      </c>
      <c r="D51" s="234">
        <v>347.68</v>
      </c>
      <c r="E51" s="235">
        <v>3</v>
      </c>
      <c r="F51" s="235">
        <v>5.3</v>
      </c>
      <c r="G51" s="225">
        <v>183</v>
      </c>
      <c r="H51" s="180"/>
      <c r="I51" s="187" t="s">
        <v>246</v>
      </c>
      <c r="J51" s="178">
        <v>98.6</v>
      </c>
      <c r="K51" s="179">
        <v>1.2</v>
      </c>
      <c r="L51" s="179">
        <v>1.5</v>
      </c>
      <c r="M51" s="179">
        <v>11.1</v>
      </c>
      <c r="N51" s="198"/>
      <c r="O51" s="462" t="s">
        <v>206</v>
      </c>
      <c r="P51" s="463"/>
      <c r="Q51" s="183"/>
      <c r="R51" s="179">
        <v>618</v>
      </c>
      <c r="S51" s="179">
        <v>1.5</v>
      </c>
      <c r="T51" s="179">
        <v>1.8</v>
      </c>
      <c r="U51" s="179">
        <v>71.2</v>
      </c>
    </row>
    <row r="52" spans="2:21" ht="14.25" customHeight="1">
      <c r="B52" s="191" t="s">
        <v>247</v>
      </c>
      <c r="D52" s="234">
        <v>261.95999999999998</v>
      </c>
      <c r="E52" s="235">
        <v>3</v>
      </c>
      <c r="F52" s="235">
        <v>8.3000000000000007</v>
      </c>
      <c r="G52" s="225">
        <v>206</v>
      </c>
      <c r="H52" s="180"/>
      <c r="I52" s="187" t="s">
        <v>248</v>
      </c>
      <c r="J52" s="178">
        <v>170.1</v>
      </c>
      <c r="K52" s="179">
        <v>2</v>
      </c>
      <c r="L52" s="179">
        <v>2</v>
      </c>
      <c r="M52" s="179">
        <v>14.7</v>
      </c>
      <c r="N52" s="198"/>
      <c r="O52" s="462" t="s">
        <v>200</v>
      </c>
      <c r="P52" s="463"/>
      <c r="Q52" s="183"/>
      <c r="R52" s="178">
        <v>21490</v>
      </c>
      <c r="S52" s="178">
        <v>1</v>
      </c>
      <c r="T52" s="178">
        <v>0.4</v>
      </c>
      <c r="U52" s="178">
        <v>19.100000000000001</v>
      </c>
    </row>
    <row r="53" spans="2:21" ht="14.25" customHeight="1">
      <c r="B53" s="191" t="s">
        <v>249</v>
      </c>
      <c r="D53" s="234">
        <v>406.72</v>
      </c>
      <c r="E53" s="235">
        <v>4</v>
      </c>
      <c r="F53" s="235">
        <v>7.4</v>
      </c>
      <c r="G53" s="225">
        <v>335</v>
      </c>
      <c r="H53" s="180"/>
      <c r="I53" s="187" t="s">
        <v>250</v>
      </c>
      <c r="J53" s="178">
        <v>120.2</v>
      </c>
      <c r="K53" s="179">
        <v>2</v>
      </c>
      <c r="L53" s="179">
        <v>1</v>
      </c>
      <c r="M53" s="179">
        <v>7.9</v>
      </c>
      <c r="N53" s="180"/>
      <c r="O53" s="462" t="s">
        <v>210</v>
      </c>
      <c r="P53" s="463"/>
      <c r="Q53" s="183"/>
      <c r="R53" s="189">
        <v>398</v>
      </c>
      <c r="S53" s="189">
        <v>2</v>
      </c>
      <c r="T53" s="189">
        <v>2</v>
      </c>
      <c r="U53" s="189">
        <v>60.4</v>
      </c>
    </row>
    <row r="54" spans="2:21" ht="14.25" customHeight="1">
      <c r="B54" s="191" t="s">
        <v>251</v>
      </c>
      <c r="D54" s="234">
        <v>737.58</v>
      </c>
      <c r="E54" s="235">
        <v>5</v>
      </c>
      <c r="F54" s="235">
        <v>17.600000000000001</v>
      </c>
      <c r="G54" s="225">
        <v>522</v>
      </c>
      <c r="H54" s="180"/>
      <c r="I54" s="187" t="s">
        <v>252</v>
      </c>
      <c r="J54" s="178">
        <v>29.7</v>
      </c>
      <c r="K54" s="179">
        <v>2</v>
      </c>
      <c r="L54" s="179">
        <v>0.5</v>
      </c>
      <c r="M54" s="179">
        <v>1.9</v>
      </c>
      <c r="N54" s="180"/>
      <c r="O54" s="462" t="s">
        <v>253</v>
      </c>
      <c r="P54" s="463"/>
      <c r="Q54" s="183"/>
      <c r="R54" s="189">
        <v>316</v>
      </c>
      <c r="S54" s="189">
        <v>1</v>
      </c>
      <c r="T54" s="189">
        <v>1</v>
      </c>
      <c r="U54" s="189">
        <v>27.9</v>
      </c>
    </row>
    <row r="55" spans="2:21" ht="14.25" customHeight="1">
      <c r="B55" s="182" t="s">
        <v>254</v>
      </c>
      <c r="D55" s="234">
        <v>355.6</v>
      </c>
      <c r="E55" s="235">
        <v>5</v>
      </c>
      <c r="F55" s="235">
        <v>14</v>
      </c>
      <c r="G55" s="225">
        <v>267</v>
      </c>
      <c r="H55" s="180"/>
      <c r="I55" s="187" t="s">
        <v>255</v>
      </c>
      <c r="J55" s="178">
        <v>52.1</v>
      </c>
      <c r="K55" s="179">
        <v>1</v>
      </c>
      <c r="L55" s="179">
        <v>1.2</v>
      </c>
      <c r="M55" s="179">
        <v>8.6</v>
      </c>
      <c r="N55" s="180"/>
      <c r="Q55" s="183"/>
      <c r="R55" s="464" t="s">
        <v>520</v>
      </c>
      <c r="S55" s="465"/>
      <c r="T55" s="465"/>
      <c r="U55" s="465"/>
    </row>
    <row r="56" spans="2:21" ht="14.25" customHeight="1">
      <c r="B56" s="182" t="s">
        <v>256</v>
      </c>
      <c r="C56" s="179"/>
      <c r="D56" s="236">
        <v>702.88</v>
      </c>
      <c r="E56" s="237">
        <v>4</v>
      </c>
      <c r="F56" s="235">
        <v>11.5</v>
      </c>
      <c r="G56" s="238">
        <v>514</v>
      </c>
      <c r="H56" s="180"/>
      <c r="I56" s="187" t="s">
        <v>257</v>
      </c>
      <c r="J56" s="178">
        <v>731.2</v>
      </c>
      <c r="K56" s="179">
        <v>3.2</v>
      </c>
      <c r="L56" s="179">
        <v>13</v>
      </c>
      <c r="M56" s="179">
        <v>135.80000000000001</v>
      </c>
      <c r="N56" s="180"/>
      <c r="O56" s="231"/>
      <c r="P56" s="182"/>
      <c r="Q56" s="183"/>
      <c r="R56" s="466" t="s">
        <v>524</v>
      </c>
      <c r="S56" s="467"/>
      <c r="T56" s="467"/>
      <c r="U56" s="467"/>
    </row>
    <row r="57" spans="2:21" ht="14.25" customHeight="1" thickBot="1">
      <c r="B57" s="182" t="s">
        <v>258</v>
      </c>
      <c r="C57" s="179"/>
      <c r="D57" s="239">
        <v>429.84000000000003</v>
      </c>
      <c r="E57" s="240">
        <v>2</v>
      </c>
      <c r="F57" s="241">
        <v>7.6</v>
      </c>
      <c r="G57" s="242">
        <v>228</v>
      </c>
      <c r="H57" s="243"/>
      <c r="I57" s="244"/>
      <c r="J57" s="178"/>
      <c r="K57" s="179"/>
      <c r="L57" s="179"/>
      <c r="M57" s="179"/>
      <c r="N57" s="243"/>
      <c r="O57" s="221"/>
      <c r="P57" s="182"/>
      <c r="Q57" s="245"/>
      <c r="R57" s="246"/>
      <c r="S57" s="246"/>
      <c r="T57" s="246"/>
      <c r="U57" s="246"/>
    </row>
    <row r="58" spans="2:21" ht="15" customHeight="1">
      <c r="B58" s="247" t="s">
        <v>259</v>
      </c>
      <c r="C58" s="247"/>
      <c r="I58" s="248"/>
      <c r="J58" s="249"/>
      <c r="K58" s="250"/>
      <c r="L58" s="250"/>
      <c r="M58" s="250"/>
      <c r="N58" s="249"/>
      <c r="O58" s="251"/>
      <c r="P58" s="252"/>
      <c r="Q58" s="250"/>
      <c r="R58" s="253"/>
      <c r="S58" s="253"/>
      <c r="T58" s="253"/>
      <c r="U58" s="253"/>
    </row>
    <row r="59" spans="2:21">
      <c r="H59" s="155"/>
      <c r="I59" s="156"/>
      <c r="J59" s="156"/>
      <c r="K59" s="156"/>
      <c r="L59" s="156"/>
      <c r="M59" s="156"/>
      <c r="N59" s="155"/>
      <c r="O59" s="155"/>
      <c r="P59" s="155"/>
      <c r="Q59" s="155"/>
      <c r="R59" s="155"/>
      <c r="S59" s="155"/>
      <c r="T59" s="155"/>
      <c r="U59" s="155"/>
    </row>
    <row r="60" spans="2:21">
      <c r="H60" s="254"/>
      <c r="I60" s="255"/>
      <c r="J60" s="255"/>
      <c r="K60" s="255"/>
      <c r="L60" s="255"/>
      <c r="M60" s="255"/>
      <c r="N60" s="254"/>
      <c r="O60" s="155"/>
      <c r="P60" s="155"/>
      <c r="Q60" s="155"/>
      <c r="R60" s="155"/>
      <c r="S60" s="155"/>
      <c r="T60" s="155"/>
      <c r="U60" s="155"/>
    </row>
    <row r="61" spans="2:21">
      <c r="H61" s="254"/>
      <c r="I61" s="255"/>
      <c r="J61" s="255"/>
      <c r="K61" s="255"/>
      <c r="L61" s="255"/>
      <c r="M61" s="255"/>
      <c r="Q61" s="255"/>
      <c r="R61" s="255"/>
      <c r="S61" s="255"/>
      <c r="T61" s="255"/>
      <c r="U61" s="255"/>
    </row>
  </sheetData>
  <mergeCells count="58">
    <mergeCell ref="L4:L5"/>
    <mergeCell ref="M4:M5"/>
    <mergeCell ref="O4:P5"/>
    <mergeCell ref="B2:I2"/>
    <mergeCell ref="B3:E3"/>
    <mergeCell ref="B4:B5"/>
    <mergeCell ref="F4:F5"/>
    <mergeCell ref="G4:G5"/>
    <mergeCell ref="I4:I5"/>
    <mergeCell ref="T4:T5"/>
    <mergeCell ref="U4:U5"/>
    <mergeCell ref="O18:P18"/>
    <mergeCell ref="O7:P7"/>
    <mergeCell ref="O8:P8"/>
    <mergeCell ref="O9:P9"/>
    <mergeCell ref="O10:P10"/>
    <mergeCell ref="O11:P11"/>
    <mergeCell ref="O12:P12"/>
    <mergeCell ref="O13:P13"/>
    <mergeCell ref="O14:P14"/>
    <mergeCell ref="O15:P15"/>
    <mergeCell ref="O16:P16"/>
    <mergeCell ref="O17:P17"/>
    <mergeCell ref="O6:P6"/>
    <mergeCell ref="O32:P32"/>
    <mergeCell ref="O19:P19"/>
    <mergeCell ref="O20:P20"/>
    <mergeCell ref="O21:P21"/>
    <mergeCell ref="O22:P22"/>
    <mergeCell ref="O23:P23"/>
    <mergeCell ref="O24:P24"/>
    <mergeCell ref="O25:P25"/>
    <mergeCell ref="O28:P28"/>
    <mergeCell ref="O29:P29"/>
    <mergeCell ref="O30:P30"/>
    <mergeCell ref="O31:P31"/>
    <mergeCell ref="O45:P45"/>
    <mergeCell ref="O33:P33"/>
    <mergeCell ref="O34:P34"/>
    <mergeCell ref="O35:P35"/>
    <mergeCell ref="O36:P36"/>
    <mergeCell ref="O37:P37"/>
    <mergeCell ref="O38:P38"/>
    <mergeCell ref="O39:P39"/>
    <mergeCell ref="O40:P40"/>
    <mergeCell ref="O41:P41"/>
    <mergeCell ref="O43:P43"/>
    <mergeCell ref="O44:P44"/>
    <mergeCell ref="O53:P53"/>
    <mergeCell ref="O54:P54"/>
    <mergeCell ref="R55:U55"/>
    <mergeCell ref="R56:U56"/>
    <mergeCell ref="O46:P46"/>
    <mergeCell ref="O48:P48"/>
    <mergeCell ref="O49:P49"/>
    <mergeCell ref="O50:P50"/>
    <mergeCell ref="O51:P51"/>
    <mergeCell ref="O52:P52"/>
  </mergeCells>
  <phoneticPr fontId="3"/>
  <printOptions horizontalCentered="1"/>
  <pageMargins left="0.51181102362204722" right="0.51181102362204722" top="0.74803149606299213" bottom="0.55118110236220474" header="0.51181102362204722" footer="0.51181102362204722"/>
  <pageSetup paperSize="9" scale="99" fitToWidth="2" orientation="portrait" r:id="rId1"/>
  <headerFooter alignWithMargins="0"/>
  <colBreaks count="1" manualBreakCount="1">
    <brk id="9"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0"/>
  <sheetViews>
    <sheetView showGridLines="0" view="pageBreakPreview" zoomScale="106" zoomScaleNormal="100" zoomScaleSheetLayoutView="106" workbookViewId="0">
      <selection activeCell="J36" sqref="J36"/>
    </sheetView>
  </sheetViews>
  <sheetFormatPr defaultRowHeight="13.5"/>
  <cols>
    <col min="1" max="1" width="14.125" style="3" bestFit="1" customWidth="1"/>
    <col min="2" max="2" width="11.625" style="3" customWidth="1"/>
    <col min="3" max="9" width="11.375" style="3" customWidth="1"/>
    <col min="10" max="16384" width="9" style="3"/>
  </cols>
  <sheetData>
    <row r="2" spans="1:9" ht="28.5" customHeight="1" thickBot="1">
      <c r="A2" s="256"/>
      <c r="B2" s="444" t="s">
        <v>260</v>
      </c>
      <c r="C2" s="444"/>
      <c r="D2" s="444"/>
      <c r="E2" s="444"/>
      <c r="F2" s="444"/>
      <c r="G2" s="444"/>
      <c r="H2" s="444"/>
      <c r="I2" s="444"/>
    </row>
    <row r="3" spans="1:9">
      <c r="B3" s="486" t="s">
        <v>123</v>
      </c>
      <c r="C3" s="488" t="s">
        <v>261</v>
      </c>
      <c r="D3" s="488" t="s">
        <v>262</v>
      </c>
      <c r="E3" s="488" t="s">
        <v>263</v>
      </c>
      <c r="F3" s="488" t="s">
        <v>264</v>
      </c>
      <c r="G3" s="490" t="s">
        <v>265</v>
      </c>
      <c r="H3" s="491" t="s">
        <v>266</v>
      </c>
      <c r="I3" s="492"/>
    </row>
    <row r="4" spans="1:9" ht="24">
      <c r="B4" s="487"/>
      <c r="C4" s="489"/>
      <c r="D4" s="489"/>
      <c r="E4" s="489"/>
      <c r="F4" s="489"/>
      <c r="G4" s="455"/>
      <c r="H4" s="141" t="s">
        <v>267</v>
      </c>
      <c r="I4" s="257" t="s">
        <v>133</v>
      </c>
    </row>
    <row r="5" spans="1:9">
      <c r="B5" s="111" t="s">
        <v>268</v>
      </c>
      <c r="C5" s="258">
        <v>97179</v>
      </c>
      <c r="D5" s="259">
        <v>38243</v>
      </c>
      <c r="E5" s="259">
        <v>10937</v>
      </c>
      <c r="F5" s="259">
        <v>1039</v>
      </c>
      <c r="G5" s="259">
        <v>35748</v>
      </c>
      <c r="H5" s="260">
        <v>286</v>
      </c>
      <c r="I5" s="261">
        <v>27.2</v>
      </c>
    </row>
    <row r="6" spans="1:9">
      <c r="B6" s="116">
        <v>26</v>
      </c>
      <c r="C6" s="258">
        <v>103552</v>
      </c>
      <c r="D6" s="259">
        <v>36383</v>
      </c>
      <c r="E6" s="259">
        <v>9659</v>
      </c>
      <c r="F6" s="259">
        <v>996</v>
      </c>
      <c r="G6" s="259">
        <v>37383</v>
      </c>
      <c r="H6" s="260">
        <v>265.5</v>
      </c>
      <c r="I6" s="261">
        <v>27.4</v>
      </c>
    </row>
    <row r="7" spans="1:9">
      <c r="B7" s="116">
        <v>27</v>
      </c>
      <c r="C7" s="258">
        <v>112807</v>
      </c>
      <c r="D7" s="259">
        <v>40829</v>
      </c>
      <c r="E7" s="259">
        <v>9792</v>
      </c>
      <c r="F7" s="259">
        <v>1056</v>
      </c>
      <c r="G7" s="259">
        <v>40657</v>
      </c>
      <c r="H7" s="260">
        <v>239.8</v>
      </c>
      <c r="I7" s="261">
        <v>25.9</v>
      </c>
    </row>
    <row r="8" spans="1:9">
      <c r="B8" s="116">
        <v>28</v>
      </c>
      <c r="C8" s="258">
        <v>114909</v>
      </c>
      <c r="D8" s="259">
        <v>43324</v>
      </c>
      <c r="E8" s="259">
        <v>9655</v>
      </c>
      <c r="F8" s="259">
        <v>1106</v>
      </c>
      <c r="G8" s="259">
        <v>54404</v>
      </c>
      <c r="H8" s="260">
        <v>222.9</v>
      </c>
      <c r="I8" s="261">
        <v>25.5</v>
      </c>
    </row>
    <row r="9" spans="1:9" ht="14.25" thickBot="1">
      <c r="B9" s="262">
        <v>29</v>
      </c>
      <c r="C9" s="263">
        <v>118495</v>
      </c>
      <c r="D9" s="263">
        <v>41781</v>
      </c>
      <c r="E9" s="263">
        <v>9308</v>
      </c>
      <c r="F9" s="263">
        <v>1032</v>
      </c>
      <c r="G9" s="263">
        <v>41539</v>
      </c>
      <c r="H9" s="264">
        <v>222.8</v>
      </c>
      <c r="I9" s="265">
        <v>24.7</v>
      </c>
    </row>
    <row r="10" spans="1:9">
      <c r="B10" s="19" t="s">
        <v>120</v>
      </c>
      <c r="C10" s="19"/>
      <c r="D10" s="19"/>
      <c r="E10" s="19"/>
      <c r="F10" s="19"/>
      <c r="G10" s="19"/>
      <c r="H10" s="19"/>
      <c r="I10" s="19"/>
    </row>
    <row r="11" spans="1:9" ht="9.9499999999999993" customHeight="1"/>
    <row r="12" spans="1:9" ht="9.9499999999999993" customHeight="1"/>
    <row r="13" spans="1:9" ht="9.9499999999999993" customHeight="1"/>
    <row r="14" spans="1:9" ht="9.9499999999999993" customHeight="1"/>
    <row r="15" spans="1:9" ht="9.9499999999999993" customHeight="1"/>
    <row r="16" spans="1:9" ht="9.9499999999999993" customHeight="1"/>
    <row r="17" spans="10:13" ht="9.9499999999999993" customHeight="1"/>
    <row r="18" spans="10:13" ht="9.9499999999999993" customHeight="1"/>
    <row r="19" spans="10:13" ht="9.9499999999999993" customHeight="1"/>
    <row r="20" spans="10:13" ht="9.9499999999999993" customHeight="1"/>
    <row r="21" spans="10:13" ht="9.9499999999999993" customHeight="1"/>
    <row r="22" spans="10:13" ht="9.9499999999999993" customHeight="1"/>
    <row r="23" spans="10:13" ht="9.9499999999999993" customHeight="1"/>
    <row r="24" spans="10:13" ht="9.9499999999999993" customHeight="1">
      <c r="J24" s="408"/>
      <c r="K24" s="409"/>
      <c r="L24" s="408"/>
      <c r="M24" s="408"/>
    </row>
    <row r="25" spans="10:13" ht="9.9499999999999993" customHeight="1"/>
    <row r="26" spans="10:13" ht="9.9499999999999993" customHeight="1"/>
    <row r="27" spans="10:13" ht="9.9499999999999993" customHeight="1"/>
    <row r="28" spans="10:13" ht="9.9499999999999993" customHeight="1"/>
    <row r="29" spans="10:13" ht="9.9499999999999993" customHeight="1"/>
    <row r="30" spans="10:13" ht="9.9499999999999993" customHeight="1"/>
    <row r="31" spans="10:13" ht="9.9499999999999993" customHeight="1"/>
    <row r="32" spans="10:13"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sheetData>
  <mergeCells count="8">
    <mergeCell ref="B2:I2"/>
    <mergeCell ref="B3:B4"/>
    <mergeCell ref="C3:C4"/>
    <mergeCell ref="D3:D4"/>
    <mergeCell ref="E3:E4"/>
    <mergeCell ref="F3:F4"/>
    <mergeCell ref="G3:G4"/>
    <mergeCell ref="H3:I3"/>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
  <sheetViews>
    <sheetView showGridLines="0" zoomScaleNormal="100" zoomScaleSheetLayoutView="140" workbookViewId="0">
      <selection activeCell="K21" sqref="K21"/>
    </sheetView>
  </sheetViews>
  <sheetFormatPr defaultRowHeight="13.5"/>
  <cols>
    <col min="1" max="1" width="14.125" style="3" bestFit="1" customWidth="1"/>
    <col min="2" max="2" width="11.625" style="3" customWidth="1"/>
    <col min="3" max="7" width="11.875" style="3" customWidth="1"/>
    <col min="8" max="8" width="2.375" style="3" customWidth="1"/>
    <col min="9" max="9" width="13.875" style="3" bestFit="1" customWidth="1"/>
    <col min="10" max="10" width="4.375" style="3" customWidth="1"/>
    <col min="11" max="16384" width="9" style="3"/>
  </cols>
  <sheetData>
    <row r="2" spans="1:10" ht="28.5" customHeight="1" thickBot="1">
      <c r="A2" s="256"/>
      <c r="B2" s="444" t="s">
        <v>269</v>
      </c>
      <c r="C2" s="444"/>
      <c r="D2" s="444"/>
      <c r="E2" s="444"/>
      <c r="F2" s="444"/>
      <c r="G2" s="444"/>
      <c r="H2" s="444"/>
      <c r="I2" s="444"/>
      <c r="J2" s="444"/>
    </row>
    <row r="3" spans="1:10">
      <c r="B3" s="486" t="s">
        <v>123</v>
      </c>
      <c r="C3" s="542" t="s">
        <v>270</v>
      </c>
      <c r="D3" s="551"/>
      <c r="E3" s="542" t="s">
        <v>271</v>
      </c>
      <c r="F3" s="551"/>
      <c r="G3" s="565" t="s">
        <v>272</v>
      </c>
      <c r="H3" s="552" t="s">
        <v>273</v>
      </c>
      <c r="I3" s="553"/>
      <c r="J3" s="553"/>
    </row>
    <row r="4" spans="1:10">
      <c r="B4" s="487"/>
      <c r="C4" s="110" t="s">
        <v>274</v>
      </c>
      <c r="D4" s="110" t="s">
        <v>275</v>
      </c>
      <c r="E4" s="110" t="s">
        <v>276</v>
      </c>
      <c r="F4" s="110" t="s">
        <v>277</v>
      </c>
      <c r="G4" s="536"/>
      <c r="H4" s="457"/>
      <c r="I4" s="458"/>
      <c r="J4" s="458"/>
    </row>
    <row r="5" spans="1:10" ht="15" customHeight="1">
      <c r="B5" s="459" t="s">
        <v>134</v>
      </c>
      <c r="C5" s="559">
        <v>108</v>
      </c>
      <c r="D5" s="559">
        <v>62</v>
      </c>
      <c r="E5" s="561">
        <v>1138</v>
      </c>
      <c r="F5" s="559">
        <v>62</v>
      </c>
      <c r="G5" s="559" t="s">
        <v>99</v>
      </c>
      <c r="H5" s="261"/>
      <c r="I5" s="266" t="s">
        <v>278</v>
      </c>
      <c r="J5" s="267" t="s">
        <v>99</v>
      </c>
    </row>
    <row r="6" spans="1:10" ht="15" customHeight="1">
      <c r="B6" s="459"/>
      <c r="C6" s="559"/>
      <c r="D6" s="559"/>
      <c r="E6" s="561"/>
      <c r="F6" s="559"/>
      <c r="G6" s="559"/>
      <c r="H6" s="261"/>
      <c r="I6" s="268" t="s">
        <v>279</v>
      </c>
      <c r="J6" s="269" t="s">
        <v>99</v>
      </c>
    </row>
    <row r="7" spans="1:10" ht="15" customHeight="1">
      <c r="B7" s="555">
        <v>26</v>
      </c>
      <c r="C7" s="557">
        <v>106</v>
      </c>
      <c r="D7" s="559">
        <v>62</v>
      </c>
      <c r="E7" s="561">
        <v>1122</v>
      </c>
      <c r="F7" s="559">
        <v>62</v>
      </c>
      <c r="G7" s="559" t="s">
        <v>99</v>
      </c>
      <c r="H7" s="261"/>
      <c r="I7" s="266" t="s">
        <v>278</v>
      </c>
      <c r="J7" s="269" t="s">
        <v>99</v>
      </c>
    </row>
    <row r="8" spans="1:10" ht="15" customHeight="1">
      <c r="B8" s="459"/>
      <c r="C8" s="557"/>
      <c r="D8" s="559"/>
      <c r="E8" s="561"/>
      <c r="F8" s="559"/>
      <c r="G8" s="559"/>
      <c r="H8" s="261"/>
      <c r="I8" s="268" t="s">
        <v>279</v>
      </c>
      <c r="J8" s="269" t="s">
        <v>99</v>
      </c>
    </row>
    <row r="9" spans="1:10" ht="15" customHeight="1">
      <c r="B9" s="563">
        <v>27</v>
      </c>
      <c r="C9" s="564">
        <v>106</v>
      </c>
      <c r="D9" s="559">
        <v>61</v>
      </c>
      <c r="E9" s="561">
        <v>1122</v>
      </c>
      <c r="F9" s="559">
        <v>61</v>
      </c>
      <c r="G9" s="559" t="s">
        <v>99</v>
      </c>
      <c r="H9" s="261"/>
      <c r="I9" s="266" t="s">
        <v>278</v>
      </c>
      <c r="J9" s="269" t="s">
        <v>99</v>
      </c>
    </row>
    <row r="10" spans="1:10" ht="15" customHeight="1">
      <c r="B10" s="494"/>
      <c r="C10" s="564"/>
      <c r="D10" s="559"/>
      <c r="E10" s="561"/>
      <c r="F10" s="559"/>
      <c r="G10" s="559"/>
      <c r="H10" s="261"/>
      <c r="I10" s="268" t="s">
        <v>279</v>
      </c>
      <c r="J10" s="269" t="s">
        <v>99</v>
      </c>
    </row>
    <row r="11" spans="1:10" ht="15" customHeight="1">
      <c r="B11" s="555">
        <v>28</v>
      </c>
      <c r="C11" s="557">
        <v>103</v>
      </c>
      <c r="D11" s="559">
        <v>57</v>
      </c>
      <c r="E11" s="561">
        <v>1069</v>
      </c>
      <c r="F11" s="559">
        <v>57</v>
      </c>
      <c r="G11" s="559" t="s">
        <v>9</v>
      </c>
      <c r="H11" s="261"/>
      <c r="I11" s="266" t="s">
        <v>280</v>
      </c>
      <c r="J11" s="269" t="s">
        <v>7</v>
      </c>
    </row>
    <row r="12" spans="1:10" ht="15" customHeight="1">
      <c r="B12" s="459"/>
      <c r="C12" s="557"/>
      <c r="D12" s="559"/>
      <c r="E12" s="561"/>
      <c r="F12" s="559"/>
      <c r="G12" s="559"/>
      <c r="H12" s="261"/>
      <c r="I12" s="268" t="s">
        <v>281</v>
      </c>
      <c r="J12" s="269" t="s">
        <v>7</v>
      </c>
    </row>
    <row r="13" spans="1:10" ht="15" customHeight="1">
      <c r="B13" s="555">
        <v>29</v>
      </c>
      <c r="C13" s="557">
        <v>101</v>
      </c>
      <c r="D13" s="559">
        <v>57</v>
      </c>
      <c r="E13" s="561">
        <v>1054</v>
      </c>
      <c r="F13" s="559">
        <v>57</v>
      </c>
      <c r="G13" s="559" t="s">
        <v>99</v>
      </c>
      <c r="H13" s="261"/>
      <c r="I13" s="268" t="s">
        <v>278</v>
      </c>
      <c r="J13" s="269" t="s">
        <v>99</v>
      </c>
    </row>
    <row r="14" spans="1:10" ht="15" customHeight="1" thickBot="1">
      <c r="B14" s="556"/>
      <c r="C14" s="558"/>
      <c r="D14" s="560"/>
      <c r="E14" s="562"/>
      <c r="F14" s="560"/>
      <c r="G14" s="560"/>
      <c r="H14" s="265"/>
      <c r="I14" s="270" t="s">
        <v>281</v>
      </c>
      <c r="J14" s="271" t="s">
        <v>99</v>
      </c>
    </row>
    <row r="15" spans="1:10" ht="12.75" customHeight="1">
      <c r="B15" s="554" t="s">
        <v>120</v>
      </c>
      <c r="C15" s="554"/>
      <c r="D15" s="554"/>
      <c r="E15" s="20"/>
      <c r="F15" s="20"/>
      <c r="G15" s="20"/>
      <c r="H15" s="101"/>
      <c r="I15" s="20"/>
      <c r="J15" s="6"/>
    </row>
  </sheetData>
  <mergeCells count="37">
    <mergeCell ref="G5:G6"/>
    <mergeCell ref="B2:J2"/>
    <mergeCell ref="B3:B4"/>
    <mergeCell ref="C3:D3"/>
    <mergeCell ref="E3:F3"/>
    <mergeCell ref="G3:G4"/>
    <mergeCell ref="H3:J4"/>
    <mergeCell ref="B5:B6"/>
    <mergeCell ref="C5:C6"/>
    <mergeCell ref="D5:D6"/>
    <mergeCell ref="E5:E6"/>
    <mergeCell ref="F5:F6"/>
    <mergeCell ref="G9:G10"/>
    <mergeCell ref="B7:B8"/>
    <mergeCell ref="C7:C8"/>
    <mergeCell ref="D7:D8"/>
    <mergeCell ref="E7:E8"/>
    <mergeCell ref="F7:F8"/>
    <mergeCell ref="G7:G8"/>
    <mergeCell ref="B9:B10"/>
    <mergeCell ref="C9:C10"/>
    <mergeCell ref="D9:D10"/>
    <mergeCell ref="E9:E10"/>
    <mergeCell ref="F9:F10"/>
    <mergeCell ref="F13:F14"/>
    <mergeCell ref="G13:G14"/>
    <mergeCell ref="B11:B12"/>
    <mergeCell ref="C11:C12"/>
    <mergeCell ref="D11:D12"/>
    <mergeCell ref="E11:E12"/>
    <mergeCell ref="F11:F12"/>
    <mergeCell ref="G11:G12"/>
    <mergeCell ref="B15:D15"/>
    <mergeCell ref="B13:B14"/>
    <mergeCell ref="C13:C14"/>
    <mergeCell ref="D13:D14"/>
    <mergeCell ref="E13:E1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11運輸・通信</vt:lpstr>
      <vt:lpstr>106</vt:lpstr>
      <vt:lpstr>107</vt:lpstr>
      <vt:lpstr>107-2</vt:lpstr>
      <vt:lpstr>107-3</vt:lpstr>
      <vt:lpstr>108(1)</vt:lpstr>
      <vt:lpstr>108(2)</vt:lpstr>
      <vt:lpstr>109</vt:lpstr>
      <vt:lpstr>110</vt:lpstr>
      <vt:lpstr>111 </vt:lpstr>
      <vt:lpstr>112</vt:lpstr>
      <vt:lpstr>113</vt:lpstr>
      <vt:lpstr>114</vt:lpstr>
      <vt:lpstr>115</vt:lpstr>
      <vt:lpstr>116(1)</vt:lpstr>
      <vt:lpstr>116(2)</vt:lpstr>
      <vt:lpstr>117 </vt:lpstr>
      <vt:lpstr>118</vt:lpstr>
      <vt:lpstr>'106'!Print_Area</vt:lpstr>
      <vt:lpstr>'107'!Print_Area</vt:lpstr>
      <vt:lpstr>'107-2'!Print_Area</vt:lpstr>
      <vt:lpstr>'107-3'!Print_Area</vt:lpstr>
      <vt:lpstr>'108(1)'!Print_Area</vt:lpstr>
      <vt:lpstr>'108(2)'!Print_Area</vt:lpstr>
      <vt:lpstr>'109'!Print_Area</vt:lpstr>
      <vt:lpstr>'110'!Print_Area</vt:lpstr>
      <vt:lpstr>'111 '!Print_Area</vt:lpstr>
      <vt:lpstr>'112'!Print_Area</vt:lpstr>
      <vt:lpstr>'113'!Print_Area</vt:lpstr>
      <vt:lpstr>'114'!Print_Area</vt:lpstr>
      <vt:lpstr>'115'!Print_Area</vt:lpstr>
      <vt:lpstr>'116(1)'!Print_Area</vt:lpstr>
      <vt:lpstr>'116(2)'!Print_Area</vt:lpstr>
      <vt:lpstr>'117 '!Print_Area</vt:lpstr>
      <vt:lpstr>'118'!Print_Area</vt:lpstr>
      <vt:lpstr>'11運輸・通信'!Print_Area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Nishioka Asumi</cp:lastModifiedBy>
  <cp:lastPrinted>2020-03-23T05:33:11Z</cp:lastPrinted>
  <dcterms:created xsi:type="dcterms:W3CDTF">2019-11-02T04:49:44Z</dcterms:created>
  <dcterms:modified xsi:type="dcterms:W3CDTF">2020-04-03T11:20:28Z</dcterms:modified>
</cp:coreProperties>
</file>