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815"/>
  </bookViews>
  <sheets>
    <sheet name="報告１" sheetId="2" r:id="rId1"/>
    <sheet name="報告２" sheetId="4" r:id="rId2"/>
    <sheet name="報告３" sheetId="3" r:id="rId3"/>
  </sheets>
  <definedNames>
    <definedName name="_xlnm.Print_Area" localSheetId="0">報告１!$A$1:$K$213</definedName>
    <definedName name="_xlnm.Print_Area" localSheetId="2">報告３!$A$1:$J$63</definedName>
    <definedName name="_xlnm.Print_Area" localSheetId="1">報告２!$A$1:$R$133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<sst xmlns="http://schemas.openxmlformats.org/spreadsheetml/2006/main" xmlns:r="http://schemas.openxmlformats.org/officeDocument/2006/relationships" count="215" uniqueCount="215">
  <si>
    <t>　救急告示を受けていない医療機関への</t>
    <rPh sb="1" eb="3">
      <t>キュウキュウ</t>
    </rPh>
    <rPh sb="3" eb="5">
      <t>コクジ</t>
    </rPh>
    <rPh sb="6" eb="7">
      <t>ウ</t>
    </rPh>
    <rPh sb="12" eb="14">
      <t>イリョウ</t>
    </rPh>
    <rPh sb="14" eb="16">
      <t>キカン</t>
    </rPh>
    <phoneticPr fontId="1"/>
  </si>
  <si>
    <t>２９，３４６件（対前年比１０．１％の減）
県外搬送及びヘリ搬送除く</t>
    <rPh sb="6" eb="7">
      <t>ケン</t>
    </rPh>
    <rPh sb="8" eb="9">
      <t>タイ</t>
    </rPh>
    <rPh sb="9" eb="12">
      <t>ゼンネンヒ</t>
    </rPh>
    <rPh sb="18" eb="19">
      <t>ゲン</t>
    </rPh>
    <rPh sb="21" eb="23">
      <t>ケンガイ</t>
    </rPh>
    <rPh sb="23" eb="25">
      <t>ハンソウ</t>
    </rPh>
    <rPh sb="25" eb="26">
      <t>オヨ</t>
    </rPh>
    <rPh sb="29" eb="31">
      <t>ハンソウ</t>
    </rPh>
    <rPh sb="31" eb="32">
      <t>ノゾ</t>
    </rPh>
    <phoneticPr fontId="1"/>
  </si>
  <si>
    <t>東部Ⅲ</t>
    <rPh sb="0" eb="2">
      <t>トウブ</t>
    </rPh>
    <phoneticPr fontId="16"/>
  </si>
  <si>
    <t>東部Ⅱ</t>
    <rPh sb="0" eb="2">
      <t>トウブ</t>
    </rPh>
    <phoneticPr fontId="16"/>
  </si>
  <si>
    <t>徳島県保健福祉部医療政策課広域医療室</t>
    <rPh sb="0" eb="3">
      <t>トクシマケン</t>
    </rPh>
    <rPh sb="3" eb="5">
      <t>ホケン</t>
    </rPh>
    <rPh sb="5" eb="8">
      <t>フクシブ</t>
    </rPh>
    <rPh sb="8" eb="10">
      <t>イリョウ</t>
    </rPh>
    <rPh sb="10" eb="13">
      <t>セイサクカ</t>
    </rPh>
    <rPh sb="13" eb="15">
      <t>コウイキ</t>
    </rPh>
    <rPh sb="15" eb="18">
      <t>イリョウシツ</t>
    </rPh>
    <phoneticPr fontId="1"/>
  </si>
  <si>
    <t>圏域別搬送件数（受入地域）</t>
    <rPh sb="0" eb="2">
      <t>ケンイキ</t>
    </rPh>
    <rPh sb="2" eb="3">
      <t>ベツ</t>
    </rPh>
    <rPh sb="3" eb="5">
      <t>ハンソウ</t>
    </rPh>
    <rPh sb="5" eb="7">
      <t>ケンスウ</t>
    </rPh>
    <rPh sb="8" eb="10">
      <t>ウケイ</t>
    </rPh>
    <rPh sb="10" eb="12">
      <t>チイキ</t>
    </rPh>
    <phoneticPr fontId="16"/>
  </si>
  <si>
    <t>１　令和２年救急患者搬送数（全県）</t>
    <rPh sb="2" eb="4">
      <t>レイワ</t>
    </rPh>
    <rPh sb="5" eb="6">
      <t>ネン</t>
    </rPh>
    <rPh sb="6" eb="8">
      <t>キュウキュウ</t>
    </rPh>
    <rPh sb="8" eb="10">
      <t>カンジャ</t>
    </rPh>
    <rPh sb="10" eb="12">
      <t>ハンソウ</t>
    </rPh>
    <rPh sb="12" eb="13">
      <t>スウ</t>
    </rPh>
    <rPh sb="14" eb="16">
      <t>ゼンケン</t>
    </rPh>
    <phoneticPr fontId="1"/>
  </si>
  <si>
    <t>西部Ⅰ</t>
    <rPh sb="0" eb="2">
      <t>セイブ</t>
    </rPh>
    <phoneticPr fontId="16"/>
  </si>
  <si>
    <t>搬送先</t>
    <rPh sb="0" eb="2">
      <t>ハンソウ</t>
    </rPh>
    <rPh sb="2" eb="3">
      <t>サキ</t>
    </rPh>
    <phoneticPr fontId="16"/>
  </si>
  <si>
    <t>軽症</t>
    <rPh sb="0" eb="1">
      <t>ケイ</t>
    </rPh>
    <rPh sb="1" eb="2">
      <t>ショウ</t>
    </rPh>
    <phoneticPr fontId="16"/>
  </si>
  <si>
    <t>東部Ⅰ</t>
    <rPh sb="0" eb="2">
      <t>トウブ</t>
    </rPh>
    <phoneticPr fontId="16"/>
  </si>
  <si>
    <t>中症</t>
    <rPh sb="0" eb="2">
      <t>チュウショウ</t>
    </rPh>
    <phoneticPr fontId="16"/>
  </si>
  <si>
    <t>南部Ⅰ</t>
    <rPh sb="0" eb="2">
      <t>ナンブ</t>
    </rPh>
    <phoneticPr fontId="16"/>
  </si>
  <si>
    <t>南部Ⅱ</t>
    <rPh sb="0" eb="2">
      <t>ナンブ</t>
    </rPh>
    <phoneticPr fontId="16"/>
  </si>
  <si>
    <t>救急告示（３次・救命セ）</t>
    <rPh sb="0" eb="2">
      <t>キュウキュウ</t>
    </rPh>
    <rPh sb="2" eb="4">
      <t>コクジ</t>
    </rPh>
    <rPh sb="6" eb="7">
      <t>ジ</t>
    </rPh>
    <rPh sb="8" eb="10">
      <t>キュウメイ</t>
    </rPh>
    <phoneticPr fontId="1"/>
  </si>
  <si>
    <t>徳島県立三好病院</t>
    <rPh sb="0" eb="2">
      <t>トクシマ</t>
    </rPh>
    <rPh sb="2" eb="4">
      <t>ケンリツ</t>
    </rPh>
    <rPh sb="4" eb="6">
      <t>ミヨシ</t>
    </rPh>
    <rPh sb="6" eb="8">
      <t>ビョウイン</t>
    </rPh>
    <phoneticPr fontId="16"/>
  </si>
  <si>
    <t>西部Ⅱ</t>
    <rPh sb="0" eb="2">
      <t>セイブ</t>
    </rPh>
    <phoneticPr fontId="16"/>
  </si>
  <si>
    <t>計</t>
    <rPh sb="0" eb="1">
      <t>ケイ</t>
    </rPh>
    <phoneticPr fontId="16"/>
  </si>
  <si>
    <t>佐那河内村</t>
    <rPh sb="0" eb="4">
      <t>サナゴウチ</t>
    </rPh>
    <rPh sb="4" eb="5">
      <t>ソン</t>
    </rPh>
    <phoneticPr fontId="16"/>
  </si>
  <si>
    <t>(人）</t>
    <rPh sb="1" eb="2">
      <t>ニン</t>
    </rPh>
    <phoneticPr fontId="16"/>
  </si>
  <si>
    <t>伸び率％</t>
    <rPh sb="0" eb="3">
      <t>ノビリツ</t>
    </rPh>
    <phoneticPr fontId="16"/>
  </si>
  <si>
    <t>麻植協</t>
    <rPh sb="0" eb="2">
      <t>オエ</t>
    </rPh>
    <rPh sb="2" eb="3">
      <t>キョウ</t>
    </rPh>
    <phoneticPr fontId="16"/>
  </si>
  <si>
    <t>市町村名</t>
    <rPh sb="0" eb="4">
      <t>シチョウソンメイ</t>
    </rPh>
    <phoneticPr fontId="16"/>
  </si>
  <si>
    <t>平成30年</t>
    <rPh sb="0" eb="2">
      <t>ヘイセイ</t>
    </rPh>
    <rPh sb="4" eb="5">
      <t>ネン</t>
    </rPh>
    <phoneticPr fontId="16"/>
  </si>
  <si>
    <t>搬送</t>
    <rPh sb="0" eb="2">
      <t>ハンソウ</t>
    </rPh>
    <phoneticPr fontId="16"/>
  </si>
  <si>
    <t>牟岐町</t>
  </si>
  <si>
    <t>11位</t>
    <rPh sb="2" eb="3">
      <t>イ</t>
    </rPh>
    <phoneticPr fontId="1"/>
  </si>
  <si>
    <t>令和元年</t>
    <rPh sb="0" eb="2">
      <t>レイワ</t>
    </rPh>
    <rPh sb="2" eb="4">
      <t>ガンネン</t>
    </rPh>
    <phoneticPr fontId="1"/>
  </si>
  <si>
    <t>徳島大学病院</t>
    <rPh sb="0" eb="2">
      <t>トクシマ</t>
    </rPh>
    <rPh sb="2" eb="4">
      <t>ダイガク</t>
    </rPh>
    <rPh sb="4" eb="6">
      <t>ビョウイン</t>
    </rPh>
    <phoneticPr fontId="16"/>
  </si>
  <si>
    <t>死亡</t>
    <rPh sb="0" eb="2">
      <t>シボウ</t>
    </rPh>
    <phoneticPr fontId="16"/>
  </si>
  <si>
    <t>中等症</t>
    <rPh sb="0" eb="1">
      <t>ナカ</t>
    </rPh>
    <rPh sb="1" eb="2">
      <t>ナド</t>
    </rPh>
    <rPh sb="2" eb="3">
      <t>ショウ</t>
    </rPh>
    <phoneticPr fontId="16"/>
  </si>
  <si>
    <t>２　圏域別の重症度割合</t>
    <rPh sb="2" eb="5">
      <t>ケンイキベツ</t>
    </rPh>
    <rPh sb="6" eb="8">
      <t>ジュウショウ</t>
    </rPh>
    <rPh sb="8" eb="9">
      <t>ド</t>
    </rPh>
    <rPh sb="9" eb="11">
      <t>ワリアイ</t>
    </rPh>
    <phoneticPr fontId="1"/>
  </si>
  <si>
    <t>計</t>
  </si>
  <si>
    <t>　　　　東部Ⅰ圏域で、県内平均を上回る軽症者の利用がある。</t>
    <rPh sb="4" eb="6">
      <t>トウブ</t>
    </rPh>
    <rPh sb="7" eb="9">
      <t>ケンイキ</t>
    </rPh>
    <rPh sb="11" eb="13">
      <t>ケンナイ</t>
    </rPh>
    <rPh sb="13" eb="15">
      <t>ヘイキン</t>
    </rPh>
    <rPh sb="16" eb="18">
      <t>ウワマワ</t>
    </rPh>
    <rPh sb="19" eb="22">
      <t>ケイショウシャ</t>
    </rPh>
    <rPh sb="23" eb="25">
      <t>リヨウ</t>
    </rPh>
    <phoneticPr fontId="1"/>
  </si>
  <si>
    <t>種　　　　別</t>
    <rPh sb="0" eb="1">
      <t>シュ</t>
    </rPh>
    <rPh sb="5" eb="6">
      <t>ベツ</t>
    </rPh>
    <phoneticPr fontId="1"/>
  </si>
  <si>
    <t>発生地</t>
    <rPh sb="0" eb="3">
      <t>ハッセイチ</t>
    </rPh>
    <phoneticPr fontId="16"/>
  </si>
  <si>
    <t>徳島市</t>
  </si>
  <si>
    <t>軽症</t>
    <rPh sb="0" eb="2">
      <t>ケイショウ</t>
    </rPh>
    <phoneticPr fontId="16"/>
  </si>
  <si>
    <t>吉野川市</t>
    <rPh sb="0" eb="4">
      <t>ヨシノガワシ</t>
    </rPh>
    <phoneticPr fontId="16"/>
  </si>
  <si>
    <t>　搬送件数の９５．４％を救急告示医療機関が</t>
    <rPh sb="1" eb="3">
      <t>ハンソウ</t>
    </rPh>
    <rPh sb="3" eb="5">
      <t>ケンスウ</t>
    </rPh>
    <rPh sb="12" eb="14">
      <t>キュウキュウ</t>
    </rPh>
    <rPh sb="14" eb="16">
      <t>コクジ</t>
    </rPh>
    <rPh sb="16" eb="18">
      <t>イリョウ</t>
    </rPh>
    <rPh sb="18" eb="20">
      <t>キカン</t>
    </rPh>
    <phoneticPr fontId="1"/>
  </si>
  <si>
    <t>三好市</t>
    <rPh sb="0" eb="2">
      <t>ミヨシ</t>
    </rPh>
    <rPh sb="2" eb="3">
      <t>シ</t>
    </rPh>
    <phoneticPr fontId="16"/>
  </si>
  <si>
    <t>上板町</t>
  </si>
  <si>
    <t>高齢化率</t>
    <rPh sb="0" eb="3">
      <t>コウレイカ</t>
    </rPh>
    <rPh sb="3" eb="4">
      <t>リツ</t>
    </rPh>
    <phoneticPr fontId="16"/>
  </si>
  <si>
    <t>中症</t>
    <rPh sb="0" eb="1">
      <t>チュウ</t>
    </rPh>
    <rPh sb="1" eb="2">
      <t>ショウ</t>
    </rPh>
    <phoneticPr fontId="16"/>
  </si>
  <si>
    <t>その他</t>
    <rPh sb="0" eb="3">
      <t>ソノタ</t>
    </rPh>
    <phoneticPr fontId="16"/>
  </si>
  <si>
    <t>　　計</t>
    <rPh sb="2" eb="3">
      <t>ケイ</t>
    </rPh>
    <phoneticPr fontId="16"/>
  </si>
  <si>
    <t>三好</t>
    <rPh sb="0" eb="2">
      <t>ミヨシ</t>
    </rPh>
    <phoneticPr fontId="16"/>
  </si>
  <si>
    <t>重症</t>
    <rPh sb="0" eb="2">
      <t>ジュウショウ</t>
    </rPh>
    <phoneticPr fontId="16"/>
  </si>
  <si>
    <t>全県</t>
    <rPh sb="0" eb="2">
      <t>ゼンケン</t>
    </rPh>
    <phoneticPr fontId="16"/>
  </si>
  <si>
    <t>人口千人</t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</si>
  <si>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16"/>
  </si>
  <si>
    <t>徳島赤十字病院</t>
    <rPh sb="0" eb="1">
      <t>トク</t>
    </rPh>
    <rPh sb="1" eb="2">
      <t>コマツシマ</t>
    </rPh>
    <rPh sb="2" eb="5">
      <t>セキジュウジ</t>
    </rPh>
    <rPh sb="5" eb="7">
      <t>ビョウイン</t>
    </rPh>
    <phoneticPr fontId="16"/>
  </si>
  <si>
    <t>　　　　　計　</t>
    <rPh sb="5" eb="6">
      <t>ケイ</t>
    </rPh>
    <phoneticPr fontId="16"/>
  </si>
  <si>
    <t>○救急告示医療機関への搬送割合</t>
    <rPh sb="1" eb="3">
      <t>キュウキュウ</t>
    </rPh>
    <rPh sb="3" eb="5">
      <t>コクジ</t>
    </rPh>
    <rPh sb="5" eb="7">
      <t>イリョウ</t>
    </rPh>
    <rPh sb="7" eb="9">
      <t>キカン</t>
    </rPh>
    <rPh sb="11" eb="13">
      <t>ハンソウ</t>
    </rPh>
    <rPh sb="13" eb="15">
      <t>ワリアイ</t>
    </rPh>
    <phoneticPr fontId="1"/>
  </si>
  <si>
    <t>４　搬送先種別による状況</t>
    <rPh sb="2" eb="4">
      <t>ハンソウ</t>
    </rPh>
    <rPh sb="4" eb="5">
      <t>サキ</t>
    </rPh>
    <rPh sb="5" eb="7">
      <t>シュベツ</t>
    </rPh>
    <rPh sb="10" eb="12">
      <t>ジョウキョウ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</si>
  <si>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</t>
  </si>
  <si>
    <t>　救急患者搬送総数は、昨年より減少（△３，２９９件）し、全ての地域で件数が減少した。</t>
    <rPh sb="1" eb="3">
      <t>キュウキュウ</t>
    </rPh>
    <rPh sb="3" eb="5">
      <t>カンジャ</t>
    </rPh>
    <rPh sb="5" eb="7">
      <t>ハンソウ</t>
    </rPh>
    <rPh sb="7" eb="9">
      <t>ソウスウ</t>
    </rPh>
    <rPh sb="11" eb="13">
      <t>サクネン</t>
    </rPh>
    <rPh sb="15" eb="17">
      <t>ゲンショウ</t>
    </rPh>
    <rPh sb="24" eb="25">
      <t>ケン</t>
    </rPh>
    <rPh sb="28" eb="29">
      <t>スベ</t>
    </rPh>
    <rPh sb="31" eb="33">
      <t>チイキ</t>
    </rPh>
    <rPh sb="34" eb="36">
      <t>ケンスウ</t>
    </rPh>
    <rPh sb="37" eb="39">
      <t>ゲンショウ</t>
    </rPh>
    <phoneticPr fontId="1"/>
  </si>
  <si>
    <t>死亡</t>
    <rPh sb="0" eb="1">
      <t>シ</t>
    </rPh>
    <rPh sb="1" eb="2">
      <t>ボウ</t>
    </rPh>
    <phoneticPr fontId="16"/>
  </si>
  <si>
    <t>他地域への流出が一番多いのは、西部Ⅰであった。次いで東部Ⅱであった。</t>
    <rPh sb="0" eb="3">
      <t>ホカチイキ</t>
    </rPh>
    <rPh sb="5" eb="7">
      <t>リュウシュツ</t>
    </rPh>
    <rPh sb="8" eb="10">
      <t>イチバン</t>
    </rPh>
    <rPh sb="10" eb="11">
      <t>オオ</t>
    </rPh>
    <rPh sb="15" eb="17">
      <t>セイブ</t>
    </rPh>
    <rPh sb="23" eb="24">
      <t>ツ</t>
    </rPh>
    <rPh sb="26" eb="28">
      <t>トウブ</t>
    </rPh>
    <phoneticPr fontId="1"/>
  </si>
  <si>
    <t>その他医療機関</t>
    <rPh sb="2" eb="3">
      <t>タ</t>
    </rPh>
    <rPh sb="3" eb="5">
      <t>イリョウ</t>
    </rPh>
    <rPh sb="5" eb="7">
      <t>キカン</t>
    </rPh>
    <phoneticPr fontId="1"/>
  </si>
  <si>
    <t>救急告示</t>
    <rPh sb="0" eb="2">
      <t>キュウキュウ</t>
    </rPh>
    <rPh sb="2" eb="4">
      <t>コクジ</t>
    </rPh>
    <phoneticPr fontId="16"/>
  </si>
  <si>
    <t>救急告示（２次）</t>
    <rPh sb="0" eb="2">
      <t>キュウキュウ</t>
    </rPh>
    <rPh sb="2" eb="4">
      <t>コクジ</t>
    </rPh>
    <rPh sb="6" eb="7">
      <t>ジ</t>
    </rPh>
    <phoneticPr fontId="1"/>
  </si>
  <si>
    <t>県外への搬送事例は６４件であった。県外搬送の内訳は、次のとおり。</t>
    <rPh sb="0" eb="2">
      <t>ケンガイ</t>
    </rPh>
    <rPh sb="4" eb="6">
      <t>ハンソウ</t>
    </rPh>
    <rPh sb="6" eb="8">
      <t>ジレイ</t>
    </rPh>
    <rPh sb="11" eb="12">
      <t>ケン</t>
    </rPh>
    <rPh sb="17" eb="19">
      <t>ケンガイ</t>
    </rPh>
    <rPh sb="19" eb="21">
      <t>ハンソウ</t>
    </rPh>
    <rPh sb="22" eb="24">
      <t>ウチワケ</t>
    </rPh>
    <rPh sb="26" eb="27">
      <t>ツギ</t>
    </rPh>
    <phoneticPr fontId="1"/>
  </si>
  <si>
    <t>合計</t>
    <rPh sb="0" eb="2">
      <t>ゴウケイ</t>
    </rPh>
    <phoneticPr fontId="1"/>
  </si>
  <si>
    <t>件数</t>
    <rPh sb="0" eb="2">
      <t>ケンスウ</t>
    </rPh>
    <phoneticPr fontId="16"/>
  </si>
  <si>
    <t>率</t>
    <rPh sb="0" eb="1">
      <t>リツ</t>
    </rPh>
    <phoneticPr fontId="1"/>
  </si>
  <si>
    <t>率</t>
    <rPh sb="0" eb="1">
      <t>リツ</t>
    </rPh>
    <phoneticPr fontId="16"/>
  </si>
  <si>
    <t>鳴門市</t>
  </si>
  <si>
    <t>順位</t>
    <rPh sb="0" eb="2">
      <t>ジュンイ</t>
    </rPh>
    <phoneticPr fontId="16"/>
  </si>
  <si>
    <t>那賀町</t>
    <rPh sb="0" eb="3">
      <t>ナカチョウ</t>
    </rPh>
    <phoneticPr fontId="16"/>
  </si>
  <si>
    <t>三好市</t>
    <rPh sb="0" eb="3">
      <t>ミヨシシ</t>
    </rPh>
    <phoneticPr fontId="16"/>
  </si>
  <si>
    <t>海陽町</t>
    <rPh sb="0" eb="3">
      <t>カイヨウチョウ</t>
    </rPh>
    <phoneticPr fontId="16"/>
  </si>
  <si>
    <t>つるぎ町</t>
    <rPh sb="3" eb="4">
      <t>チョウ</t>
    </rPh>
    <phoneticPr fontId="16"/>
  </si>
  <si>
    <t>美馬市</t>
    <rPh sb="0" eb="3">
      <t>ミマシ</t>
    </rPh>
    <phoneticPr fontId="16"/>
  </si>
  <si>
    <t>徳島市民病院</t>
    <rPh sb="0" eb="2">
      <t>トクシマ</t>
    </rPh>
    <rPh sb="2" eb="4">
      <t>シミン</t>
    </rPh>
    <rPh sb="4" eb="6">
      <t>ビョウイン</t>
    </rPh>
    <phoneticPr fontId="16"/>
  </si>
  <si>
    <t>西部Ⅰ</t>
  </si>
  <si>
    <t>推計人口</t>
    <rPh sb="0" eb="2">
      <t>スイケイ</t>
    </rPh>
    <rPh sb="2" eb="4">
      <t>ジンコウ</t>
    </rPh>
    <phoneticPr fontId="16"/>
  </si>
  <si>
    <t>総計</t>
  </si>
  <si>
    <t>東部Ⅰ</t>
  </si>
  <si>
    <t>小松島市</t>
    <rPh sb="3" eb="4">
      <t>シ</t>
    </rPh>
    <phoneticPr fontId="16"/>
  </si>
  <si>
    <t>11位</t>
    <rPh sb="2" eb="3">
      <t>イ</t>
    </rPh>
    <phoneticPr fontId="16"/>
  </si>
  <si>
    <t>消防未常備</t>
    <rPh sb="0" eb="2">
      <t>ショウボウ</t>
    </rPh>
    <rPh sb="2" eb="3">
      <t>ミ</t>
    </rPh>
    <rPh sb="3" eb="5">
      <t>ジョウビ</t>
    </rPh>
    <phoneticPr fontId="16"/>
  </si>
  <si>
    <t>石井町</t>
  </si>
  <si>
    <t>16位</t>
    <rPh sb="2" eb="3">
      <t>イ</t>
    </rPh>
    <phoneticPr fontId="16"/>
  </si>
  <si>
    <t>神山町</t>
  </si>
  <si>
    <t>4位</t>
    <rPh sb="1" eb="2">
      <t>イ</t>
    </rPh>
    <phoneticPr fontId="16"/>
  </si>
  <si>
    <t>東部Ⅱ</t>
  </si>
  <si>
    <t>14位</t>
    <rPh sb="2" eb="3">
      <t>イ</t>
    </rPh>
    <phoneticPr fontId="16"/>
  </si>
  <si>
    <t>松茂町</t>
  </si>
  <si>
    <t>18位</t>
    <rPh sb="2" eb="3">
      <t>イ</t>
    </rPh>
    <phoneticPr fontId="16"/>
  </si>
  <si>
    <t>北島町</t>
  </si>
  <si>
    <t>阿南医療センター</t>
    <rPh sb="0" eb="2">
      <t>アナン</t>
    </rPh>
    <rPh sb="2" eb="4">
      <t>イリョウ</t>
    </rPh>
    <phoneticPr fontId="16"/>
  </si>
  <si>
    <t>21位</t>
    <rPh sb="2" eb="3">
      <t>イ</t>
    </rPh>
    <phoneticPr fontId="16"/>
  </si>
  <si>
    <t>藍住町</t>
  </si>
  <si>
    <t>19位</t>
    <rPh sb="2" eb="3">
      <t>イ</t>
    </rPh>
    <phoneticPr fontId="16"/>
  </si>
  <si>
    <t>板野町</t>
  </si>
  <si>
    <t>15位</t>
    <rPh sb="2" eb="3">
      <t>イ</t>
    </rPh>
    <phoneticPr fontId="16"/>
  </si>
  <si>
    <t>13位</t>
    <rPh sb="2" eb="3">
      <t>イ</t>
    </rPh>
    <phoneticPr fontId="16"/>
  </si>
  <si>
    <t>東部Ⅲ</t>
  </si>
  <si>
    <t>吉野川市</t>
  </si>
  <si>
    <t>10位</t>
    <rPh sb="2" eb="3">
      <t>イ</t>
    </rPh>
    <phoneticPr fontId="16"/>
  </si>
  <si>
    <t>阿波市</t>
  </si>
  <si>
    <t>12位</t>
    <rPh sb="2" eb="3">
      <t>イ</t>
    </rPh>
    <phoneticPr fontId="16"/>
  </si>
  <si>
    <t>南部Ⅰ</t>
  </si>
  <si>
    <t>7位</t>
    <rPh sb="1" eb="2">
      <t>イ</t>
    </rPh>
    <phoneticPr fontId="16"/>
  </si>
  <si>
    <t>勝浦町</t>
    <rPh sb="0" eb="3">
      <t>カツウラチョウ</t>
    </rPh>
    <phoneticPr fontId="16"/>
  </si>
  <si>
    <t>上勝町</t>
    <rPh sb="0" eb="3">
      <t>カミカツチョウ</t>
    </rPh>
    <phoneticPr fontId="16"/>
  </si>
  <si>
    <t>阿南市</t>
  </si>
  <si>
    <t>小松島市</t>
    <rPh sb="0" eb="4">
      <t>コマツシマシ</t>
    </rPh>
    <phoneticPr fontId="16"/>
  </si>
  <si>
    <t>9位</t>
    <rPh sb="1" eb="2">
      <t>イ</t>
    </rPh>
    <phoneticPr fontId="16"/>
  </si>
  <si>
    <t>那賀町</t>
  </si>
  <si>
    <t>20位</t>
    <rPh sb="2" eb="3">
      <t>イ</t>
    </rPh>
    <phoneticPr fontId="16"/>
  </si>
  <si>
    <t>３　三次救急医療機関の状況</t>
    <rPh sb="2" eb="4">
      <t>サンジ</t>
    </rPh>
    <rPh sb="4" eb="6">
      <t>キュウキュウ</t>
    </rPh>
    <rPh sb="6" eb="8">
      <t>イリョウ</t>
    </rPh>
    <rPh sb="8" eb="10">
      <t>キカン</t>
    </rPh>
    <rPh sb="11" eb="13">
      <t>ジョウキョウ</t>
    </rPh>
    <phoneticPr fontId="1"/>
  </si>
  <si>
    <t>南部Ⅱ</t>
  </si>
  <si>
    <t>美波町</t>
    <rPh sb="0" eb="2">
      <t>ミナミ</t>
    </rPh>
    <rPh sb="2" eb="3">
      <t>チョウ</t>
    </rPh>
    <phoneticPr fontId="16"/>
  </si>
  <si>
    <t>1位</t>
    <rPh sb="1" eb="2">
      <t>イ</t>
    </rPh>
    <phoneticPr fontId="16"/>
  </si>
  <si>
    <t>6位</t>
    <rPh sb="1" eb="2">
      <t>イ</t>
    </rPh>
    <phoneticPr fontId="16"/>
  </si>
  <si>
    <t>海陽町</t>
    <rPh sb="0" eb="2">
      <t>カイヨウ</t>
    </rPh>
    <phoneticPr fontId="16"/>
  </si>
  <si>
    <t>2位</t>
    <rPh sb="1" eb="2">
      <t>イ</t>
    </rPh>
    <phoneticPr fontId="16"/>
  </si>
  <si>
    <t>美馬市</t>
  </si>
  <si>
    <t>8位</t>
    <rPh sb="1" eb="2">
      <t>イ</t>
    </rPh>
    <phoneticPr fontId="16"/>
  </si>
  <si>
    <t>令和２年</t>
    <rPh sb="0" eb="2">
      <t>レイワ</t>
    </rPh>
    <rPh sb="3" eb="4">
      <t>ネン</t>
    </rPh>
    <phoneticPr fontId="1"/>
  </si>
  <si>
    <t>　　特に、西部Ⅱ地域においては、地理的な特性により、隣接県への搬送事例が見られた。</t>
    <rPh sb="2" eb="3">
      <t>トク</t>
    </rPh>
    <rPh sb="5" eb="7">
      <t>セイブ</t>
    </rPh>
    <rPh sb="8" eb="10">
      <t>チイキ</t>
    </rPh>
    <rPh sb="16" eb="19">
      <t>チリテキ</t>
    </rPh>
    <rPh sb="20" eb="22">
      <t>トクセイ</t>
    </rPh>
    <rPh sb="26" eb="29">
      <t>リンセツケン</t>
    </rPh>
    <rPh sb="31" eb="33">
      <t>ハンソウ</t>
    </rPh>
    <rPh sb="33" eb="35">
      <t>ジレイ</t>
    </rPh>
    <rPh sb="36" eb="37">
      <t>ミ</t>
    </rPh>
    <phoneticPr fontId="1"/>
  </si>
  <si>
    <t>つるぎ町</t>
  </si>
  <si>
    <t>5位</t>
    <rPh sb="1" eb="2">
      <t>イ</t>
    </rPh>
    <phoneticPr fontId="16"/>
  </si>
  <si>
    <t>西部Ⅱ</t>
  </si>
  <si>
    <t>3位</t>
    <rPh sb="1" eb="2">
      <t>イ</t>
    </rPh>
    <phoneticPr fontId="16"/>
  </si>
  <si>
    <t>東みよし町</t>
    <rPh sb="0" eb="1">
      <t>ヒガシ</t>
    </rPh>
    <phoneticPr fontId="16"/>
  </si>
  <si>
    <t>17位</t>
    <rPh sb="2" eb="3">
      <t>イ</t>
    </rPh>
    <phoneticPr fontId="16"/>
  </si>
  <si>
    <t>合計</t>
    <rPh sb="0" eb="2">
      <t>ゴウケイ</t>
    </rPh>
    <phoneticPr fontId="16"/>
  </si>
  <si>
    <t>当たり</t>
  </si>
  <si>
    <t>発生医療圏</t>
    <rPh sb="0" eb="2">
      <t>ハッセイ</t>
    </rPh>
    <rPh sb="2" eb="5">
      <t>イリョウケン</t>
    </rPh>
    <phoneticPr fontId="16"/>
  </si>
  <si>
    <t>搬送先医療機関の属する医療圏</t>
    <rPh sb="0" eb="3">
      <t>ハンソウサキ</t>
    </rPh>
    <rPh sb="3" eb="5">
      <t>イリョウ</t>
    </rPh>
    <rPh sb="5" eb="7">
      <t>キカン</t>
    </rPh>
    <rPh sb="8" eb="9">
      <t>ゾク</t>
    </rPh>
    <rPh sb="11" eb="14">
      <t>イリョウケン</t>
    </rPh>
    <phoneticPr fontId="16"/>
  </si>
  <si>
    <t>６　圏域別自己完結率</t>
    <rPh sb="2" eb="5">
      <t>ケンイキベツ</t>
    </rPh>
    <rPh sb="5" eb="7">
      <t>ジコ</t>
    </rPh>
    <rPh sb="7" eb="9">
      <t>カンケツ</t>
    </rPh>
    <rPh sb="9" eb="10">
      <t>リツ</t>
    </rPh>
    <phoneticPr fontId="16"/>
  </si>
  <si>
    <t xml:space="preserve">徳島赤十字病院  </t>
  </si>
  <si>
    <t>地域的な医療機関の偏在により、他圏域に搬送せざるを得ない場合や、３次症例で救命救急センターへ直送することが適当な</t>
    <rPh sb="0" eb="3">
      <t>チイキテキ</t>
    </rPh>
    <rPh sb="4" eb="6">
      <t>イリョウ</t>
    </rPh>
    <rPh sb="6" eb="8">
      <t>キカン</t>
    </rPh>
    <rPh sb="9" eb="11">
      <t>ヘンザイ</t>
    </rPh>
    <rPh sb="15" eb="16">
      <t>タ</t>
    </rPh>
    <rPh sb="16" eb="18">
      <t>ケンイキ</t>
    </rPh>
    <rPh sb="19" eb="21">
      <t>ハンソウ</t>
    </rPh>
    <rPh sb="25" eb="26">
      <t>エ</t>
    </rPh>
    <rPh sb="28" eb="30">
      <t>バアイ</t>
    </rPh>
    <rPh sb="33" eb="34">
      <t>ジ</t>
    </rPh>
    <rPh sb="34" eb="36">
      <t>ショウレイ</t>
    </rPh>
    <rPh sb="37" eb="39">
      <t>キュウメイ</t>
    </rPh>
    <rPh sb="39" eb="41">
      <t>キュウキュウ</t>
    </rPh>
    <rPh sb="46" eb="48">
      <t>チョクソウ</t>
    </rPh>
    <rPh sb="53" eb="55">
      <t>テキトウ</t>
    </rPh>
    <phoneticPr fontId="1"/>
  </si>
  <si>
    <t>場合もあるため、搬送機関における広域対応についても、今後より一層の対応が期待される。</t>
    <rPh sb="0" eb="2">
      <t>バアイ</t>
    </rPh>
    <rPh sb="8" eb="10">
      <t>ハンソウ</t>
    </rPh>
    <rPh sb="10" eb="12">
      <t>キカン</t>
    </rPh>
    <rPh sb="16" eb="18">
      <t>コウイキ</t>
    </rPh>
    <rPh sb="18" eb="20">
      <t>タイオウ</t>
    </rPh>
    <rPh sb="26" eb="28">
      <t>コンゴ</t>
    </rPh>
    <rPh sb="30" eb="32">
      <t>イッソウ</t>
    </rPh>
    <rPh sb="33" eb="35">
      <t>タイオウ</t>
    </rPh>
    <rPh sb="36" eb="38">
      <t>キタイ</t>
    </rPh>
    <phoneticPr fontId="1"/>
  </si>
  <si>
    <t>病院名</t>
    <rPh sb="0" eb="2">
      <t>ビョウイン</t>
    </rPh>
    <rPh sb="2" eb="3">
      <t>メイ</t>
    </rPh>
    <phoneticPr fontId="16"/>
  </si>
  <si>
    <t>県中</t>
    <rPh sb="0" eb="2">
      <t>ケンチュウ</t>
    </rPh>
    <phoneticPr fontId="16"/>
  </si>
  <si>
    <t>8位</t>
    <rPh sb="1" eb="2">
      <t>イ</t>
    </rPh>
    <phoneticPr fontId="1"/>
  </si>
  <si>
    <t>日赤</t>
    <rPh sb="0" eb="2">
      <t>ニッセキ</t>
    </rPh>
    <phoneticPr fontId="16"/>
  </si>
  <si>
    <t>市民</t>
    <rPh sb="0" eb="2">
      <t>シミン</t>
    </rPh>
    <phoneticPr fontId="16"/>
  </si>
  <si>
    <t>徳島市民病院</t>
    <rPh sb="0" eb="4">
      <t>トクシマシミン</t>
    </rPh>
    <rPh sb="4" eb="6">
      <t>ビョウイン</t>
    </rPh>
    <phoneticPr fontId="16"/>
  </si>
  <si>
    <t>健保鳴門</t>
    <rPh sb="0" eb="2">
      <t>ケンポ</t>
    </rPh>
    <rPh sb="2" eb="4">
      <t>ナルト</t>
    </rPh>
    <phoneticPr fontId="16"/>
  </si>
  <si>
    <t>田岡病院</t>
    <rPh sb="0" eb="2">
      <t>タオカ</t>
    </rPh>
    <rPh sb="2" eb="4">
      <t>ビョウイン</t>
    </rPh>
    <phoneticPr fontId="16"/>
  </si>
  <si>
    <t>阿南中央</t>
    <rPh sb="0" eb="2">
      <t>アナン</t>
    </rPh>
    <rPh sb="2" eb="4">
      <t>チュウオウ</t>
    </rPh>
    <phoneticPr fontId="16"/>
  </si>
  <si>
    <t>阿南共栄</t>
    <rPh sb="0" eb="2">
      <t>アナン</t>
    </rPh>
    <rPh sb="2" eb="4">
      <t>キョウエイ</t>
    </rPh>
    <phoneticPr fontId="16"/>
  </si>
  <si>
    <t>海部</t>
    <rPh sb="0" eb="2">
      <t>カイフ</t>
    </rPh>
    <phoneticPr fontId="16"/>
  </si>
  <si>
    <t>徳島健生病院</t>
    <rPh sb="0" eb="2">
      <t>トクシマ</t>
    </rPh>
    <rPh sb="2" eb="4">
      <t>ケンセイ</t>
    </rPh>
    <rPh sb="4" eb="6">
      <t>ビョウイン</t>
    </rPh>
    <phoneticPr fontId="16"/>
  </si>
  <si>
    <t>徳島県立中央病院</t>
  </si>
  <si>
    <t>高齢化率</t>
    <rPh sb="0" eb="3">
      <t>コウレイカ</t>
    </rPh>
    <rPh sb="3" eb="4">
      <t>リツ</t>
    </rPh>
    <phoneticPr fontId="1"/>
  </si>
  <si>
    <t>徳島赤十字病院</t>
  </si>
  <si>
    <t>吉野川医療センター</t>
  </si>
  <si>
    <t>兵庫県へ</t>
    <rPh sb="0" eb="3">
      <t>ヒョウゴケン</t>
    </rPh>
    <phoneticPr fontId="1"/>
  </si>
  <si>
    <t>令和元年</t>
    <rPh sb="0" eb="2">
      <t>レイワ</t>
    </rPh>
    <rPh sb="2" eb="4">
      <t>ガンネン</t>
    </rPh>
    <phoneticPr fontId="16"/>
  </si>
  <si>
    <t>－</t>
  </si>
  <si>
    <t>※令和元年の阿南医療センターへの搬送件数については、令和元年５月１日以降の搬送件数。</t>
    <rPh sb="1" eb="3">
      <t>レイワ</t>
    </rPh>
    <rPh sb="3" eb="5">
      <t>ガンネン</t>
    </rPh>
    <rPh sb="6" eb="8">
      <t>アナン</t>
    </rPh>
    <rPh sb="8" eb="10">
      <t>イリョウ</t>
    </rPh>
    <rPh sb="16" eb="18">
      <t>ハンソウ</t>
    </rPh>
    <rPh sb="18" eb="20">
      <t>ケンスウ</t>
    </rPh>
    <rPh sb="26" eb="28">
      <t>レイワ</t>
    </rPh>
    <rPh sb="28" eb="30">
      <t>ガンネン</t>
    </rPh>
    <rPh sb="31" eb="32">
      <t>ガツ</t>
    </rPh>
    <rPh sb="33" eb="34">
      <t>ニチ</t>
    </rPh>
    <rPh sb="34" eb="36">
      <t>イコウ</t>
    </rPh>
    <rPh sb="37" eb="39">
      <t>ハンソウ</t>
    </rPh>
    <rPh sb="39" eb="41">
      <t>ケンスウ</t>
    </rPh>
    <phoneticPr fontId="1"/>
  </si>
  <si>
    <t>８　死者・重症者搬送数（上位１０病院）</t>
    <rPh sb="2" eb="4">
      <t>シシャ</t>
    </rPh>
    <rPh sb="5" eb="8">
      <t>ジュウショウシャ</t>
    </rPh>
    <rPh sb="8" eb="10">
      <t>ハンソウ</t>
    </rPh>
    <rPh sb="10" eb="11">
      <t>スウ</t>
    </rPh>
    <rPh sb="12" eb="14">
      <t>ジョウイ</t>
    </rPh>
    <rPh sb="16" eb="18">
      <t>ビョウイン</t>
    </rPh>
    <phoneticPr fontId="16"/>
  </si>
  <si>
    <t>死者・重傷者数(a)</t>
    <rPh sb="0" eb="2">
      <t>シシャ</t>
    </rPh>
    <rPh sb="3" eb="5">
      <t>ジュウショウ</t>
    </rPh>
    <rPh sb="5" eb="6">
      <t>モノ</t>
    </rPh>
    <rPh sb="6" eb="7">
      <t>スウ</t>
    </rPh>
    <phoneticPr fontId="16"/>
  </si>
  <si>
    <t>総件数(b)</t>
    <rPh sb="0" eb="1">
      <t>ソウ</t>
    </rPh>
    <rPh sb="1" eb="3">
      <t>ケンスウ</t>
    </rPh>
    <phoneticPr fontId="16"/>
  </si>
  <si>
    <t>比率(a/b)</t>
    <rPh sb="0" eb="2">
      <t>ヒリツ</t>
    </rPh>
    <phoneticPr fontId="16"/>
  </si>
  <si>
    <t>吉野川医療センター</t>
    <rPh sb="0" eb="3">
      <t>ヨシノガワ</t>
    </rPh>
    <rPh sb="3" eb="5">
      <t>イリョウ</t>
    </rPh>
    <phoneticPr fontId="16"/>
  </si>
  <si>
    <t>９　県外への搬送事例</t>
    <rPh sb="2" eb="4">
      <t>ケンガイ</t>
    </rPh>
    <rPh sb="6" eb="8">
      <t>ハンソウ</t>
    </rPh>
    <rPh sb="8" eb="10">
      <t>ジレイ</t>
    </rPh>
    <phoneticPr fontId="1"/>
  </si>
  <si>
    <t>香川県へ</t>
    <rPh sb="0" eb="3">
      <t>カガワケン</t>
    </rPh>
    <phoneticPr fontId="1"/>
  </si>
  <si>
    <t>愛媛県へ</t>
    <rPh sb="0" eb="3">
      <t>エヒメケン</t>
    </rPh>
    <phoneticPr fontId="1"/>
  </si>
  <si>
    <t>高知県へ</t>
    <rPh sb="0" eb="3">
      <t>コウチケン</t>
    </rPh>
    <phoneticPr fontId="1"/>
  </si>
  <si>
    <t>　　香川県への搬送は、善通寺市にある四国こどもとおとなの医療センターへの搬送が多い。</t>
    <rPh sb="2" eb="5">
      <t>カガワケン</t>
    </rPh>
    <rPh sb="7" eb="9">
      <t>ハンソウ</t>
    </rPh>
    <rPh sb="11" eb="15">
      <t>ゼンツウジシ</t>
    </rPh>
    <rPh sb="18" eb="20">
      <t>シコク</t>
    </rPh>
    <rPh sb="28" eb="30">
      <t>イリョウ</t>
    </rPh>
    <rPh sb="36" eb="38">
      <t>ハンソウ</t>
    </rPh>
    <rPh sb="39" eb="40">
      <t>オオ</t>
    </rPh>
    <phoneticPr fontId="1"/>
  </si>
  <si>
    <t>令和２年救急患者搬送調べから</t>
    <rPh sb="0" eb="2">
      <t>レイワ</t>
    </rPh>
    <rPh sb="3" eb="4">
      <t>ネン</t>
    </rPh>
    <rPh sb="4" eb="6">
      <t>キュウキュウ</t>
    </rPh>
    <rPh sb="6" eb="8">
      <t>カンジャ</t>
    </rPh>
    <rPh sb="8" eb="10">
      <t>ハンソウ</t>
    </rPh>
    <rPh sb="10" eb="11">
      <t>シラ</t>
    </rPh>
    <phoneticPr fontId="1"/>
  </si>
  <si>
    <t>R２-R元</t>
    <rPh sb="4" eb="5">
      <t>ガン</t>
    </rPh>
    <phoneticPr fontId="16"/>
  </si>
  <si>
    <t>東部Ⅰ（△１，８５７件）、東部Ⅱ（△２３４件）、東部Ⅲ（△１２５件）、</t>
    <rPh sb="0" eb="2">
      <t>トウブ</t>
    </rPh>
    <rPh sb="10" eb="11">
      <t>ケン</t>
    </rPh>
    <rPh sb="13" eb="15">
      <t>トウブ</t>
    </rPh>
    <rPh sb="21" eb="22">
      <t>ケン</t>
    </rPh>
    <rPh sb="24" eb="26">
      <t>トウブ</t>
    </rPh>
    <rPh sb="32" eb="33">
      <t>ケン</t>
    </rPh>
    <phoneticPr fontId="1"/>
  </si>
  <si>
    <t>南部Ⅰ（△８９５件）、南部Ⅱ（△４８件）、西部Ⅰ（△１０１件）、西部Ⅱ（△３９件）</t>
    <rPh sb="0" eb="2">
      <t>ナンブ</t>
    </rPh>
    <rPh sb="8" eb="9">
      <t>ケン</t>
    </rPh>
    <rPh sb="11" eb="13">
      <t>ナンブ</t>
    </rPh>
    <rPh sb="18" eb="19">
      <t>ケン</t>
    </rPh>
    <rPh sb="21" eb="23">
      <t>セイブ</t>
    </rPh>
    <rPh sb="29" eb="30">
      <t>ケン</t>
    </rPh>
    <rPh sb="32" eb="34">
      <t>セイブ</t>
    </rPh>
    <rPh sb="39" eb="40">
      <t>ケン</t>
    </rPh>
    <phoneticPr fontId="1"/>
  </si>
  <si>
    <t>　　　　県内全体で、軽症者が占める割合は、４２.１％となっている。（R元は４４％）</t>
    <rPh sb="4" eb="6">
      <t>ケンナイ</t>
    </rPh>
    <rPh sb="6" eb="8">
      <t>ゼンタイ</t>
    </rPh>
    <rPh sb="10" eb="13">
      <t>ケイショウシャ</t>
    </rPh>
    <rPh sb="14" eb="15">
      <t>シ</t>
    </rPh>
    <rPh sb="17" eb="19">
      <t>ワリアイ</t>
    </rPh>
    <rPh sb="35" eb="36">
      <t>ガン</t>
    </rPh>
    <phoneticPr fontId="1"/>
  </si>
  <si>
    <t>　　　　三次救急医療機関全体に占める軽症者の割合は、県平均で３５．７％であった（R元は３９．１％）。</t>
    <rPh sb="4" eb="6">
      <t>サンジ</t>
    </rPh>
    <rPh sb="6" eb="8">
      <t>キュウキュウ</t>
    </rPh>
    <rPh sb="8" eb="10">
      <t>イリョウ</t>
    </rPh>
    <rPh sb="10" eb="12">
      <t>キカン</t>
    </rPh>
    <rPh sb="12" eb="14">
      <t>ゼンタイ</t>
    </rPh>
    <rPh sb="15" eb="16">
      <t>シ</t>
    </rPh>
    <rPh sb="18" eb="21">
      <t>ケイショウシャ</t>
    </rPh>
    <rPh sb="22" eb="24">
      <t>ワリアイ</t>
    </rPh>
    <rPh sb="26" eb="27">
      <t>ケン</t>
    </rPh>
    <rPh sb="27" eb="29">
      <t>ヘイキン</t>
    </rPh>
    <rPh sb="41" eb="42">
      <t>ガン</t>
    </rPh>
    <phoneticPr fontId="1"/>
  </si>
  <si>
    <t>　受け入れている（R元は９５．１％）。</t>
    <rPh sb="1" eb="2">
      <t>ウ</t>
    </rPh>
    <rPh sb="3" eb="4">
      <t>イ</t>
    </rPh>
    <rPh sb="10" eb="11">
      <t>ガン</t>
    </rPh>
    <phoneticPr fontId="1"/>
  </si>
  <si>
    <t>21位</t>
    <rPh sb="2" eb="3">
      <t>イ</t>
    </rPh>
    <phoneticPr fontId="1"/>
  </si>
  <si>
    <t>　収容割合は４．６％であった（R元は４．９％）。</t>
    <rPh sb="1" eb="3">
      <t>シュウヨウ</t>
    </rPh>
    <rPh sb="3" eb="5">
      <t>ワリアイ</t>
    </rPh>
    <rPh sb="16" eb="17">
      <t>ガン</t>
    </rPh>
    <phoneticPr fontId="1"/>
  </si>
  <si>
    <t>板野町</t>
    <rPh sb="0" eb="3">
      <t>イタノチョウ</t>
    </rPh>
    <phoneticPr fontId="16"/>
  </si>
  <si>
    <t>高齢者数
65歳以上</t>
    <rPh sb="0" eb="3">
      <t>コウレイシャ</t>
    </rPh>
    <rPh sb="3" eb="4">
      <t>スウ</t>
    </rPh>
    <rPh sb="7" eb="8">
      <t>サイ</t>
    </rPh>
    <rPh sb="8" eb="10">
      <t>イジョウ</t>
    </rPh>
    <phoneticPr fontId="1"/>
  </si>
  <si>
    <t>　　　県内全体は４０．６件/１０００人であった。</t>
    <rPh sb="3" eb="5">
      <t>ケンナイ</t>
    </rPh>
    <rPh sb="5" eb="7">
      <t>ゼンタイ</t>
    </rPh>
    <rPh sb="12" eb="13">
      <t>ケン</t>
    </rPh>
    <rPh sb="18" eb="19">
      <t>ニン</t>
    </rPh>
    <phoneticPr fontId="1"/>
  </si>
  <si>
    <t>高齢化率順位</t>
    <rPh sb="0" eb="3">
      <t>コウレイカ</t>
    </rPh>
    <rPh sb="3" eb="4">
      <t>リツ</t>
    </rPh>
    <rPh sb="4" eb="6">
      <t>ジュンイ</t>
    </rPh>
    <phoneticPr fontId="1"/>
  </si>
  <si>
    <t>6位</t>
    <rPh sb="1" eb="2">
      <t>イ</t>
    </rPh>
    <phoneticPr fontId="1"/>
  </si>
  <si>
    <t>20位</t>
    <rPh sb="2" eb="3">
      <t>イ</t>
    </rPh>
    <phoneticPr fontId="1"/>
  </si>
  <si>
    <t>1000人当たりの搬送回数</t>
    <rPh sb="4" eb="5">
      <t>ニン</t>
    </rPh>
    <rPh sb="5" eb="6">
      <t>ア</t>
    </rPh>
    <rPh sb="9" eb="11">
      <t>ハンソウ</t>
    </rPh>
    <rPh sb="11" eb="13">
      <t>カイスウ</t>
    </rPh>
    <phoneticPr fontId="16"/>
  </si>
  <si>
    <t>2位</t>
    <rPh sb="1" eb="2">
      <t>イ</t>
    </rPh>
    <phoneticPr fontId="1"/>
  </si>
  <si>
    <t>16位</t>
    <rPh sb="2" eb="3">
      <t>イ</t>
    </rPh>
    <phoneticPr fontId="1"/>
  </si>
  <si>
    <t>徳島県鳴門病院</t>
    <rPh sb="0" eb="3">
      <t>トクシマケン</t>
    </rPh>
    <rPh sb="3" eb="5">
      <t>ナルト</t>
    </rPh>
    <rPh sb="5" eb="7">
      <t>ビョウイン</t>
    </rPh>
    <phoneticPr fontId="16"/>
  </si>
  <si>
    <t>22位</t>
    <rPh sb="2" eb="3">
      <t>イ</t>
    </rPh>
    <phoneticPr fontId="1"/>
  </si>
  <si>
    <t>23位</t>
    <rPh sb="2" eb="3">
      <t>イ</t>
    </rPh>
    <phoneticPr fontId="1"/>
  </si>
  <si>
    <t>24位</t>
    <rPh sb="2" eb="3">
      <t>イ</t>
    </rPh>
    <phoneticPr fontId="1"/>
  </si>
  <si>
    <t>18位</t>
    <rPh sb="2" eb="3">
      <t>イ</t>
    </rPh>
    <phoneticPr fontId="1"/>
  </si>
  <si>
    <t>15位</t>
    <rPh sb="2" eb="3">
      <t>イ</t>
    </rPh>
    <phoneticPr fontId="1"/>
  </si>
  <si>
    <t>12位</t>
    <rPh sb="2" eb="3">
      <t>イ</t>
    </rPh>
    <phoneticPr fontId="1"/>
  </si>
  <si>
    <t>13位</t>
    <rPh sb="2" eb="3">
      <t>イ</t>
    </rPh>
    <phoneticPr fontId="1"/>
  </si>
  <si>
    <t>17位</t>
    <rPh sb="2" eb="3">
      <t>イ</t>
    </rPh>
    <phoneticPr fontId="1"/>
  </si>
  <si>
    <t>10位</t>
    <rPh sb="2" eb="3">
      <t>イ</t>
    </rPh>
    <phoneticPr fontId="1"/>
  </si>
  <si>
    <t>1位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</si>
  <si>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</si>
  <si>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</si>
  <si>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7位</t>
    <rPh sb="1" eb="2">
      <t>イ</t>
    </rPh>
    <phoneticPr fontId="1"/>
  </si>
  <si>
    <t>9位</t>
    <rPh sb="1" eb="2">
      <t>イ</t>
    </rPh>
    <phoneticPr fontId="1"/>
  </si>
  <si>
    <t>14位</t>
    <rPh sb="2" eb="3">
      <t>イ</t>
    </rPh>
    <phoneticPr fontId="1"/>
  </si>
  <si>
    <t>　　　１０００人当たりの搬送回数が一番多いのは、牟岐町で８６．６件/１０００人であった。</t>
    <rPh sb="7" eb="8">
      <t>ニン</t>
    </rPh>
    <rPh sb="8" eb="9">
      <t>ア</t>
    </rPh>
    <rPh sb="12" eb="14">
      <t>ハンソウ</t>
    </rPh>
    <rPh sb="14" eb="16">
      <t>カイスウ</t>
    </rPh>
    <rPh sb="17" eb="19">
      <t>イチバン</t>
    </rPh>
    <rPh sb="19" eb="20">
      <t>オオ</t>
    </rPh>
    <rPh sb="24" eb="27">
      <t>ムギチョウ</t>
    </rPh>
    <rPh sb="32" eb="33">
      <t>ケン</t>
    </rPh>
    <rPh sb="38" eb="39">
      <t>ニン</t>
    </rPh>
    <phoneticPr fontId="1"/>
  </si>
  <si>
    <t>令和２年</t>
    <rPh sb="0" eb="2">
      <t>レイワ</t>
    </rPh>
    <rPh sb="3" eb="4">
      <t>ネン</t>
    </rPh>
    <phoneticPr fontId="16"/>
  </si>
  <si>
    <t>７　令和２年病院別患者搬送数（上位１０病院）</t>
    <rPh sb="2" eb="4">
      <t>レイワ</t>
    </rPh>
    <rPh sb="5" eb="6">
      <t>ネン</t>
    </rPh>
    <rPh sb="6" eb="8">
      <t>ビョウイン</t>
    </rPh>
    <rPh sb="8" eb="9">
      <t>ベツ</t>
    </rPh>
    <rPh sb="9" eb="11">
      <t>カンジャ</t>
    </rPh>
    <rPh sb="11" eb="13">
      <t>ハンソウ</t>
    </rPh>
    <rPh sb="13" eb="14">
      <t>スウ</t>
    </rPh>
    <rPh sb="15" eb="17">
      <t>ジョウイ</t>
    </rPh>
    <rPh sb="19" eb="21">
      <t>ビョウイン</t>
    </rPh>
    <phoneticPr fontId="16"/>
  </si>
  <si>
    <t>徳島県立海部病院</t>
    <rPh sb="0" eb="2">
      <t>トクシマ</t>
    </rPh>
    <rPh sb="2" eb="4">
      <t>ケンリツ</t>
    </rPh>
    <rPh sb="4" eb="6">
      <t>カイフ</t>
    </rPh>
    <rPh sb="6" eb="8">
      <t>ビョウイン</t>
    </rPh>
    <phoneticPr fontId="1"/>
  </si>
  <si>
    <t>３８件（東部Ⅱ　２件、東部Ⅲ　１件、西部Ⅰ　４件、西部Ⅱ　３１件）</t>
    <rPh sb="2" eb="3">
      <t>ケン</t>
    </rPh>
    <rPh sb="4" eb="6">
      <t>トウブ</t>
    </rPh>
    <rPh sb="9" eb="10">
      <t>ケン</t>
    </rPh>
    <rPh sb="11" eb="13">
      <t>トウブ</t>
    </rPh>
    <rPh sb="16" eb="17">
      <t>ケン</t>
    </rPh>
    <rPh sb="18" eb="20">
      <t>セイブ</t>
    </rPh>
    <rPh sb="23" eb="24">
      <t>ケン</t>
    </rPh>
    <rPh sb="25" eb="27">
      <t>セイブ</t>
    </rPh>
    <rPh sb="31" eb="32">
      <t>ケン</t>
    </rPh>
    <phoneticPr fontId="1"/>
  </si>
  <si>
    <t>２３件（西部Ⅱ　２３件）</t>
    <rPh sb="2" eb="3">
      <t>ケン</t>
    </rPh>
    <rPh sb="4" eb="6">
      <t>セイブ</t>
    </rPh>
    <rPh sb="10" eb="11">
      <t>ケン</t>
    </rPh>
    <phoneticPr fontId="1"/>
  </si>
  <si>
    <t>１件（南部Ⅰ　１件）</t>
    <rPh sb="1" eb="2">
      <t>ケン</t>
    </rPh>
    <rPh sb="3" eb="5">
      <t>ナンブ</t>
    </rPh>
    <rPh sb="8" eb="9">
      <t>ケン</t>
    </rPh>
    <phoneticPr fontId="1"/>
  </si>
  <si>
    <t>２件（東部Ⅰ　１件、東部Ⅱ　１件）</t>
    <rPh sb="1" eb="2">
      <t>ケン</t>
    </rPh>
    <rPh sb="3" eb="5">
      <t>トウブ</t>
    </rPh>
    <rPh sb="8" eb="9">
      <t>ケン</t>
    </rPh>
    <rPh sb="10" eb="12">
      <t>トウブ</t>
    </rPh>
    <rPh sb="15" eb="16">
      <t>ケン</t>
    </rPh>
    <phoneticPr fontId="1"/>
  </si>
  <si>
    <t>阿南医療センター※</t>
    <rPh sb="0" eb="2">
      <t>アナン</t>
    </rPh>
    <rPh sb="2" eb="4">
      <t>イリョウ</t>
    </rPh>
    <phoneticPr fontId="16"/>
  </si>
  <si>
    <t>５　地域別搬送件数</t>
    <rPh sb="2" eb="5">
      <t>チイキベツ</t>
    </rPh>
    <rPh sb="5" eb="7">
      <t>ハンソウ</t>
    </rPh>
    <rPh sb="7" eb="9">
      <t>ケンスウ</t>
    </rPh>
    <phoneticPr fontId="1"/>
  </si>
  <si>
    <t>　　　各市町村の人口千人当たり救急車が何件搬送したかは、別紙地域別搬送件数のとおりである。</t>
    <rPh sb="3" eb="7">
      <t>カクシチョウソン</t>
    </rPh>
    <rPh sb="8" eb="10">
      <t>ジンコウ</t>
    </rPh>
    <rPh sb="10" eb="12">
      <t>センニン</t>
    </rPh>
    <rPh sb="12" eb="13">
      <t>ア</t>
    </rPh>
    <rPh sb="15" eb="18">
      <t>キュウキュウシャ</t>
    </rPh>
    <rPh sb="19" eb="21">
      <t>ナンケン</t>
    </rPh>
    <rPh sb="21" eb="23">
      <t>ハンソウ</t>
    </rPh>
    <rPh sb="28" eb="30">
      <t>ベッシ</t>
    </rPh>
    <rPh sb="30" eb="33">
      <t>チイキベツ</t>
    </rPh>
    <rPh sb="33" eb="35">
      <t>ハンソウ</t>
    </rPh>
    <rPh sb="35" eb="37">
      <t>ケンスウ</t>
    </rPh>
    <phoneticPr fontId="1"/>
  </si>
  <si>
    <t>令和２年　地域別搬送件数</t>
    <rPh sb="0" eb="2">
      <t>レイワ</t>
    </rPh>
    <rPh sb="3" eb="4">
      <t>ネン</t>
    </rPh>
    <rPh sb="4" eb="5">
      <t>ヘイネン</t>
    </rPh>
    <rPh sb="5" eb="8">
      <t>チイキベツ</t>
    </rPh>
    <rPh sb="8" eb="10">
      <t>ハンソウ</t>
    </rPh>
    <rPh sb="10" eb="12">
      <t>ケンスウ</t>
    </rPh>
    <phoneticPr fontId="16"/>
  </si>
  <si>
    <t>搬送件数</t>
    <rPh sb="0" eb="2">
      <t>ハンソウ</t>
    </rPh>
    <rPh sb="2" eb="4">
      <t>ケンスウ</t>
    </rPh>
    <phoneticPr fontId="16"/>
  </si>
  <si>
    <t>搬送件数</t>
    <rPh sb="0" eb="2">
      <t>ハンソウ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</si>
</sst>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0;&quot;△ &quot;0"/>
    <numFmt numFmtId="177" formatCode="#,##0_ ;[Red]\-#,##0\ "/>
    <numFmt numFmtId="178" formatCode="#,##0;&quot;△ &quot;#,##0"/>
    <numFmt numFmtId="179" formatCode="#,##0_ "/>
    <numFmt numFmtId="180" formatCode="0.0%"/>
    <numFmt numFmtId="181" formatCode=";;;"/>
    <numFmt numFmtId="182" formatCode="0.0&quot;件&quot;"/>
    <numFmt numFmtId="183" formatCode="General&quot;位&quot;"/>
    <numFmt numFmtId="184" formatCode="#,##0_);[Red]\(#,##0\)"/>
    <numFmt numFmtId="185" formatCode="#,##0.0;[Red]\-#,##0.0"/>
  </numFmts>
  <fonts count="17">
    <font>
      <sz val="9"/>
      <color theme="1"/>
      <name val="MSPゴシック"/>
      <family val="2"/>
    </font>
    <font>
      <sz val="6"/>
      <color auto="1"/>
      <name val="MSPゴシック"/>
      <family val="2"/>
    </font>
    <font>
      <b/>
      <sz val="10"/>
      <color theme="1"/>
      <name val="MSPゴシック"/>
      <family val="3"/>
    </font>
    <font>
      <sz val="9"/>
      <color auto="1"/>
      <name val="ＭＳ Ｐゴシック"/>
      <family val="3"/>
    </font>
    <font>
      <sz val="9"/>
      <color theme="1"/>
      <name val="MSPゴシック"/>
      <family val="2"/>
    </font>
    <font>
      <sz val="10"/>
      <color auto="1"/>
      <name val="ＭＳ Ｐゴシック"/>
      <family val="3"/>
    </font>
    <font>
      <b/>
      <sz val="16"/>
      <color theme="1"/>
      <name val="MSPゴシック"/>
      <family val="3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11"/>
      <color theme="1"/>
      <name val="MSPゴシック"/>
      <family val="3"/>
    </font>
    <font>
      <sz val="11"/>
      <color indexed="8"/>
      <name val="ＭＳ Ｐゴシック"/>
      <family val="3"/>
    </font>
    <font>
      <b/>
      <sz val="12"/>
      <color auto="1"/>
      <name val="ＭＳ 明朝"/>
      <family val="1"/>
    </font>
    <font>
      <sz val="11"/>
      <color auto="1"/>
      <name val="ＭＳ 明朝"/>
      <family val="1"/>
    </font>
    <font>
      <b/>
      <sz val="12"/>
      <color auto="1"/>
      <name val="ＭＳ Ｐゴシック"/>
      <family val="3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10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177" fontId="5" fillId="0" borderId="13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178" fontId="3" fillId="0" borderId="19" xfId="0" applyNumberFormat="1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179" fontId="0" fillId="0" borderId="6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0" fontId="0" fillId="0" borderId="18" xfId="0" applyNumberFormat="1" applyBorder="1" applyAlignment="1">
      <alignment horizontal="right" vertical="center"/>
    </xf>
    <xf numFmtId="0" fontId="0" fillId="0" borderId="8" xfId="0" applyNumberFormat="1" applyBorder="1" applyAlignment="1">
      <alignment vertical="center"/>
    </xf>
    <xf numFmtId="0" fontId="0" fillId="0" borderId="20" xfId="0" applyNumberFormat="1" applyBorder="1" applyAlignment="1">
      <alignment horizontal="right" vertical="center"/>
    </xf>
    <xf numFmtId="177" fontId="0" fillId="0" borderId="22" xfId="1" applyNumberFormat="1" applyFont="1" applyBorder="1" applyAlignment="1">
      <alignment horizontal="center" vertical="center"/>
    </xf>
    <xf numFmtId="177" fontId="5" fillId="0" borderId="23" xfId="1" applyNumberFormat="1" applyFont="1" applyBorder="1" applyAlignment="1">
      <alignment horizontal="center" vertical="center"/>
    </xf>
    <xf numFmtId="177" fontId="5" fillId="0" borderId="24" xfId="1" applyNumberFormat="1" applyFont="1" applyBorder="1" applyAlignment="1">
      <alignment horizontal="center" vertical="center"/>
    </xf>
    <xf numFmtId="177" fontId="5" fillId="0" borderId="25" xfId="1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8" xfId="0" applyNumberFormat="1" applyBorder="1" applyAlignment="1">
      <alignment horizontal="right" vertical="center"/>
    </xf>
    <xf numFmtId="177" fontId="0" fillId="0" borderId="6" xfId="1" applyNumberFormat="1" applyFont="1" applyBorder="1" applyAlignment="1">
      <alignment horizontal="center" vertical="center"/>
    </xf>
    <xf numFmtId="3" fontId="0" fillId="0" borderId="19" xfId="0" applyNumberFormat="1" applyBorder="1" applyAlignment="1">
      <alignment horizontal="right" vertical="center"/>
    </xf>
    <xf numFmtId="177" fontId="0" fillId="0" borderId="6" xfId="1" applyNumberFormat="1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9" fontId="0" fillId="0" borderId="6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1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13" xfId="0" applyNumberFormat="1" applyBorder="1" applyAlignment="1">
      <alignment vertical="center"/>
    </xf>
    <xf numFmtId="179" fontId="0" fillId="0" borderId="10" xfId="0" applyNumberFormat="1" applyBorder="1" applyAlignment="1">
      <alignment horizontal="right" vertical="center"/>
    </xf>
    <xf numFmtId="0" fontId="0" fillId="0" borderId="21" xfId="0" applyNumberForma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179" fontId="0" fillId="0" borderId="32" xfId="0" applyNumberFormat="1" applyBorder="1" applyAlignment="1">
      <alignment vertical="center"/>
    </xf>
    <xf numFmtId="0" fontId="0" fillId="0" borderId="0" xfId="0" applyAlignment="1">
      <alignment horizontal="center" vertical="center" wrapText="1"/>
    </xf>
    <xf numFmtId="179" fontId="0" fillId="0" borderId="21" xfId="0" applyNumberFormat="1" applyBorder="1" applyAlignment="1">
      <alignment horizontal="right" vertical="center"/>
    </xf>
    <xf numFmtId="179" fontId="0" fillId="0" borderId="8" xfId="0" applyNumberFormat="1" applyBorder="1" applyAlignment="1">
      <alignment horizontal="right" vertical="center"/>
    </xf>
    <xf numFmtId="179" fontId="0" fillId="0" borderId="8" xfId="0" applyNumberFormat="1" applyBorder="1" applyAlignment="1">
      <alignment vertical="center"/>
    </xf>
    <xf numFmtId="179" fontId="0" fillId="0" borderId="9" xfId="0" applyNumberFormat="1" applyBorder="1" applyAlignment="1">
      <alignment horizontal="right" vertical="center"/>
    </xf>
    <xf numFmtId="0" fontId="0" fillId="0" borderId="24" xfId="0" applyNumberFormat="1" applyBorder="1" applyAlignment="1">
      <alignment horizontal="right" vertical="center"/>
    </xf>
    <xf numFmtId="177" fontId="0" fillId="0" borderId="22" xfId="1" applyNumberFormat="1" applyFont="1" applyBorder="1" applyAlignment="1">
      <alignment horizontal="right" vertical="center"/>
    </xf>
    <xf numFmtId="0" fontId="0" fillId="0" borderId="36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179" fontId="0" fillId="0" borderId="32" xfId="0" applyNumberFormat="1" applyBorder="1" applyAlignment="1">
      <alignment horizontal="right" vertical="center"/>
    </xf>
    <xf numFmtId="177" fontId="0" fillId="0" borderId="19" xfId="1" applyNumberFormat="1" applyFont="1" applyBorder="1" applyAlignment="1">
      <alignment horizontal="right" vertical="center"/>
    </xf>
    <xf numFmtId="177" fontId="0" fillId="0" borderId="8" xfId="1" applyNumberFormat="1" applyFont="1" applyBorder="1" applyAlignment="1">
      <alignment horizontal="right" vertical="center"/>
    </xf>
    <xf numFmtId="177" fontId="0" fillId="0" borderId="20" xfId="1" applyNumberFormat="1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NumberFormat="1" applyBorder="1" applyAlignment="1">
      <alignment horizontal="right" vertical="center"/>
    </xf>
    <xf numFmtId="0" fontId="0" fillId="0" borderId="39" xfId="0" applyNumberFormat="1" applyBorder="1" applyAlignment="1">
      <alignment horizontal="right" vertical="center"/>
    </xf>
    <xf numFmtId="0" fontId="0" fillId="0" borderId="40" xfId="0" applyNumberFormat="1" applyBorder="1" applyAlignment="1">
      <alignment horizontal="right" vertical="center"/>
    </xf>
    <xf numFmtId="179" fontId="0" fillId="0" borderId="37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9" fontId="0" fillId="0" borderId="19" xfId="0" applyNumberFormat="1" applyBorder="1" applyAlignment="1">
      <alignment horizontal="right" vertical="center"/>
    </xf>
    <xf numFmtId="179" fontId="0" fillId="0" borderId="20" xfId="0" applyNumberForma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Alignment="1"/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80" fontId="0" fillId="0" borderId="46" xfId="2" applyNumberFormat="1" applyFont="1" applyFill="1" applyBorder="1" applyAlignment="1">
      <alignment horizontal="center" vertical="center"/>
    </xf>
    <xf numFmtId="180" fontId="0" fillId="0" borderId="47" xfId="2" applyNumberFormat="1" applyFont="1" applyFill="1" applyBorder="1" applyAlignment="1">
      <alignment horizontal="center" vertical="center"/>
    </xf>
    <xf numFmtId="180" fontId="0" fillId="0" borderId="48" xfId="2" applyNumberFormat="1" applyFont="1" applyFill="1" applyBorder="1" applyAlignment="1">
      <alignment horizontal="center" vertical="center"/>
    </xf>
    <xf numFmtId="0" fontId="0" fillId="0" borderId="45" xfId="0" applyBorder="1" applyAlignment="1"/>
    <xf numFmtId="179" fontId="0" fillId="0" borderId="18" xfId="0" applyNumberFormat="1" applyBorder="1" applyAlignment="1">
      <alignment horizontal="right" vertical="center"/>
    </xf>
    <xf numFmtId="0" fontId="0" fillId="0" borderId="49" xfId="0" applyBorder="1" applyAlignment="1">
      <alignment horizontal="center" vertical="center"/>
    </xf>
    <xf numFmtId="180" fontId="0" fillId="0" borderId="22" xfId="2" applyNumberFormat="1" applyFont="1" applyBorder="1" applyAlignment="1">
      <alignment vertical="center"/>
    </xf>
    <xf numFmtId="0" fontId="0" fillId="0" borderId="31" xfId="0" applyBorder="1" applyAlignment="1">
      <alignment horizontal="right" vertical="center"/>
    </xf>
    <xf numFmtId="180" fontId="0" fillId="0" borderId="49" xfId="0" applyNumberFormat="1" applyBorder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180" fontId="0" fillId="0" borderId="30" xfId="0" applyNumberForma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9" xfId="0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0" fillId="0" borderId="14" xfId="0" applyBorder="1" applyAlignment="1">
      <alignment horizontal="center" vertical="center" textRotation="255"/>
    </xf>
    <xf numFmtId="0" fontId="0" fillId="0" borderId="0" xfId="0" applyAlignment="1">
      <alignment vertical="center"/>
    </xf>
    <xf numFmtId="181" fontId="0" fillId="0" borderId="0" xfId="0" applyNumberFormat="1" applyAlignment="1">
      <alignment vertical="center"/>
    </xf>
    <xf numFmtId="0" fontId="7" fillId="0" borderId="6" xfId="0" applyFont="1" applyFill="1" applyBorder="1" applyAlignment="1"/>
    <xf numFmtId="0" fontId="0" fillId="0" borderId="21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0" xfId="0" applyFill="1" applyBorder="1" applyAlignment="1"/>
    <xf numFmtId="0" fontId="0" fillId="0" borderId="49" xfId="0" applyBorder="1" applyAlignment="1">
      <alignment vertical="center"/>
    </xf>
    <xf numFmtId="0" fontId="0" fillId="0" borderId="30" xfId="0" applyBorder="1" applyAlignment="1">
      <alignment horizontal="center" vertical="center" textRotation="255"/>
    </xf>
    <xf numFmtId="0" fontId="0" fillId="0" borderId="3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6" xfId="0" applyBorder="1" applyAlignment="1">
      <alignment vertical="center"/>
    </xf>
    <xf numFmtId="177" fontId="8" fillId="0" borderId="19" xfId="1" applyNumberFormat="1" applyFont="1" applyBorder="1" applyAlignment="1">
      <alignment vertical="center"/>
    </xf>
    <xf numFmtId="177" fontId="8" fillId="0" borderId="8" xfId="1" applyNumberFormat="1" applyFont="1" applyBorder="1" applyAlignment="1">
      <alignment vertical="center"/>
    </xf>
    <xf numFmtId="177" fontId="8" fillId="0" borderId="20" xfId="1" applyNumberFormat="1" applyFont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38" fontId="8" fillId="2" borderId="58" xfId="1" applyFont="1" applyFill="1" applyBorder="1" applyAlignment="1">
      <alignment vertical="center"/>
    </xf>
    <xf numFmtId="38" fontId="8" fillId="0" borderId="59" xfId="1" applyFont="1" applyBorder="1" applyAlignment="1">
      <alignment vertical="center"/>
    </xf>
    <xf numFmtId="38" fontId="8" fillId="0" borderId="60" xfId="1" applyFont="1" applyBorder="1" applyAlignment="1">
      <alignment vertical="center"/>
    </xf>
    <xf numFmtId="38" fontId="8" fillId="0" borderId="61" xfId="1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82" fontId="0" fillId="0" borderId="11" xfId="0" applyNumberFormat="1" applyFill="1" applyBorder="1" applyAlignment="1">
      <alignment horizontal="center" vertical="center"/>
    </xf>
    <xf numFmtId="182" fontId="0" fillId="0" borderId="12" xfId="0" applyNumberFormat="1" applyFill="1" applyBorder="1" applyAlignment="1">
      <alignment horizontal="center" vertical="center"/>
    </xf>
    <xf numFmtId="182" fontId="0" fillId="0" borderId="13" xfId="0" applyNumberFormat="1" applyFill="1" applyBorder="1" applyAlignment="1">
      <alignment horizontal="center" vertical="center"/>
    </xf>
    <xf numFmtId="182" fontId="0" fillId="0" borderId="0" xfId="0" applyNumberForma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80" fontId="8" fillId="2" borderId="58" xfId="2" applyNumberFormat="1" applyFont="1" applyFill="1" applyBorder="1" applyAlignment="1">
      <alignment vertical="center"/>
    </xf>
    <xf numFmtId="180" fontId="8" fillId="0" borderId="63" xfId="2" applyNumberFormat="1" applyFont="1" applyBorder="1" applyAlignment="1">
      <alignment vertical="center"/>
    </xf>
    <xf numFmtId="180" fontId="8" fillId="0" borderId="35" xfId="2" applyNumberFormat="1" applyFont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182" fontId="0" fillId="0" borderId="36" xfId="0" applyNumberFormat="1" applyFill="1" applyBorder="1" applyAlignment="1">
      <alignment horizontal="center" vertical="center"/>
    </xf>
    <xf numFmtId="182" fontId="0" fillId="0" borderId="27" xfId="0" applyNumberFormat="1" applyFill="1" applyBorder="1" applyAlignment="1">
      <alignment horizontal="center" vertical="center"/>
    </xf>
    <xf numFmtId="182" fontId="0" fillId="0" borderId="28" xfId="0" applyNumberForma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38" fontId="8" fillId="0" borderId="33" xfId="1" applyFont="1" applyBorder="1" applyAlignment="1">
      <alignment vertical="center"/>
    </xf>
    <xf numFmtId="38" fontId="8" fillId="2" borderId="63" xfId="1" applyFont="1" applyFill="1" applyBorder="1" applyAlignment="1">
      <alignment vertical="center"/>
    </xf>
    <xf numFmtId="38" fontId="8" fillId="0" borderId="64" xfId="1" applyFont="1" applyBorder="1" applyAlignment="1">
      <alignment vertical="center"/>
    </xf>
    <xf numFmtId="38" fontId="10" fillId="0" borderId="41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0" fontId="0" fillId="0" borderId="19" xfId="0" applyNumberFormat="1" applyBorder="1" applyAlignment="1">
      <alignment vertical="center"/>
    </xf>
    <xf numFmtId="182" fontId="0" fillId="0" borderId="23" xfId="0" applyNumberFormat="1" applyFill="1" applyBorder="1" applyAlignment="1">
      <alignment horizontal="center" vertical="center"/>
    </xf>
    <xf numFmtId="182" fontId="0" fillId="0" borderId="24" xfId="0" applyNumberFormat="1" applyFill="1" applyBorder="1" applyAlignment="1">
      <alignment horizontal="center" vertical="center"/>
    </xf>
    <xf numFmtId="182" fontId="0" fillId="0" borderId="25" xfId="0" applyNumberFormat="1" applyFill="1" applyBorder="1" applyAlignment="1">
      <alignment horizontal="center" vertical="center"/>
    </xf>
    <xf numFmtId="180" fontId="8" fillId="0" borderId="33" xfId="2" applyNumberFormat="1" applyFont="1" applyBorder="1" applyAlignment="1">
      <alignment vertical="center"/>
    </xf>
    <xf numFmtId="180" fontId="8" fillId="2" borderId="63" xfId="2" applyNumberFormat="1" applyFont="1" applyFill="1" applyBorder="1" applyAlignment="1">
      <alignment vertical="center"/>
    </xf>
    <xf numFmtId="38" fontId="10" fillId="0" borderId="65" xfId="1" applyFont="1" applyFill="1" applyBorder="1" applyAlignment="1">
      <alignment horizontal="center" vertical="center"/>
    </xf>
    <xf numFmtId="38" fontId="10" fillId="0" borderId="24" xfId="1" applyFont="1" applyFill="1" applyBorder="1" applyAlignment="1">
      <alignment horizontal="center" vertical="center"/>
    </xf>
    <xf numFmtId="38" fontId="10" fillId="0" borderId="25" xfId="1" applyFont="1" applyFill="1" applyBorder="1" applyAlignment="1">
      <alignment horizontal="center" vertical="center"/>
    </xf>
    <xf numFmtId="177" fontId="0" fillId="0" borderId="6" xfId="1" applyNumberFormat="1" applyFont="1" applyBorder="1" applyAlignment="1">
      <alignment horizontal="center"/>
    </xf>
    <xf numFmtId="183" fontId="0" fillId="0" borderId="21" xfId="1" applyNumberFormat="1" applyFont="1" applyBorder="1" applyAlignment="1">
      <alignment horizontal="center"/>
    </xf>
    <xf numFmtId="183" fontId="0" fillId="0" borderId="8" xfId="1" applyNumberFormat="1" applyFont="1" applyBorder="1" applyAlignment="1">
      <alignment horizontal="center"/>
    </xf>
    <xf numFmtId="183" fontId="0" fillId="0" borderId="9" xfId="1" applyNumberFormat="1" applyFont="1" applyBorder="1" applyAlignment="1">
      <alignment horizontal="center"/>
    </xf>
    <xf numFmtId="183" fontId="0" fillId="0" borderId="0" xfId="1" applyNumberFormat="1" applyFont="1" applyBorder="1" applyAlignment="1">
      <alignment horizontal="center"/>
    </xf>
    <xf numFmtId="177" fontId="8" fillId="0" borderId="37" xfId="1" applyNumberFormat="1" applyFont="1" applyBorder="1" applyAlignment="1">
      <alignment horizontal="center" vertical="center"/>
    </xf>
    <xf numFmtId="38" fontId="8" fillId="0" borderId="63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9" xfId="0" applyNumberFormat="1" applyBorder="1" applyAlignment="1">
      <alignment horizontal="right" vertical="center"/>
    </xf>
    <xf numFmtId="0" fontId="0" fillId="0" borderId="12" xfId="0" applyNumberFormat="1" applyBorder="1" applyAlignment="1">
      <alignment horizontal="right" vertical="center"/>
    </xf>
    <xf numFmtId="180" fontId="8" fillId="0" borderId="38" xfId="2" applyNumberFormat="1" applyFont="1" applyBorder="1" applyAlignment="1">
      <alignment vertical="center"/>
    </xf>
    <xf numFmtId="180" fontId="8" fillId="0" borderId="66" xfId="2" applyNumberFormat="1" applyFont="1" applyBorder="1" applyAlignment="1">
      <alignment vertical="center"/>
    </xf>
    <xf numFmtId="180" fontId="8" fillId="2" borderId="66" xfId="2" applyNumberFormat="1" applyFont="1" applyFill="1" applyBorder="1" applyAlignment="1">
      <alignment vertical="center"/>
    </xf>
    <xf numFmtId="180" fontId="8" fillId="0" borderId="40" xfId="2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177" fontId="8" fillId="0" borderId="0" xfId="1" applyNumberFormat="1" applyFont="1" applyAlignment="1"/>
    <xf numFmtId="177" fontId="8" fillId="0" borderId="26" xfId="1" applyNumberFormat="1" applyFont="1" applyBorder="1" applyAlignment="1">
      <alignment horizontal="center" vertical="center"/>
    </xf>
    <xf numFmtId="38" fontId="8" fillId="0" borderId="58" xfId="1" applyFont="1" applyBorder="1" applyAlignment="1">
      <alignment vertical="center"/>
    </xf>
    <xf numFmtId="38" fontId="8" fillId="2" borderId="59" xfId="1" applyFont="1" applyFill="1" applyBorder="1" applyAlignment="1">
      <alignment vertical="center"/>
    </xf>
    <xf numFmtId="184" fontId="0" fillId="0" borderId="19" xfId="0" applyNumberFormat="1" applyBorder="1" applyAlignment="1">
      <alignment vertical="center"/>
    </xf>
    <xf numFmtId="184" fontId="0" fillId="0" borderId="8" xfId="0" applyNumberFormat="1" applyBorder="1" applyAlignment="1">
      <alignment vertical="center"/>
    </xf>
    <xf numFmtId="184" fontId="0" fillId="0" borderId="12" xfId="0" applyNumberFormat="1" applyBorder="1" applyAlignment="1">
      <alignment vertical="center"/>
    </xf>
    <xf numFmtId="184" fontId="0" fillId="0" borderId="20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76" fontId="5" fillId="0" borderId="6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80" fontId="8" fillId="0" borderId="19" xfId="2" applyNumberFormat="1" applyFont="1" applyBorder="1" applyAlignment="1">
      <alignment horizontal="center" vertical="center"/>
    </xf>
    <xf numFmtId="180" fontId="8" fillId="0" borderId="8" xfId="2" applyNumberFormat="1" applyFont="1" applyBorder="1" applyAlignment="1">
      <alignment horizontal="center" vertical="center"/>
    </xf>
    <xf numFmtId="180" fontId="8" fillId="0" borderId="12" xfId="2" applyNumberFormat="1" applyFont="1" applyBorder="1" applyAlignment="1">
      <alignment horizontal="center" vertical="center"/>
    </xf>
    <xf numFmtId="180" fontId="8" fillId="0" borderId="20" xfId="2" applyNumberFormat="1" applyFont="1" applyBorder="1" applyAlignment="1">
      <alignment horizontal="center" vertical="center"/>
    </xf>
    <xf numFmtId="180" fontId="8" fillId="0" borderId="24" xfId="2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8" fillId="0" borderId="63" xfId="1" applyNumberFormat="1" applyFont="1" applyBorder="1" applyAlignment="1">
      <alignment vertical="center"/>
    </xf>
    <xf numFmtId="177" fontId="8" fillId="2" borderId="35" xfId="1" applyNumberFormat="1" applyFont="1" applyFill="1" applyBorder="1" applyAlignment="1">
      <alignment vertical="center"/>
    </xf>
    <xf numFmtId="177" fontId="8" fillId="0" borderId="64" xfId="1" applyNumberFormat="1" applyFont="1" applyBorder="1" applyAlignment="1">
      <alignment vertical="center"/>
    </xf>
    <xf numFmtId="180" fontId="8" fillId="0" borderId="56" xfId="2" applyNumberFormat="1" applyFont="1" applyBorder="1" applyAlignment="1">
      <alignment vertical="center"/>
    </xf>
    <xf numFmtId="180" fontId="8" fillId="2" borderId="57" xfId="2" applyNumberFormat="1" applyFont="1" applyFill="1" applyBorder="1" applyAlignment="1">
      <alignment vertical="center"/>
    </xf>
    <xf numFmtId="0" fontId="0" fillId="0" borderId="69" xfId="0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177" fontId="0" fillId="0" borderId="21" xfId="1" applyNumberFormat="1" applyFont="1" applyFill="1" applyBorder="1" applyAlignment="1">
      <alignment vertical="center"/>
    </xf>
    <xf numFmtId="177" fontId="0" fillId="0" borderId="8" xfId="1" applyNumberFormat="1" applyFont="1" applyBorder="1" applyAlignment="1">
      <alignment vertical="center"/>
    </xf>
    <xf numFmtId="177" fontId="0" fillId="0" borderId="9" xfId="1" applyNumberFormat="1" applyFont="1" applyBorder="1" applyAlignment="1">
      <alignment vertical="center"/>
    </xf>
    <xf numFmtId="177" fontId="0" fillId="0" borderId="6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7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71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7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2" fillId="0" borderId="83" xfId="0" applyFont="1" applyBorder="1" applyAlignment="1">
      <alignment vertical="center"/>
    </xf>
    <xf numFmtId="0" fontId="12" fillId="0" borderId="84" xfId="0" applyFont="1" applyBorder="1" applyAlignment="1">
      <alignment vertical="center"/>
    </xf>
    <xf numFmtId="0" fontId="12" fillId="0" borderId="85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86" xfId="0" applyFont="1" applyBorder="1" applyAlignment="1">
      <alignment horizontal="left" vertical="center"/>
    </xf>
    <xf numFmtId="0" fontId="12" fillId="0" borderId="87" xfId="0" applyFont="1" applyBorder="1" applyAlignment="1">
      <alignment horizontal="left" vertical="center"/>
    </xf>
    <xf numFmtId="0" fontId="12" fillId="2" borderId="8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2" borderId="89" xfId="0" applyFont="1" applyFill="1" applyBorder="1" applyAlignment="1">
      <alignment horizontal="center" vertical="center"/>
    </xf>
    <xf numFmtId="0" fontId="12" fillId="3" borderId="90" xfId="0" applyFont="1" applyFill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92" xfId="0" applyFont="1" applyBorder="1" applyAlignment="1">
      <alignment vertical="center"/>
    </xf>
    <xf numFmtId="0" fontId="12" fillId="0" borderId="93" xfId="0" applyFont="1" applyBorder="1" applyAlignment="1">
      <alignment horizontal="center" vertical="center"/>
    </xf>
    <xf numFmtId="38" fontId="12" fillId="0" borderId="94" xfId="1" applyFont="1" applyBorder="1" applyAlignment="1">
      <alignment horizontal="right" vertical="center"/>
    </xf>
    <xf numFmtId="38" fontId="12" fillId="0" borderId="14" xfId="1" applyFont="1" applyBorder="1" applyAlignment="1">
      <alignment horizontal="right" vertical="center"/>
    </xf>
    <xf numFmtId="3" fontId="0" fillId="0" borderId="95" xfId="0" applyNumberFormat="1" applyBorder="1" applyAlignment="1">
      <alignment horizontal="center" vertical="center"/>
    </xf>
    <xf numFmtId="3" fontId="0" fillId="0" borderId="96" xfId="0" applyNumberFormat="1" applyBorder="1" applyAlignment="1">
      <alignment horizontal="center" vertical="center"/>
    </xf>
    <xf numFmtId="38" fontId="12" fillId="0" borderId="96" xfId="1" applyNumberFormat="1" applyFont="1" applyBorder="1" applyAlignment="1">
      <alignment horizontal="right" vertical="center"/>
    </xf>
    <xf numFmtId="38" fontId="12" fillId="0" borderId="95" xfId="1" applyNumberFormat="1" applyFont="1" applyBorder="1" applyAlignment="1">
      <alignment horizontal="right" vertical="center"/>
    </xf>
    <xf numFmtId="38" fontId="12" fillId="2" borderId="97" xfId="1" applyFont="1" applyFill="1" applyBorder="1" applyAlignment="1">
      <alignment vertical="center"/>
    </xf>
    <xf numFmtId="38" fontId="12" fillId="0" borderId="43" xfId="1" applyNumberFormat="1" applyFont="1" applyBorder="1" applyAlignment="1">
      <alignment horizontal="right" vertical="center"/>
    </xf>
    <xf numFmtId="38" fontId="12" fillId="2" borderId="98" xfId="1" applyFont="1" applyFill="1" applyBorder="1" applyAlignment="1">
      <alignment vertical="center"/>
    </xf>
    <xf numFmtId="38" fontId="12" fillId="0" borderId="95" xfId="1" applyFont="1" applyBorder="1" applyAlignment="1">
      <alignment horizontal="center" vertical="center"/>
    </xf>
    <xf numFmtId="38" fontId="12" fillId="0" borderId="96" xfId="1" applyFont="1" applyBorder="1" applyAlignment="1">
      <alignment horizontal="center" vertical="center"/>
    </xf>
    <xf numFmtId="38" fontId="12" fillId="3" borderId="99" xfId="1" applyFont="1" applyFill="1" applyBorder="1" applyAlignment="1">
      <alignment vertical="center"/>
    </xf>
    <xf numFmtId="0" fontId="12" fillId="0" borderId="100" xfId="0" applyFont="1" applyBorder="1" applyAlignment="1">
      <alignment vertical="center"/>
    </xf>
    <xf numFmtId="0" fontId="12" fillId="0" borderId="101" xfId="0" applyFont="1" applyBorder="1" applyAlignment="1">
      <alignment vertical="center"/>
    </xf>
    <xf numFmtId="0" fontId="12" fillId="0" borderId="102" xfId="0" applyFont="1" applyBorder="1" applyAlignment="1">
      <alignment horizontal="center" vertical="center"/>
    </xf>
    <xf numFmtId="38" fontId="12" fillId="0" borderId="16" xfId="1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3" fontId="0" fillId="0" borderId="87" xfId="0" applyNumberFormat="1" applyBorder="1" applyAlignment="1">
      <alignment horizontal="right" vertical="center"/>
    </xf>
    <xf numFmtId="3" fontId="0" fillId="0" borderId="86" xfId="0" applyNumberFormat="1" applyBorder="1" applyAlignment="1">
      <alignment horizontal="right" vertical="center"/>
    </xf>
    <xf numFmtId="0" fontId="12" fillId="0" borderId="18" xfId="1" applyNumberFormat="1" applyFont="1" applyBorder="1" applyAlignment="1">
      <alignment horizontal="right" vertical="center"/>
    </xf>
    <xf numFmtId="0" fontId="12" fillId="0" borderId="86" xfId="1" applyNumberFormat="1" applyFont="1" applyBorder="1" applyAlignment="1">
      <alignment horizontal="right" vertical="center"/>
    </xf>
    <xf numFmtId="0" fontId="12" fillId="0" borderId="87" xfId="1" applyNumberFormat="1" applyFont="1" applyBorder="1" applyAlignment="1">
      <alignment horizontal="right" vertical="center"/>
    </xf>
    <xf numFmtId="38" fontId="12" fillId="2" borderId="87" xfId="1" applyFont="1" applyFill="1" applyBorder="1" applyAlignment="1">
      <alignment vertical="center"/>
    </xf>
    <xf numFmtId="38" fontId="12" fillId="0" borderId="19" xfId="1" applyFont="1" applyBorder="1" applyAlignment="1">
      <alignment horizontal="right" vertical="center"/>
    </xf>
    <xf numFmtId="38" fontId="12" fillId="0" borderId="86" xfId="1" applyFont="1" applyBorder="1" applyAlignment="1">
      <alignment horizontal="right" vertical="center"/>
    </xf>
    <xf numFmtId="38" fontId="12" fillId="0" borderId="87" xfId="1" applyFont="1" applyBorder="1" applyAlignment="1">
      <alignment horizontal="right" vertical="center"/>
    </xf>
    <xf numFmtId="38" fontId="12" fillId="2" borderId="88" xfId="1" applyFont="1" applyFill="1" applyBorder="1" applyAlignment="1">
      <alignment vertical="center"/>
    </xf>
    <xf numFmtId="38" fontId="12" fillId="2" borderId="89" xfId="1" applyFont="1" applyFill="1" applyBorder="1" applyAlignment="1">
      <alignment vertical="center"/>
    </xf>
    <xf numFmtId="38" fontId="12" fillId="0" borderId="87" xfId="1" applyFont="1" applyBorder="1" applyAlignment="1">
      <alignment horizontal="center" vertical="center"/>
    </xf>
    <xf numFmtId="38" fontId="12" fillId="0" borderId="86" xfId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right" vertical="center"/>
    </xf>
    <xf numFmtId="38" fontId="12" fillId="3" borderId="90" xfId="1" applyFont="1" applyFill="1" applyBorder="1" applyAlignment="1">
      <alignment vertical="center"/>
    </xf>
    <xf numFmtId="38" fontId="12" fillId="0" borderId="103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" fontId="0" fillId="0" borderId="104" xfId="0" applyNumberFormat="1" applyBorder="1" applyAlignment="1">
      <alignment horizontal="center" vertical="center"/>
    </xf>
    <xf numFmtId="3" fontId="0" fillId="0" borderId="105" xfId="0" applyNumberFormat="1" applyBorder="1" applyAlignment="1">
      <alignment horizontal="center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105" xfId="1" applyNumberFormat="1" applyFont="1" applyBorder="1" applyAlignment="1">
      <alignment horizontal="right" vertical="center"/>
    </xf>
    <xf numFmtId="0" fontId="12" fillId="0" borderId="104" xfId="1" applyNumberFormat="1" applyFont="1" applyBorder="1" applyAlignment="1">
      <alignment horizontal="right" vertical="center"/>
    </xf>
    <xf numFmtId="38" fontId="12" fillId="2" borderId="106" xfId="1" applyFont="1" applyFill="1" applyBorder="1" applyAlignment="1">
      <alignment vertical="center"/>
    </xf>
    <xf numFmtId="0" fontId="12" fillId="0" borderId="107" xfId="1" applyNumberFormat="1" applyFont="1" applyBorder="1" applyAlignment="1">
      <alignment horizontal="right" vertical="center"/>
    </xf>
    <xf numFmtId="38" fontId="12" fillId="0" borderId="104" xfId="1" applyFont="1" applyBorder="1" applyAlignment="1">
      <alignment horizontal="right" vertical="center"/>
    </xf>
    <xf numFmtId="38" fontId="12" fillId="0" borderId="105" xfId="1" applyFont="1" applyBorder="1" applyAlignment="1">
      <alignment horizontal="right" vertical="center"/>
    </xf>
    <xf numFmtId="38" fontId="12" fillId="0" borderId="107" xfId="1" applyFont="1" applyBorder="1" applyAlignment="1">
      <alignment horizontal="right" vertical="center"/>
    </xf>
    <xf numFmtId="38" fontId="12" fillId="2" borderId="108" xfId="1" applyFont="1" applyFill="1" applyBorder="1" applyAlignment="1">
      <alignment vertical="center"/>
    </xf>
    <xf numFmtId="38" fontId="12" fillId="0" borderId="104" xfId="1" applyFont="1" applyBorder="1" applyAlignment="1">
      <alignment horizontal="center" vertical="center"/>
    </xf>
    <xf numFmtId="38" fontId="12" fillId="0" borderId="105" xfId="1" applyFont="1" applyBorder="1" applyAlignment="1">
      <alignment horizontal="center" vertical="center"/>
    </xf>
    <xf numFmtId="0" fontId="12" fillId="0" borderId="103" xfId="1" applyNumberFormat="1" applyFont="1" applyBorder="1" applyAlignment="1">
      <alignment horizontal="right" vertical="center"/>
    </xf>
    <xf numFmtId="38" fontId="12" fillId="3" borderId="109" xfId="1" applyFont="1" applyFill="1" applyBorder="1" applyAlignment="1">
      <alignment vertical="center"/>
    </xf>
    <xf numFmtId="0" fontId="0" fillId="0" borderId="87" xfId="0" applyNumberFormat="1" applyBorder="1" applyAlignment="1">
      <alignment horizontal="center" vertical="center"/>
    </xf>
    <xf numFmtId="0" fontId="0" fillId="0" borderId="86" xfId="0" applyNumberFormat="1" applyBorder="1" applyAlignment="1">
      <alignment horizontal="center" vertical="center"/>
    </xf>
    <xf numFmtId="0" fontId="12" fillId="0" borderId="19" xfId="1" applyNumberFormat="1" applyFont="1" applyBorder="1" applyAlignment="1">
      <alignment horizontal="right" vertical="center"/>
    </xf>
    <xf numFmtId="0" fontId="12" fillId="2" borderId="110" xfId="0" applyFont="1" applyFill="1" applyBorder="1" applyAlignment="1">
      <alignment horizontal="center" vertical="center"/>
    </xf>
    <xf numFmtId="38" fontId="12" fillId="2" borderId="103" xfId="1" applyFont="1" applyFill="1" applyBorder="1" applyAlignment="1">
      <alignment horizontal="right" vertical="center"/>
    </xf>
    <xf numFmtId="38" fontId="12" fillId="2" borderId="105" xfId="1" applyFont="1" applyFill="1" applyBorder="1" applyAlignment="1">
      <alignment horizontal="right" vertical="center"/>
    </xf>
    <xf numFmtId="38" fontId="12" fillId="2" borderId="104" xfId="1" applyFont="1" applyFill="1" applyBorder="1" applyAlignment="1">
      <alignment horizontal="right" vertical="center"/>
    </xf>
    <xf numFmtId="38" fontId="12" fillId="2" borderId="111" xfId="1" applyFont="1" applyFill="1" applyBorder="1" applyAlignment="1">
      <alignment vertical="center"/>
    </xf>
    <xf numFmtId="38" fontId="12" fillId="2" borderId="49" xfId="1" applyFont="1" applyFill="1" applyBorder="1" applyAlignment="1">
      <alignment horizontal="right" vertical="center"/>
    </xf>
    <xf numFmtId="38" fontId="12" fillId="2" borderId="112" xfId="1" applyFont="1" applyFill="1" applyBorder="1" applyAlignment="1">
      <alignment horizontal="right" vertical="center"/>
    </xf>
    <xf numFmtId="38" fontId="12" fillId="2" borderId="113" xfId="1" applyFont="1" applyFill="1" applyBorder="1" applyAlignment="1">
      <alignment horizontal="right" vertical="center"/>
    </xf>
    <xf numFmtId="38" fontId="12" fillId="2" borderId="114" xfId="1" applyFont="1" applyFill="1" applyBorder="1" applyAlignment="1">
      <alignment vertical="center"/>
    </xf>
    <xf numFmtId="38" fontId="12" fillId="2" borderId="115" xfId="1" applyFont="1" applyFill="1" applyBorder="1" applyAlignment="1">
      <alignment horizontal="right" vertical="center"/>
    </xf>
    <xf numFmtId="38" fontId="12" fillId="2" borderId="113" xfId="1" applyFont="1" applyFill="1" applyBorder="1" applyAlignment="1">
      <alignment horizontal="center" vertical="center"/>
    </xf>
    <xf numFmtId="38" fontId="12" fillId="2" borderId="112" xfId="1" applyFont="1" applyFill="1" applyBorder="1" applyAlignment="1">
      <alignment horizontal="center" vertical="center"/>
    </xf>
    <xf numFmtId="38" fontId="12" fillId="3" borderId="116" xfId="1" applyFont="1" applyFill="1" applyBorder="1" applyAlignment="1">
      <alignment vertical="center"/>
    </xf>
    <xf numFmtId="0" fontId="12" fillId="0" borderId="117" xfId="0" applyFont="1" applyBorder="1" applyAlignment="1">
      <alignment vertical="center"/>
    </xf>
    <xf numFmtId="0" fontId="12" fillId="0" borderId="118" xfId="0" applyFont="1" applyBorder="1" applyAlignment="1">
      <alignment vertical="center"/>
    </xf>
    <xf numFmtId="57" fontId="12" fillId="0" borderId="119" xfId="0" applyNumberFormat="1" applyFont="1" applyFill="1" applyBorder="1" applyAlignment="1">
      <alignment vertical="center"/>
    </xf>
    <xf numFmtId="38" fontId="12" fillId="2" borderId="88" xfId="1" applyFont="1" applyFill="1" applyBorder="1" applyAlignment="1">
      <alignment horizontal="right" vertical="center"/>
    </xf>
    <xf numFmtId="0" fontId="12" fillId="0" borderId="120" xfId="0" applyFont="1" applyBorder="1" applyAlignment="1">
      <alignment vertical="center"/>
    </xf>
    <xf numFmtId="0" fontId="12" fillId="0" borderId="121" xfId="0" applyFont="1" applyBorder="1" applyAlignment="1">
      <alignment vertical="center"/>
    </xf>
    <xf numFmtId="57" fontId="12" fillId="0" borderId="122" xfId="0" applyNumberFormat="1" applyFont="1" applyFill="1" applyBorder="1" applyAlignment="1">
      <alignment vertical="center"/>
    </xf>
    <xf numFmtId="185" fontId="12" fillId="0" borderId="123" xfId="1" applyNumberFormat="1" applyFont="1" applyBorder="1" applyAlignment="1">
      <alignment horizontal="right" vertical="center"/>
    </xf>
    <xf numFmtId="185" fontId="12" fillId="0" borderId="124" xfId="1" applyNumberFormat="1" applyFont="1" applyBorder="1" applyAlignment="1">
      <alignment horizontal="right" vertical="center"/>
    </xf>
    <xf numFmtId="185" fontId="12" fillId="0" borderId="125" xfId="1" applyNumberFormat="1" applyFont="1" applyBorder="1" applyAlignment="1">
      <alignment horizontal="right" vertical="center"/>
    </xf>
    <xf numFmtId="185" fontId="12" fillId="2" borderId="126" xfId="1" applyNumberFormat="1" applyFont="1" applyFill="1" applyBorder="1" applyAlignment="1">
      <alignment vertical="center"/>
    </xf>
    <xf numFmtId="185" fontId="12" fillId="0" borderId="127" xfId="1" applyNumberFormat="1" applyFont="1" applyBorder="1" applyAlignment="1">
      <alignment horizontal="right" vertical="center"/>
    </xf>
    <xf numFmtId="185" fontId="12" fillId="2" borderId="128" xfId="1" applyNumberFormat="1" applyFont="1" applyFill="1" applyBorder="1" applyAlignment="1">
      <alignment vertical="center"/>
    </xf>
    <xf numFmtId="185" fontId="12" fillId="3" borderId="129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1" xfId="0" applyFont="1" applyBorder="1" applyAlignment="1">
      <alignment horizontal="center" vertical="center"/>
    </xf>
    <xf numFmtId="0" fontId="12" fillId="0" borderId="132" xfId="0" applyFont="1" applyBorder="1" applyAlignment="1">
      <alignment horizontal="center" vertical="center"/>
    </xf>
    <xf numFmtId="38" fontId="12" fillId="0" borderId="130" xfId="1" applyFont="1" applyFill="1" applyBorder="1" applyAlignment="1">
      <alignment horizontal="center" vertical="center"/>
    </xf>
    <xf numFmtId="38" fontId="12" fillId="0" borderId="133" xfId="1" applyFont="1" applyFill="1" applyBorder="1" applyAlignment="1">
      <alignment horizontal="center" vertical="center"/>
    </xf>
    <xf numFmtId="38" fontId="14" fillId="0" borderId="134" xfId="1" applyFont="1" applyFill="1" applyBorder="1" applyAlignment="1">
      <alignment horizontal="center" vertical="center"/>
    </xf>
    <xf numFmtId="38" fontId="15" fillId="0" borderId="133" xfId="1" applyFont="1" applyFill="1" applyBorder="1" applyAlignment="1">
      <alignment horizontal="center" vertical="center"/>
    </xf>
    <xf numFmtId="38" fontId="12" fillId="0" borderId="134" xfId="1" applyFont="1" applyFill="1" applyBorder="1" applyAlignment="1">
      <alignment horizontal="center" vertical="center"/>
    </xf>
    <xf numFmtId="38" fontId="12" fillId="2" borderId="135" xfId="1" applyFont="1" applyFill="1" applyBorder="1" applyAlignment="1">
      <alignment horizontal="center" vertical="center"/>
    </xf>
    <xf numFmtId="38" fontId="12" fillId="0" borderId="136" xfId="1" applyFont="1" applyFill="1" applyBorder="1" applyAlignment="1">
      <alignment horizontal="center" vertical="center"/>
    </xf>
    <xf numFmtId="38" fontId="12" fillId="2" borderId="137" xfId="1" applyFont="1" applyFill="1" applyBorder="1" applyAlignment="1">
      <alignment horizontal="center" vertical="center"/>
    </xf>
    <xf numFmtId="38" fontId="12" fillId="3" borderId="138" xfId="1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179" fontId="0" fillId="0" borderId="74" xfId="0" applyNumberFormat="1" applyBorder="1" applyAlignment="1">
      <alignment horizontal="center" vertical="center"/>
    </xf>
    <xf numFmtId="179" fontId="0" fillId="0" borderId="0" xfId="0" applyNumberFormat="1">
      <alignment vertical="center"/>
    </xf>
    <xf numFmtId="185" fontId="12" fillId="0" borderId="0" xfId="1" applyNumberFormat="1" applyFont="1" applyBorder="1" applyAlignment="1">
      <alignment horizontal="right" vertical="center"/>
    </xf>
    <xf numFmtId="185" fontId="12" fillId="0" borderId="0" xfId="1" applyNumberFormat="1" applyFont="1" applyBorder="1" applyAlignment="1">
      <alignment vertical="center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_rels/chart2.xml.rels><?xml version="1.0" encoding="UTF-8"?><Relationships xmlns="http://schemas.openxmlformats.org/package/2006/relationships"><Relationship Id="rId1" Type="http://schemas.microsoft.com/office/2011/relationships/chartColorStyle" Target="colors2.xml" /><Relationship Id="rId2" Type="http://schemas.microsoft.com/office/2011/relationships/chartStyle" Target="style2.xml" /></Relationships>
</file>

<file path=xl/charts/_rels/chart3.xml.rels><?xml version="1.0" encoding="UTF-8"?><Relationships xmlns="http://schemas.openxmlformats.org/package/2006/relationships"><Relationship Id="rId1" Type="http://schemas.microsoft.com/office/2011/relationships/chartColorStyle" Target="colors3.xml" /><Relationship Id="rId2" Type="http://schemas.microsoft.com/office/2011/relationships/chartStyle" Target="style3.xml" /></Relationships>
</file>

<file path=xl/charts/_rels/chart4.xml.rels><?xml version="1.0" encoding="UTF-8"?><Relationships xmlns="http://schemas.openxmlformats.org/package/2006/relationships"><Relationship Id="rId1" Type="http://schemas.microsoft.com/office/2011/relationships/chartColorStyle" Target="colors4.xml" /><Relationship Id="rId2" Type="http://schemas.microsoft.com/office/2011/relationships/chartStyle" Target="style4.xml" /></Relationships>
</file>

<file path=xl/charts/_rels/chart5.xml.rels><?xml version="1.0" encoding="UTF-8"?><Relationships xmlns="http://schemas.openxmlformats.org/package/2006/relationships"><Relationship Id="rId1" Type="http://schemas.microsoft.com/office/2011/relationships/chartColorStyle" Target="colors5.xml" /><Relationship Id="rId2" Type="http://schemas.microsoft.com/office/2011/relationships/chartStyle" Target="style5.xml" /></Relationships>
</file>

<file path=xl/charts/_rels/chart7.xml.rels><?xml version="1.0" encoding="UTF-8"?><Relationships xmlns="http://schemas.openxmlformats.org/package/2006/relationships"><Relationship Id="rId1" Type="http://schemas.microsoft.com/office/2011/relationships/chartColorStyle" Target="colors6.xml" /><Relationship Id="rId2" Type="http://schemas.microsoft.com/office/2011/relationships/chartStyle" Target="style6.xml" /></Relationships>
</file>

<file path=xl/charts/_rels/chart8.xml.rels><?xml version="1.0" encoding="UTF-8"?><Relationships xmlns="http://schemas.openxmlformats.org/package/2006/relationships"><Relationship Id="rId1" Type="http://schemas.microsoft.com/office/2011/relationships/chartColorStyle" Target="colors7.xml" /><Relationship Id="rId2" Type="http://schemas.microsoft.com/office/2011/relationships/chartStyle" Target="style7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救急患者搬送数の推移</a:t>
            </a:r>
            <a:endParaRPr lang="ja-JP" altLang="en-US"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60469720555564"/>
          <c:y val="0.16970305950562151"/>
          <c:w val="0.79054948460910068"/>
          <c:h val="0.64302742329622586"/>
        </c:manualLayout>
      </c:layout>
      <c:lineChart>
        <c:grouping val="standard"/>
        <c:varyColors val="0"/>
        <c:ser>
          <c:idx val="0"/>
          <c:order val="0"/>
          <c:spPr>
            <a:noFill/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tx1"/>
              </a:solidFill>
              <a:ln w="12700" cap="flat" cmpd="sng" algn="ctr">
                <a:solidFill>
                  <a:schemeClr val="accent1">
                    <a:lumMod val="50000"/>
                  </a:schemeClr>
                </a:solidFill>
                <a:prstDash val="solid"/>
                <a:miter lim="800000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報告１!$A$33:$A$38</c15:sqref>
                  </c15:fullRef>
                </c:ext>
              </c:extLst>
              <c:f>報告１!$A$33,報告１!$A$35,報告１!$A$37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報告１!$I$33:$I$38</c15:sqref>
                  </c15:fullRef>
                </c:ext>
              </c:extLst>
              <c:f>報告１!$I$33,報告１!$I$35,報告１!$I$37</c:f>
              <c:numCache>
                <c:formatCode>#,##0;[Red]\-#,##0</c:formatCode>
                <c:ptCount val="3"/>
                <c:pt idx="0">
                  <c:v>32590</c:v>
                </c:pt>
                <c:pt idx="1">
                  <c:v>32645</c:v>
                </c:pt>
                <c:pt idx="2">
                  <c:v>29346</c:v>
                </c:pt>
              </c:numCache>
            </c:numRef>
          </c:val>
          <c:smooth val="0"/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4000"/>
          <c:min val="28000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horzOverflow="overflow" vert="wordArtVertRtl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件数</a:t>
                </a:r>
                <a:endParaRPr lang="ja-JP" altLang="en-US"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;[Red]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2000"/>
      </c:valAx>
      <c:spPr>
        <a:noFill/>
        <a:ln w="19050" cap="rnd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dk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圏域別搬送件数の推移（受入地域）</a:t>
            </a:r>
            <a:endParaRPr lang="en-US" altLang="en-US"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470871770401"/>
          <c:y val="0.15476044488971463"/>
          <c:w val="0.70026956771511673"/>
          <c:h val="0.74025464581970235"/>
        </c:manualLayout>
      </c:layout>
      <c:lineChart>
        <c:grouping val="standard"/>
        <c:varyColors val="0"/>
        <c:ser>
          <c:idx val="0"/>
          <c:order val="0"/>
          <c:tx>
            <c:strRef>
              <c:f>報告１!$B$31:$B$32</c:f>
              <c:strCache>
                <c:ptCount val="1"/>
                <c:pt idx="0">
                  <c:v>東部Ⅰ</c:v>
                </c:pt>
              </c:strCache>
            </c:strRef>
          </c:tx>
          <c:spPr>
            <a:noFill/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0"/>
            <c:invertIfNegative val="0"/>
            <c:marker>
              <c:symbol val="diamond"/>
              <c:size val="5"/>
              <c:spPr>
                <a:solidFill>
                  <a:schemeClr val="accent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0000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8.6311705201075756e-002"/>
                  <c:y val="-5.6905473661316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</c:strCache>
            </c:strRef>
          </c:cat>
          <c:val>
            <c:numRef>
              <c:f>(報告１!$B$33,報告１!$B$35,報告１!$B$37)</c:f>
              <c:numCache>
                <c:formatCode>#,##0;[Red]\-#,##0</c:formatCode>
                <c:ptCount val="3"/>
                <c:pt idx="0">
                  <c:v>14359</c:v>
                </c:pt>
                <c:pt idx="1">
                  <c:v>14528</c:v>
                </c:pt>
                <c:pt idx="2">
                  <c:v>12671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報告１!$C$31:$C$32</c:f>
              <c:strCache>
                <c:ptCount val="1"/>
                <c:pt idx="0">
                  <c:v>東部Ⅱ</c:v>
                </c:pt>
              </c:strCache>
            </c:strRef>
          </c:tx>
          <c:spPr>
            <a:noFill/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Pt>
            <c:idx val="0"/>
            <c:invertIfNegative val="0"/>
            <c:marker>
              <c:symbol val="square"/>
              <c:size val="5"/>
              <c:spPr>
                <a:solidFill>
                  <a:schemeClr val="accent3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square"/>
              <c:size val="5"/>
              <c:spPr>
                <a:solidFill>
                  <a:schemeClr val="accent3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square"/>
              <c:size val="5"/>
              <c:spPr>
                <a:solidFill>
                  <a:schemeClr val="accent3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8.3458321991052326e-002"/>
                  <c:y val="-4.588619310175683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8472514001531702e-002"/>
                  <c:y val="-4.221309958190361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5008980224905301e-003"/>
                  <c:y val="-6.425166070102290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</c:strCache>
            </c:strRef>
          </c:cat>
          <c:val>
            <c:numRef>
              <c:f>(報告１!$C$33,報告１!$C$35,報告１!$C$37)</c:f>
              <c:numCache>
                <c:formatCode>#,##0;[Red]\-#,##0</c:formatCode>
                <c:ptCount val="3"/>
                <c:pt idx="0">
                  <c:v>3555</c:v>
                </c:pt>
                <c:pt idx="1">
                  <c:v>3598</c:v>
                </c:pt>
                <c:pt idx="2">
                  <c:v>3364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報告１!$D$31:$D$32</c:f>
              <c:strCache>
                <c:ptCount val="1"/>
                <c:pt idx="0">
                  <c:v>東部Ⅲ</c:v>
                </c:pt>
              </c:strCache>
            </c:strRef>
          </c:tx>
          <c:spPr>
            <a:noFill/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FFFF00"/>
                </a:solidFill>
              </a:ln>
              <a:effectLst/>
            </c:spPr>
          </c:marker>
          <c:dPt>
            <c:idx val="0"/>
            <c:invertIfNegative val="0"/>
            <c:marker>
              <c:symbol val="star"/>
              <c:size val="5"/>
              <c:spPr>
                <a:noFill/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FF00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star"/>
              <c:size val="5"/>
              <c:spPr>
                <a:noFill/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FF00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star"/>
              <c:size val="5"/>
              <c:spPr>
                <a:noFill/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FF00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9.4815507440834432e-002"/>
                  <c:y val="-2.75207255024907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865867526211847e-003"/>
                  <c:y val="-9.155257903224821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213472877073759e-002"/>
                  <c:y val="-3.119381902234397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</c:strCache>
            </c:strRef>
          </c:cat>
          <c:val>
            <c:numRef>
              <c:f>(報告１!$D$33,報告１!$D$35,報告１!$D$37)</c:f>
              <c:numCache>
                <c:formatCode>#,##0;[Red]\-#,##0</c:formatCode>
                <c:ptCount val="3"/>
                <c:pt idx="0">
                  <c:v>3019</c:v>
                </c:pt>
                <c:pt idx="1">
                  <c:v>2902</c:v>
                </c:pt>
                <c:pt idx="2">
                  <c:v>2777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報告１!$E$31:$E$32</c:f>
              <c:strCache>
                <c:ptCount val="1"/>
                <c:pt idx="0">
                  <c:v>南部Ⅰ</c:v>
                </c:pt>
              </c:strCache>
            </c:strRef>
          </c:tx>
          <c:spPr>
            <a:noFill/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</c:strCache>
            </c:strRef>
          </c:cat>
          <c:val>
            <c:numRef>
              <c:f>(報告１!$E$33,報告１!$E$35,報告１!$E$37)</c:f>
              <c:numCache>
                <c:formatCode>#,##0;[Red]\-#,##0</c:formatCode>
                <c:ptCount val="3"/>
                <c:pt idx="0">
                  <c:v>7299</c:v>
                </c:pt>
                <c:pt idx="1">
                  <c:v>7476</c:v>
                </c:pt>
                <c:pt idx="2">
                  <c:v>6581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報告１!$F$31:$F$32</c:f>
              <c:strCache>
                <c:ptCount val="1"/>
                <c:pt idx="0">
                  <c:v>南部Ⅱ</c:v>
                </c:pt>
              </c:strCache>
            </c:strRef>
          </c:tx>
          <c:spPr>
            <a:noFill/>
            <a:ln w="28575" cap="rnd">
              <a:solidFill>
                <a:srgbClr val="FFC000">
                  <a:alpha val="87000"/>
                </a:srgb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0"/>
            <c:invertIfNegative val="0"/>
            <c:marker>
              <c:symbol val="triangle"/>
              <c:size val="5"/>
              <c:spPr>
                <a:solidFill>
                  <a:srgbClr val="C00000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C000">
                    <a:alpha val="87000"/>
                  </a:srgbClr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triangle"/>
              <c:size val="5"/>
              <c:spPr>
                <a:solidFill>
                  <a:srgbClr val="C00000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C000">
                    <a:alpha val="87000"/>
                  </a:srgbClr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triangle"/>
              <c:size val="5"/>
              <c:spPr>
                <a:solidFill>
                  <a:srgbClr val="C00000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C000">
                    <a:alpha val="87000"/>
                  </a:srgbClr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0.1029869576586241"/>
                  <c:y val="4.59411448945735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6172646388754848e-002"/>
                  <c:y val="4.226805137472018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213519378935445e-002"/>
                  <c:y val="-5.4821643833716065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</c:strCache>
            </c:strRef>
          </c:cat>
          <c:val>
            <c:numRef>
              <c:f>(報告１!$F$33,報告１!$F$35,報告１!$F$37)</c:f>
              <c:numCache>
                <c:formatCode>#,##0;[Red]\-#,##0</c:formatCode>
                <c:ptCount val="3"/>
                <c:pt idx="0">
                  <c:v>922</c:v>
                </c:pt>
                <c:pt idx="1">
                  <c:v>867</c:v>
                </c:pt>
                <c:pt idx="2">
                  <c:v>819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報告１!$G$31:$G$32</c:f>
              <c:strCache>
                <c:ptCount val="1"/>
                <c:pt idx="0">
                  <c:v>西部Ⅰ</c:v>
                </c:pt>
              </c:strCache>
            </c:strRef>
          </c:tx>
          <c:spPr>
            <a:noFill/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7030A0"/>
                </a:solidFill>
              </a:ln>
              <a:effectLst/>
            </c:spPr>
          </c:marker>
          <c:dPt>
            <c:idx val="0"/>
            <c:invertIfNegative val="0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7030A0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7030A0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7030A0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0.11298700416048579"/>
                  <c:y val="-2.017453846278446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570658326855861e-002"/>
                  <c:y val="-2.384763198263754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670645199022601e-002"/>
                  <c:y val="-3.854000606205040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</c:strCache>
            </c:strRef>
          </c:cat>
          <c:val>
            <c:numRef>
              <c:f>(報告１!$G$33,報告１!$G$35,報告１!$G$37)</c:f>
              <c:numCache>
                <c:formatCode>#,##0;[Red]\-#,##0</c:formatCode>
                <c:ptCount val="3"/>
                <c:pt idx="0">
                  <c:v>1094</c:v>
                </c:pt>
                <c:pt idx="1">
                  <c:v>957</c:v>
                </c:pt>
                <c:pt idx="2">
                  <c:v>856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報告１!$H$31:$H$32</c:f>
              <c:strCache>
                <c:ptCount val="1"/>
                <c:pt idx="0">
                  <c:v>西部Ⅱ</c:v>
                </c:pt>
              </c:strCache>
            </c:strRef>
          </c:tx>
          <c:spPr>
            <a:noFill/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rgbClr val="00B0F0"/>
                </a:solidFill>
              </a:ln>
              <a:effectLst/>
            </c:spPr>
          </c:marker>
          <c:dPt>
            <c:idx val="0"/>
            <c:invertIfNegative val="0"/>
            <c:marker>
              <c:symbol val="diamond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00B0F0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diamond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00B0F0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diamond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00B0F0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7.8915447811139489e-002"/>
                  <c:y val="1.864022656334958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3458321991052326e-002"/>
                  <c:y val="2.39025837754542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213472877073759e-002"/>
                  <c:y val="-1.282835142307790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令和２年</c:v>
                </c:pt>
              </c:strCache>
            </c:strRef>
          </c:cat>
          <c:val>
            <c:numRef>
              <c:f>(報告１!$H$33,報告１!$H$35,報告１!$H$37)</c:f>
              <c:numCache>
                <c:formatCode>#,##0;[Red]\-#,##0</c:formatCode>
                <c:ptCount val="3"/>
                <c:pt idx="0">
                  <c:v>2342</c:v>
                </c:pt>
                <c:pt idx="1">
                  <c:v>2317</c:v>
                </c:pt>
                <c:pt idx="2">
                  <c:v>2278</c:v>
                </c:pt>
              </c:numCache>
            </c:numRef>
          </c:val>
          <c:smooth val="0"/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5000"/>
          <c:min val="500"/>
        </c:scaling>
        <c:delete val="0"/>
        <c:axPos val="l"/>
        <c:title>
          <c:tx>
            <c:rich>
              <a:bodyPr rot="-5400000" spcFirstLastPara="1" vertOverflow="ellipsis" horzOverflow="overflow" vert="wordArtVertRtl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搬送件数</a:t>
                </a:r>
                <a:endParaRPr lang="ja-JP" altLang="en-US"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1.9433960585435294e-002"/>
              <c:y val="0.396373469845194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[Red]\-#,##0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5000"/>
              </a:schemeClr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1000"/>
      </c:valAx>
      <c:spPr>
        <a:solidFill>
          <a:schemeClr val="lt1"/>
        </a:solidFill>
        <a:ln w="1905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dk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医療圏別の重症度の割合</a:t>
            </a:r>
            <a:endParaRPr lang="ja-JP" altLang="en-US"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950560325687932"/>
          <c:y val="8.4017961610220408e-00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864476518642553e-002"/>
          <c:y val="0.17029096823019821"/>
          <c:w val="0.77258698550203198"/>
          <c:h val="0.810272611629067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報告１!$B$78</c:f>
              <c:strCache>
                <c:ptCount val="1"/>
                <c:pt idx="0">
                  <c:v>軽症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dk1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4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5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6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3.680981595092026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202020202020242e-002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7340067340067337e-003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151787985519167e-017"/>
                  <c:y val="4.498977505112474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4893378226711564e-003"/>
                  <c:y val="5.3169734151329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2446689113355782e-003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468013468013467e-002"/>
                  <c:y val="4.089979550102264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691358024691357e-002"/>
                  <c:y val="4.089979550102264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報告１!$B$79:$B$86</c:f>
              <c:numCache>
                <c:formatCode>#,##0</c:formatCode>
                <c:ptCount val="8"/>
                <c:pt idx="0" formatCode="#,##0_ ">
                  <c:v>12374</c:v>
                </c:pt>
                <c:pt idx="1">
                  <c:v>5090</c:v>
                </c:pt>
                <c:pt idx="2">
                  <c:v>2207</c:v>
                </c:pt>
                <c:pt idx="3">
                  <c:v>1331</c:v>
                </c:pt>
                <c:pt idx="4">
                  <c:v>2005</c:v>
                </c:pt>
                <c:pt idx="5" formatCode="General">
                  <c:v>322</c:v>
                </c:pt>
                <c:pt idx="6" formatCode="General">
                  <c:v>654</c:v>
                </c:pt>
                <c:pt idx="7" formatCode="General">
                  <c:v>765</c:v>
                </c:pt>
              </c:numCache>
            </c:numRef>
          </c:val>
        </c:ser>
        <c:ser>
          <c:idx val="1"/>
          <c:order val="1"/>
          <c:tx>
            <c:strRef>
              <c:f>報告１!$C$78</c:f>
              <c:strCache>
                <c:ptCount val="1"/>
                <c:pt idx="0">
                  <c:v>中症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dk1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4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5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6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7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2.2446689113355782e-003"/>
                  <c:y val="3.272015844645188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202020202020204e-002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468013468013467e-002"/>
                  <c:y val="5.3169734151329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340067340066513e-003"/>
                  <c:y val="5.725971370143149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468013468013386e-002"/>
                  <c:y val="5.3169734151329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0202020202020204e-002"/>
                  <c:y val="4.498977505112482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7340067340066513e-003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2446689113355782e-003"/>
                  <c:y val="4.498977505112474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報告１!$C$79:$C$86</c:f>
              <c:numCache>
                <c:formatCode>#,##0</c:formatCode>
                <c:ptCount val="8"/>
                <c:pt idx="0" formatCode="#,##0_ ">
                  <c:v>12500</c:v>
                </c:pt>
                <c:pt idx="1">
                  <c:v>4414</c:v>
                </c:pt>
                <c:pt idx="2">
                  <c:v>2338</c:v>
                </c:pt>
                <c:pt idx="3">
                  <c:v>1380</c:v>
                </c:pt>
                <c:pt idx="4">
                  <c:v>2011</c:v>
                </c:pt>
                <c:pt idx="5" formatCode="General">
                  <c:v>570</c:v>
                </c:pt>
                <c:pt idx="6" formatCode="General">
                  <c:v>804</c:v>
                </c:pt>
                <c:pt idx="7" formatCode="General">
                  <c:v>983</c:v>
                </c:pt>
              </c:numCache>
            </c:numRef>
          </c:val>
        </c:ser>
        <c:ser>
          <c:idx val="2"/>
          <c:order val="2"/>
          <c:tx>
            <c:strRef>
              <c:f>報告１!$D$78</c:f>
              <c:strCache>
                <c:ptCount val="1"/>
                <c:pt idx="0">
                  <c:v>重症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dk1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4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5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6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7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1.3468013468013632e-002"/>
                  <c:y val="2.86298568507157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468013468013467e-002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460715194207667e-016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7340067340067337e-003"/>
                  <c:y val="4.498977505112482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3.680981595092039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報告１!$D$79:$D$86</c:f>
              <c:numCache>
                <c:formatCode>General</c:formatCode>
                <c:ptCount val="8"/>
                <c:pt idx="0" formatCode="#,##0_ ">
                  <c:v>3830</c:v>
                </c:pt>
                <c:pt idx="1" formatCode="#,##0">
                  <c:v>1190</c:v>
                </c:pt>
                <c:pt idx="2">
                  <c:v>722</c:v>
                </c:pt>
                <c:pt idx="3">
                  <c:v>420</c:v>
                </c:pt>
                <c:pt idx="4">
                  <c:v>791</c:v>
                </c:pt>
                <c:pt idx="5">
                  <c:v>194</c:v>
                </c:pt>
                <c:pt idx="6">
                  <c:v>223</c:v>
                </c:pt>
                <c:pt idx="7">
                  <c:v>290</c:v>
                </c:pt>
              </c:numCache>
            </c:numRef>
          </c:val>
        </c:ser>
        <c:ser>
          <c:idx val="3"/>
          <c:order val="3"/>
          <c:tx>
            <c:strRef>
              <c:f>報告１!$E$78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tx1"/>
              </a:bgClr>
            </a:pattFill>
            <a:ln>
              <a:solidFill>
                <a:schemeClr val="tx1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4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5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6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1.3468013468013467e-002"/>
                  <c:y val="3.68101379965541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5712682379349047e-002"/>
                  <c:y val="4.908039869249476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223344556677889e-002"/>
                  <c:y val="5.3169734151329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46689113355782e-003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340067340067337e-003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446689113355782e-003"/>
                  <c:y val="5.725971370143149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5.725971370143149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報告１!$E$79:$E$86</c:f>
              <c:numCache>
                <c:formatCode>General</c:formatCode>
                <c:ptCount val="8"/>
                <c:pt idx="0" formatCode="#,##0_ ">
                  <c:v>642</c:v>
                </c:pt>
                <c:pt idx="1">
                  <c:v>223</c:v>
                </c:pt>
                <c:pt idx="2">
                  <c:v>109</c:v>
                </c:pt>
                <c:pt idx="3">
                  <c:v>74</c:v>
                </c:pt>
                <c:pt idx="4">
                  <c:v>129</c:v>
                </c:pt>
                <c:pt idx="5">
                  <c:v>20</c:v>
                </c:pt>
                <c:pt idx="6">
                  <c:v>30</c:v>
                </c:pt>
                <c:pt idx="7">
                  <c:v>57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dk1">
                <a:alpha val="95000"/>
              </a:schemeClr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chemeClr val="lt1"/>
        </a:solidFill>
        <a:ln w="1905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dk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三次救急医療機関</a:t>
            </a: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における重症度別割合</a:t>
            </a:r>
            <a:endParaRPr lang="ja-JP" altLang="en-US"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549501211124707"/>
          <c:y val="0.16324780831556351"/>
          <c:w val="0.6542850938370689"/>
          <c:h val="0.737614328819459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報告１!$C$114</c:f>
              <c:strCache>
                <c:ptCount val="1"/>
                <c:pt idx="0">
                  <c:v>軽症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2.3968315334840845e-003"/>
                  <c:y val="5.55568828464624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474174064882291e-002"/>
                  <c:y val="5.555654635017624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169008877858698e-002"/>
                  <c:y val="5.555620985388994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431921845417575e-002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0422522194647169e-003"/>
                  <c:y val="5.982937619308964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報告１!$A$115:$B$119</c:f>
              <c:strCache>
                <c:ptCount val="5"/>
              </c:strCache>
            </c:strRef>
          </c:cat>
          <c:val>
            <c:numRef>
              <c:f>報告１!$C$115:$C$119</c:f>
              <c:numCache>
                <c:formatCode>General</c:formatCode>
                <c:ptCount val="5"/>
                <c:pt idx="0" formatCode="#,##0">
                  <c:v>1631</c:v>
                </c:pt>
                <c:pt idx="1" formatCode="#,##0">
                  <c:v>1680</c:v>
                </c:pt>
                <c:pt idx="2">
                  <c:v>239</c:v>
                </c:pt>
                <c:pt idx="3">
                  <c:v>686</c:v>
                </c:pt>
                <c:pt idx="4" formatCode="#,##0_ ;[Red]\-#,##0\ ">
                  <c:v>4236</c:v>
                </c:pt>
              </c:numCache>
            </c:numRef>
          </c:val>
        </c:ser>
        <c:ser>
          <c:idx val="1"/>
          <c:order val="1"/>
          <c:tx>
            <c:strRef>
              <c:f>報告１!$D$114</c:f>
              <c:strCache>
                <c:ptCount val="1"/>
                <c:pt idx="0">
                  <c:v>中症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6453921544610853e-003"/>
                  <c:y val="5.555721934274872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6.41042250137206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126756658394023e-002"/>
                  <c:y val="5.12827070184039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431921845417575e-002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6070977271960744e-017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報告１!$A$115:$B$119</c:f>
              <c:strCache>
                <c:ptCount val="5"/>
              </c:strCache>
            </c:strRef>
          </c:cat>
          <c:val>
            <c:numRef>
              <c:f>報告１!$D$115:$D$119</c:f>
              <c:numCache>
                <c:formatCode>General</c:formatCode>
                <c:ptCount val="5"/>
                <c:pt idx="0" formatCode="#,##0">
                  <c:v>2269</c:v>
                </c:pt>
                <c:pt idx="1" formatCode="#,##0">
                  <c:v>1666</c:v>
                </c:pt>
                <c:pt idx="2">
                  <c:v>475</c:v>
                </c:pt>
                <c:pt idx="3">
                  <c:v>933</c:v>
                </c:pt>
                <c:pt idx="4" formatCode="#,##0_ ;[Red]\-#,##0\ ">
                  <c:v>5343</c:v>
                </c:pt>
              </c:numCache>
            </c:numRef>
          </c:val>
        </c:ser>
        <c:ser>
          <c:idx val="2"/>
          <c:order val="2"/>
          <c:tx>
            <c:strRef>
              <c:f>報告１!$E$114</c:f>
              <c:strCache>
                <c:ptCount val="1"/>
                <c:pt idx="0">
                  <c:v>重症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0011498823686728e-003"/>
                  <c:y val="5.128338001097654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3896696259528987e-003"/>
                  <c:y val="5.555654635017624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737087032441123e-002"/>
                  <c:y val="6.410321552486185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0422522194646744e-003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474174064881388e-003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報告１!$A$115:$B$119</c:f>
              <c:strCache>
                <c:ptCount val="5"/>
              </c:strCache>
            </c:strRef>
          </c:cat>
          <c:val>
            <c:numRef>
              <c:f>報告１!$E$115:$E$119</c:f>
              <c:numCache>
                <c:formatCode>General</c:formatCode>
                <c:ptCount val="5"/>
                <c:pt idx="0">
                  <c:v>522</c:v>
                </c:pt>
                <c:pt idx="1">
                  <c:v>834</c:v>
                </c:pt>
                <c:pt idx="2">
                  <c:v>246</c:v>
                </c:pt>
                <c:pt idx="3">
                  <c:v>286</c:v>
                </c:pt>
                <c:pt idx="4" formatCode="#,##0_ ;[Red]\-#,##0\ ">
                  <c:v>1888</c:v>
                </c:pt>
              </c:numCache>
            </c:numRef>
          </c:val>
        </c:ser>
        <c:ser>
          <c:idx val="3"/>
          <c:order val="3"/>
          <c:tx>
            <c:strRef>
              <c:f>報告１!$F$114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tx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7.0422522194646744e-003"/>
                  <c:y val="4.273570134743209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0422522194648462e-003"/>
                  <c:y val="4.273570134743204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3896696259528987e-003"/>
                  <c:y val="5.982971268937590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3896696259528987e-003"/>
                  <c:y val="5.12823705221177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0422522194646744e-003"/>
                  <c:y val="5.982937619308964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報告１!$A$115:$B$119</c:f>
              <c:strCache>
                <c:ptCount val="5"/>
              </c:strCache>
            </c:strRef>
          </c:cat>
          <c:val>
            <c:numRef>
              <c:f>報告１!$F$115:$F$119</c:f>
              <c:numCache>
                <c:formatCode>General</c:formatCode>
                <c:ptCount val="5"/>
                <c:pt idx="0">
                  <c:v>201</c:v>
                </c:pt>
                <c:pt idx="1">
                  <c:v>118</c:v>
                </c:pt>
                <c:pt idx="2">
                  <c:v>2</c:v>
                </c:pt>
                <c:pt idx="3">
                  <c:v>53</c:v>
                </c:pt>
                <c:pt idx="4" formatCode="#,##0_ ;[Red]\-#,##0\ ">
                  <c:v>374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tx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搬送先種別による状況</a:t>
            </a:r>
            <a:endParaRPr lang="ja-JP" altLang="en-US"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35924325599067169"/>
          <c:y val="4.2132854198594305e-00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809538863729244"/>
          <c:y val="0.1681924056496174"/>
          <c:w val="0.63623156395068103"/>
          <c:h val="0.71574876057159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報告１!$D$147</c:f>
              <c:strCache>
                <c:ptCount val="1"/>
                <c:pt idx="0">
                  <c:v>軽症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2.2259321090706734e-003"/>
                  <c:y val="-7.407407407407415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6777963272119795e-003"/>
                  <c:y val="-6.481481481481481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808283912184285e-017"/>
                  <c:y val="-6.94444444444444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808283912184285e-017"/>
                  <c:y val="-6.481481481481483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報告１!$A$148:$C$151</c:f>
              <c:strCache>
                <c:ptCount val="4"/>
              </c:strCache>
            </c:strRef>
          </c:cat>
          <c:val>
            <c:numRef>
              <c:f>報告１!$D$148:$D$151</c:f>
              <c:numCache>
                <c:formatCode>#,##0</c:formatCode>
                <c:ptCount val="4"/>
                <c:pt idx="0" formatCode="General">
                  <c:v>624</c:v>
                </c:pt>
                <c:pt idx="1">
                  <c:v>7514</c:v>
                </c:pt>
                <c:pt idx="2">
                  <c:v>4236</c:v>
                </c:pt>
                <c:pt idx="3" formatCode="#,##0_ ">
                  <c:v>12374</c:v>
                </c:pt>
              </c:numCache>
            </c:numRef>
          </c:val>
        </c:ser>
        <c:ser>
          <c:idx val="1"/>
          <c:order val="1"/>
          <c:tx>
            <c:strRef>
              <c:f>報告１!$E$147</c:f>
              <c:strCache>
                <c:ptCount val="1"/>
                <c:pt idx="0">
                  <c:v>中症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-7.87037037037037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161656782436857e-017"/>
                  <c:y val="-7.40740740740740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259321090706734e-003"/>
                  <c:y val="-6.94444444444444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5.55555555555555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報告１!$A$148:$C$151</c:f>
              <c:strCache>
                <c:ptCount val="4"/>
              </c:strCache>
            </c:strRef>
          </c:cat>
          <c:val>
            <c:numRef>
              <c:f>報告１!$E$148:$E$151</c:f>
              <c:numCache>
                <c:formatCode>#,##0</c:formatCode>
                <c:ptCount val="4"/>
                <c:pt idx="0" formatCode="General">
                  <c:v>582</c:v>
                </c:pt>
                <c:pt idx="1">
                  <c:v>6575</c:v>
                </c:pt>
                <c:pt idx="2">
                  <c:v>5343</c:v>
                </c:pt>
                <c:pt idx="3" formatCode="#,##0_ ">
                  <c:v>12500</c:v>
                </c:pt>
              </c:numCache>
            </c:numRef>
          </c:val>
        </c:ser>
        <c:ser>
          <c:idx val="2"/>
          <c:order val="2"/>
          <c:tx>
            <c:strRef>
              <c:f>報告１!$F$147</c:f>
              <c:strCache>
                <c:ptCount val="1"/>
                <c:pt idx="0">
                  <c:v>重症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1151879063538222e-002"/>
                  <c:y val="-6.95999577234054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385295995573751e-002"/>
                  <c:y val="-7.885888425020698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0745687256555e-002"/>
                  <c:y val="-6.481481481481485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16307766175369e-002"/>
                  <c:y val="-5.571103947577022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報告１!$A$148:$C$151</c:f>
              <c:strCache>
                <c:ptCount val="4"/>
              </c:strCache>
            </c:strRef>
          </c:cat>
          <c:val>
            <c:numRef>
              <c:f>報告１!$F$148:$F$151</c:f>
              <c:numCache>
                <c:formatCode>#,##0</c:formatCode>
                <c:ptCount val="4"/>
                <c:pt idx="0" formatCode="General">
                  <c:v>122</c:v>
                </c:pt>
                <c:pt idx="1">
                  <c:v>1820</c:v>
                </c:pt>
                <c:pt idx="2">
                  <c:v>1888</c:v>
                </c:pt>
                <c:pt idx="3" formatCode="#,##0_ ">
                  <c:v>3830</c:v>
                </c:pt>
              </c:numCache>
            </c:numRef>
          </c:val>
        </c:ser>
        <c:ser>
          <c:idx val="3"/>
          <c:order val="3"/>
          <c:tx>
            <c:strRef>
              <c:f>報告１!$G$147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tx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8.9037284362826936e-003"/>
                  <c:y val="-7.87037037037037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233416932035531e-002"/>
                  <c:y val="-0.101385615388680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29660545353366e-002"/>
                  <c:y val="-6.94444444444444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6777963272120202e-003"/>
                  <c:y val="-5.55555555555555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報告１!$A$148:$C$151</c:f>
              <c:strCache>
                <c:ptCount val="4"/>
              </c:strCache>
            </c:strRef>
          </c:cat>
          <c:val>
            <c:numRef>
              <c:f>報告１!$G$148:$G$151</c:f>
              <c:numCache>
                <c:formatCode>General</c:formatCode>
                <c:ptCount val="4"/>
                <c:pt idx="0">
                  <c:v>23</c:v>
                </c:pt>
                <c:pt idx="1">
                  <c:v>245</c:v>
                </c:pt>
                <c:pt idx="2">
                  <c:v>374</c:v>
                </c:pt>
                <c:pt idx="3" formatCode="#,##0_ ">
                  <c:v>642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0.1"/>
      </c:valAx>
      <c:spPr>
        <a:solidFill>
          <a:schemeClr val="lt1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tx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搬送先種別</a:t>
            </a:r>
            <a:endParaRPr lang="en-US" altLang="en-US"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659981604863494e-002"/>
          <c:y val="0.32916331501727752"/>
          <c:w val="0.93888888888888888"/>
          <c:h val="0.66631889763779528"/>
        </c:manualLayout>
      </c:layout>
      <c:pie3DChart>
        <c:varyColors val="1"/>
        <c:ser>
          <c:idx val="0"/>
          <c:order val="0"/>
          <c:dPt>
            <c:idx val="0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2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8.1726521989629347e-002"/>
                  <c:y val="-5.3738174814479123e-002"/>
                </c:manualLayout>
              </c:layout>
              <c:tx>
                <c:rich>
                  <a:bodyPr horzOverflow="overflow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その他医療機関</a:t>
                    </a:r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  <a:p>
                    <a:pPr>
                      <a:defRPr/>
                    </a:pPr>
                    <a:fld id="{B06B68E2-B029-4B3D-9E7C-88A2DF148553}" type="VALUE">
                      <a:rPr lang="en-US" altLang="ja-JP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8082629153063184"/>
                  <c:y val="-0.1156003700976227"/>
                </c:manualLayout>
              </c:layout>
              <c:tx>
                <c:rich>
                  <a:bodyPr horzOverflow="overflow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救急告示（２次）</a:t>
                    </a:r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  <a:p>
                    <a:pPr>
                      <a:defRPr/>
                    </a:pPr>
                    <a:fld id="{F64FFC2C-1727-42BB-87B4-51D4EE75506E}" type="VALUE">
                      <a:rPr lang="en-US" altLang="ja-JP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97560975609756e-002"/>
                  <c:y val="-0.21244849789459772"/>
                </c:manualLayout>
              </c:layout>
              <c:tx>
                <c:rich>
                  <a:bodyPr horzOverflow="overflow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救急告示（３次・救命セ）</a:t>
                    </a:r>
                    <a:fld id="{D6C34A56-9C7D-4E7F-9B8A-6BE655900315}" type="VALUE">
                      <a:rPr lang="en-US" altLang="ja-JP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報告１!$K$176:$K$178</c:f>
              <c:numCache>
                <c:formatCode>0.0%</c:formatCode>
                <c:ptCount val="3"/>
                <c:pt idx="0">
                  <c:v>4.6036938594697742e-002</c:v>
                </c:pt>
                <c:pt idx="1">
                  <c:v>0.55046684386287736</c:v>
                </c:pt>
                <c:pt idx="2">
                  <c:v>0.40400000000000003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000">
                  <a:solidFill>
                    <a:schemeClr val="dk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dk1"/>
          </a:solidFill>
          <a:latin typeface="+mn-lt"/>
          <a:ea typeface="+mn-ea"/>
          <a:cs typeface="+mn-cs"/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救急告示への搬送割合</a:t>
            </a:r>
            <a:endParaRPr lang="ja-JP" altLang="en-US"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/>
      <c:pie3DChart>
        <c:varyColors val="1"/>
        <c:ser>
          <c:idx val="0"/>
          <c:order val="0"/>
          <c:tx>
            <c:strRef>
              <c:f>報告１!$J$198:$J$199</c:f>
              <c:strCache>
                <c:ptCount val="1"/>
                <c:pt idx="0">
                  <c:v>95.4% 4.6%</c:v>
                </c:pt>
              </c:strCache>
            </c:strRef>
          </c:tx>
          <c:dPt>
            <c:idx val="0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1"/>
            <c:invertIfNegative val="0"/>
            <c:bubble3D val="0"/>
            <c:spPr>
              <a:pattFill prst="pct80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20657833770778652"/>
                  <c:y val="-3.318014793605345e-002"/>
                </c:manualLayout>
              </c:layout>
              <c:tx>
                <c:rich>
                  <a:bodyPr rot="0" spcFirstLastPara="1" vertOverflow="overflow" horzOverflow="overflow" wrap="square" anchor="ctr" anchorCtr="1">
                    <a:sp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救急告示</a:t>
                    </a:r>
                    <a:fld id="{774006D5-2CB2-495B-A9BE-580C7C7A1F2F}" type="VALUE">
                      <a:rPr lang="en-US" altLang="ja-JP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0893620297462817"/>
                  <c:y val="1.8447148651873062e-002"/>
                </c:manualLayout>
              </c:layout>
              <c:tx>
                <c:rich>
                  <a:bodyPr rot="0" spcFirstLastPara="1" vertOverflow="overflow" horzOverflow="overflow" wrap="square" anchor="ctr" anchorCtr="1">
                    <a:sp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その他</a:t>
                    </a:r>
                    <a:endPara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  <a:p>
                    <a:pPr algn="ctr" rtl="0">
                      <a:defRPr lang="en-US" altLang="ja-JP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0A1D2B5-521A-4859-86E0-E69602FD9B08}" type="VALUE">
                      <a:rPr lang="en-US" altLang="ja-JP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noFill/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報告１!$H$198:$H$199</c:f>
              <c:strCache>
                <c:ptCount val="2"/>
                <c:pt idx="0">
                  <c:v>救急告示</c:v>
                </c:pt>
                <c:pt idx="1">
                  <c:v>その他</c:v>
                </c:pt>
              </c:strCache>
            </c:strRef>
          </c:cat>
          <c:val>
            <c:numRef>
              <c:f>報告１!$J$198:$J$199</c:f>
              <c:numCache>
                <c:formatCode>0.0%</c:formatCode>
                <c:ptCount val="2"/>
                <c:pt idx="0">
                  <c:v>0.95396306140530229</c:v>
                </c:pt>
                <c:pt idx="1">
                  <c:v>4.6036938594697742e-002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病院別患者搬送数の推移（上位１０病院）</a:t>
            </a:r>
            <a:endParaRPr lang="en-US" altLang="en-US"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021328415029201"/>
          <c:y val="0.12495511669658889"/>
          <c:w val="0.84234872667943539"/>
          <c:h val="0.64169995806179525"/>
        </c:manualLayout>
      </c:layout>
      <c:barChart>
        <c:barDir val="col"/>
        <c:grouping val="clustered"/>
        <c:varyColors val="0"/>
        <c:ser>
          <c:idx val="6"/>
          <c:order val="2"/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7.5075075075075074e-003"/>
                  <c:y val="2.393776181926989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746312684365781e-003"/>
                  <c:y val="-1.43626570915619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090090090090089e-003"/>
                  <c:y val="9.575104727707959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186142661370871e-003"/>
                  <c:y val="-8.7770779401789533e-0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0090121478178051e-003"/>
                  <c:y val="1.436265709156193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593245534573773e-002"/>
                  <c:y val="7.181328545780969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755231923443199e-002"/>
                  <c:y val="9.575104727707959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7858569669941701e-002"/>
                  <c:y val="1.19688809096349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9824170208813482e-003"/>
                  <c:y val="-2.393776181927077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報告２!$C$42:$C$51</c:f>
              <c:strCache>
                <c:ptCount val="10"/>
                <c:pt idx="0">
                  <c:v>徳島県立中央病院</c:v>
                </c:pt>
                <c:pt idx="1">
                  <c:v>徳島赤十字病院</c:v>
                </c:pt>
                <c:pt idx="2">
                  <c:v>吉野川医療センター</c:v>
                </c:pt>
                <c:pt idx="3">
                  <c:v>徳島市民病院</c:v>
                </c:pt>
                <c:pt idx="4">
                  <c:v>徳島県鳴門病院</c:v>
                </c:pt>
                <c:pt idx="5">
                  <c:v>徳島県立三好病院</c:v>
                </c:pt>
                <c:pt idx="6">
                  <c:v>田岡病院</c:v>
                </c:pt>
                <c:pt idx="7">
                  <c:v>阿南医療センター※</c:v>
                </c:pt>
                <c:pt idx="8">
                  <c:v>徳島大学病院</c:v>
                </c:pt>
                <c:pt idx="9">
                  <c:v>徳島健生病院</c:v>
                </c:pt>
              </c:strCache>
            </c:strRef>
          </c:cat>
          <c:val>
            <c:numRef>
              <c:f>報告２!$F$42:$F$51</c:f>
              <c:numCache>
                <c:formatCode>#,##0;[Red]\-#,##0</c:formatCode>
                <c:ptCount val="10"/>
                <c:pt idx="0">
                  <c:v>4892</c:v>
                </c:pt>
                <c:pt idx="1">
                  <c:v>4667</c:v>
                </c:pt>
                <c:pt idx="2">
                  <c:v>2639</c:v>
                </c:pt>
                <c:pt idx="3">
                  <c:v>2571</c:v>
                </c:pt>
                <c:pt idx="4">
                  <c:v>2136</c:v>
                </c:pt>
                <c:pt idx="5">
                  <c:v>1940</c:v>
                </c:pt>
                <c:pt idx="6">
                  <c:v>2559</c:v>
                </c:pt>
                <c:pt idx="7">
                  <c:v>0</c:v>
                </c:pt>
                <c:pt idx="8">
                  <c:v>1131</c:v>
                </c:pt>
                <c:pt idx="9">
                  <c:v>901</c:v>
                </c:pt>
              </c:numCache>
            </c:numRef>
          </c:val>
        </c:ser>
        <c:ser>
          <c:idx val="1"/>
          <c:order val="4"/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4.6639026316400711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624973869416764e-003"/>
                  <c:y val="-1.675643327348892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123498943163618e-003"/>
                  <c:y val="-4.069419509275882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452093930737071e-003"/>
                  <c:y val="-1.915020945541600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044480059461597e-003"/>
                  <c:y val="-1.19688809096349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274336283185948e-002"/>
                  <c:y val="-7.181328545781057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247787610620553e-003"/>
                  <c:y val="-2.154398563734290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報告２!$C$42:$C$51</c:f>
              <c:strCache>
                <c:ptCount val="10"/>
                <c:pt idx="0">
                  <c:v>徳島県立中央病院</c:v>
                </c:pt>
                <c:pt idx="1">
                  <c:v>徳島赤十字病院</c:v>
                </c:pt>
                <c:pt idx="2">
                  <c:v>吉野川医療センター</c:v>
                </c:pt>
                <c:pt idx="3">
                  <c:v>徳島市民病院</c:v>
                </c:pt>
                <c:pt idx="4">
                  <c:v>徳島県鳴門病院</c:v>
                </c:pt>
                <c:pt idx="5">
                  <c:v>徳島県立三好病院</c:v>
                </c:pt>
                <c:pt idx="6">
                  <c:v>田岡病院</c:v>
                </c:pt>
                <c:pt idx="7">
                  <c:v>阿南医療センター※</c:v>
                </c:pt>
                <c:pt idx="8">
                  <c:v>徳島大学病院</c:v>
                </c:pt>
                <c:pt idx="9">
                  <c:v>徳島健生病院</c:v>
                </c:pt>
              </c:strCache>
            </c:strRef>
          </c:cat>
          <c:val>
            <c:numRef>
              <c:f>報告２!$H$42:$H$51</c:f>
              <c:numCache>
                <c:formatCode>#,##0;[Red]\-#,##0</c:formatCode>
                <c:ptCount val="10"/>
                <c:pt idx="0">
                  <c:v>5193</c:v>
                </c:pt>
                <c:pt idx="1">
                  <c:v>4978</c:v>
                </c:pt>
                <c:pt idx="2">
                  <c:v>2661</c:v>
                </c:pt>
                <c:pt idx="3">
                  <c:v>2588</c:v>
                </c:pt>
                <c:pt idx="4">
                  <c:v>2139</c:v>
                </c:pt>
                <c:pt idx="5">
                  <c:v>2101</c:v>
                </c:pt>
                <c:pt idx="6">
                  <c:v>2588</c:v>
                </c:pt>
                <c:pt idx="7">
                  <c:v>1302</c:v>
                </c:pt>
                <c:pt idx="8">
                  <c:v>1057</c:v>
                </c:pt>
                <c:pt idx="9">
                  <c:v>904</c:v>
                </c:pt>
              </c:numCache>
            </c:numRef>
          </c:val>
        </c:ser>
        <c:ser>
          <c:idx val="5"/>
          <c:order val="6"/>
          <c:spPr>
            <a:pattFill prst="pct5">
              <a:fgClr>
                <a:schemeClr val="tx1"/>
              </a:fgClr>
              <a:bgClr>
                <a:schemeClr val="bg2">
                  <a:lumMod val="25000"/>
                </a:schemeClr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8495575221238937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303858035444683e-002"/>
                  <c:y val="2.393776181926989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06006006006006e-003"/>
                  <c:y val="7.181328545780969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430748147632042e-002"/>
                  <c:y val="-1.436265709156193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0030427612477645e-003"/>
                  <c:y val="-9.575104727707959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075075075075074e-003"/>
                  <c:y val="7.181328545780882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274336283185733e-002"/>
                  <c:y val="-7.181328545780969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5842333867558592e-003"/>
                  <c:y val="7.181328545780969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510510510510291e-002"/>
                  <c:y val="4.7875523638539795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報告２!$C$42:$C$51</c:f>
              <c:strCache>
                <c:ptCount val="10"/>
                <c:pt idx="0">
                  <c:v>徳島県立中央病院</c:v>
                </c:pt>
                <c:pt idx="1">
                  <c:v>徳島赤十字病院</c:v>
                </c:pt>
                <c:pt idx="2">
                  <c:v>吉野川医療センター</c:v>
                </c:pt>
                <c:pt idx="3">
                  <c:v>徳島市民病院</c:v>
                </c:pt>
                <c:pt idx="4">
                  <c:v>徳島県鳴門病院</c:v>
                </c:pt>
                <c:pt idx="5">
                  <c:v>徳島県立三好病院</c:v>
                </c:pt>
                <c:pt idx="6">
                  <c:v>田岡病院</c:v>
                </c:pt>
                <c:pt idx="7">
                  <c:v>阿南医療センター※</c:v>
                </c:pt>
                <c:pt idx="8">
                  <c:v>徳島大学病院</c:v>
                </c:pt>
                <c:pt idx="9">
                  <c:v>徳島健生病院</c:v>
                </c:pt>
              </c:strCache>
            </c:strRef>
          </c:cat>
          <c:val>
            <c:numRef>
              <c:f>報告２!$J$42:$J$51</c:f>
              <c:numCache>
                <c:formatCode>#,##0;[Red]\-#,##0</c:formatCode>
                <c:ptCount val="10"/>
                <c:pt idx="0">
                  <c:v>4623</c:v>
                </c:pt>
                <c:pt idx="1">
                  <c:v>4298</c:v>
                </c:pt>
                <c:pt idx="2">
                  <c:v>2503</c:v>
                </c:pt>
                <c:pt idx="3">
                  <c:v>2473</c:v>
                </c:pt>
                <c:pt idx="4">
                  <c:v>2066</c:v>
                </c:pt>
                <c:pt idx="5">
                  <c:v>1958</c:v>
                </c:pt>
                <c:pt idx="6">
                  <c:v>1915</c:v>
                </c:pt>
                <c:pt idx="7">
                  <c:v>1826</c:v>
                </c:pt>
                <c:pt idx="8">
                  <c:v>962</c:v>
                </c:pt>
                <c:pt idx="9">
                  <c:v>846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徳島県立中央病院</c:v>
                      </c:pt>
                      <c:pt idx="1">
                        <c:v>徳島赤十字病院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徳島県立三好病院</c:v>
                      </c:pt>
                      <c:pt idx="6">
                        <c:v>田岡病院</c:v>
                      </c:pt>
                      <c:pt idx="7">
                        <c:v>阿南医療センター※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報告２!$D$42:$D$51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4"/>
                <c:order val="1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徳島県立中央病院</c:v>
                      </c:pt>
                      <c:pt idx="1">
                        <c:v>徳島赤十字病院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徳島県立三好病院</c:v>
                      </c:pt>
                      <c:pt idx="6">
                        <c:v>田岡病院</c:v>
                      </c:pt>
                      <c:pt idx="7">
                        <c:v>阿南医療センター※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報告２!$E$42:$E$51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0"/>
                <c:order val="3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lIns="38100" tIns="19050" rIns="38100" bIns="19050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noFill/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徳島県立中央病院</c:v>
                      </c:pt>
                      <c:pt idx="1">
                        <c:v>徳島赤十字病院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徳島県立三好病院</c:v>
                      </c:pt>
                      <c:pt idx="6">
                        <c:v>田岡病院</c:v>
                      </c:pt>
                      <c:pt idx="7">
                        <c:v>阿南医療センター※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報告２!$G$42:$G$51</c15:sqref>
                        </c15:formulaRef>
                      </c:ext>
                    </c:extLst>
                    <c:numCache>
                      <c:formatCode>#,##0;[Red]\-#,##0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3"/>
                <c:order val="5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lIns="38100" tIns="19050" rIns="38100" bIns="19050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noFill/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徳島県立中央病院</c:v>
                      </c:pt>
                      <c:pt idx="1">
                        <c:v>徳島赤十字病院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徳島県立三好病院</c:v>
                      </c:pt>
                      <c:pt idx="6">
                        <c:v>田岡病院</c:v>
                      </c:pt>
                      <c:pt idx="7">
                        <c:v>阿南医療センター※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報告２!$I$42:$I$51</c15:sqref>
                        </c15:formulaRef>
                      </c:ext>
                    </c:extLst>
                    <c:numCache>
                      <c:formatCode>#,##0;[Red]\-#,##0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lIns="38100" tIns="19050" rIns="38100" bIns="19050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noFill/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徳島県立中央病院</c:v>
                      </c:pt>
                      <c:pt idx="1">
                        <c:v>徳島赤十字病院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徳島県立三好病院</c:v>
                      </c:pt>
                      <c:pt idx="6">
                        <c:v>田岡病院</c:v>
                      </c:pt>
                      <c:pt idx="7">
                        <c:v>阿南医療センター※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報告２!$K$42:$K$51</c15:sqref>
                        </c15:formulaRef>
                      </c:ext>
                    </c:extLst>
                    <c:numCache>
                      <c:formatCode>#,##0;[Red]\-#,##0</c:formatCode>
                      <c:ptCount val="10"/>
                    </c:numCache>
                  </c:numRef>
                </c:val>
              </c15:ser>
            </c15:filteredBarSeries>
          </c:ext>
        </c:extLst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in val="500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noFill/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horzOverflow="overflow" vert="wordArtVertRtl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件数</a:t>
                </a:r>
                <a:endParaRPr lang="ja-JP" altLang="en-US"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4.2353146122221449e-002"/>
              <c:y val="0.415487920383381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tx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a="http://schemas.openxmlformats.org/drawingml/2006/main" xmlns:cs="http://schemas.microsoft.com/office/drawing/2012/chartStyle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a="http://schemas.openxmlformats.org/drawingml/2006/main" xmlns:cs="http://schemas.microsoft.com/office/drawing/2012/chartStyle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a="http://schemas.openxmlformats.org/drawingml/2006/main" xmlns:cs="http://schemas.microsoft.com/office/drawing/2012/chartStyle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8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295275</xdr:colOff>
      <xdr:row>9</xdr:row>
      <xdr:rowOff>76200</xdr:rowOff>
    </xdr:from>
    <xdr:to xmlns:xdr="http://schemas.openxmlformats.org/drawingml/2006/spreadsheetDrawing">
      <xdr:col>10</xdr:col>
      <xdr:colOff>142875</xdr:colOff>
      <xdr:row>27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95250</xdr:colOff>
      <xdr:row>41</xdr:row>
      <xdr:rowOff>38100</xdr:rowOff>
    </xdr:from>
    <xdr:to xmlns:xdr="http://schemas.openxmlformats.org/drawingml/2006/spreadsheetDrawing">
      <xdr:col>10</xdr:col>
      <xdr:colOff>352425</xdr:colOff>
      <xdr:row>65</xdr:row>
      <xdr:rowOff>66675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57150</xdr:colOff>
      <xdr:row>86</xdr:row>
      <xdr:rowOff>85725</xdr:rowOff>
    </xdr:from>
    <xdr:to xmlns:xdr="http://schemas.openxmlformats.org/drawingml/2006/spreadsheetDrawing">
      <xdr:col>10</xdr:col>
      <xdr:colOff>381000</xdr:colOff>
      <xdr:row>108</xdr:row>
      <xdr:rowOff>104775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0</xdr:col>
      <xdr:colOff>76200</xdr:colOff>
      <xdr:row>120</xdr:row>
      <xdr:rowOff>9525</xdr:rowOff>
    </xdr:from>
    <xdr:to xmlns:xdr="http://schemas.openxmlformats.org/drawingml/2006/spreadsheetDrawing">
      <xdr:col>10</xdr:col>
      <xdr:colOff>152400</xdr:colOff>
      <xdr:row>140</xdr:row>
      <xdr:rowOff>123825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0</xdr:col>
      <xdr:colOff>76200</xdr:colOff>
      <xdr:row>152</xdr:row>
      <xdr:rowOff>28575</xdr:rowOff>
    </xdr:from>
    <xdr:to xmlns:xdr="http://schemas.openxmlformats.org/drawingml/2006/spreadsheetDrawing">
      <xdr:col>10</xdr:col>
      <xdr:colOff>438150</xdr:colOff>
      <xdr:row>172</xdr:row>
      <xdr:rowOff>9525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28575</xdr:colOff>
      <xdr:row>172</xdr:row>
      <xdr:rowOff>123825</xdr:rowOff>
    </xdr:from>
    <xdr:to xmlns:xdr="http://schemas.openxmlformats.org/drawingml/2006/spreadsheetDrawing">
      <xdr:col>5</xdr:col>
      <xdr:colOff>485775</xdr:colOff>
      <xdr:row>191</xdr:row>
      <xdr:rowOff>19050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0</xdr:col>
      <xdr:colOff>85725</xdr:colOff>
      <xdr:row>196</xdr:row>
      <xdr:rowOff>47625</xdr:rowOff>
    </xdr:from>
    <xdr:to xmlns:xdr="http://schemas.openxmlformats.org/drawingml/2006/spreadsheetDrawing">
      <xdr:col>6</xdr:col>
      <xdr:colOff>457200</xdr:colOff>
      <xdr:row>210</xdr:row>
      <xdr:rowOff>133350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390525</xdr:colOff>
      <xdr:row>53</xdr:row>
      <xdr:rowOff>95250</xdr:rowOff>
    </xdr:from>
    <xdr:to xmlns:xdr="http://schemas.openxmlformats.org/drawingml/2006/spreadsheetDrawing">
      <xdr:col>16</xdr:col>
      <xdr:colOff>466725</xdr:colOff>
      <xdr:row>90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00"/>
  <sheetViews>
    <sheetView tabSelected="1" view="pageBreakPreview" zoomScaleSheetLayoutView="100" workbookViewId="0">
      <selection activeCell="A4" sqref="A4"/>
    </sheetView>
  </sheetViews>
  <sheetFormatPr defaultRowHeight="11.25"/>
  <cols>
    <col min="9" max="9" width="9.33203125" customWidth="1"/>
    <col min="10" max="10" width="9.6640625" bestFit="1" customWidth="1"/>
  </cols>
  <sheetData>
    <row r="1" spans="1:11">
      <c r="B1" s="25" t="s">
        <v>167</v>
      </c>
      <c r="C1" s="26"/>
      <c r="D1" s="26"/>
      <c r="E1" s="26"/>
      <c r="F1" s="26"/>
      <c r="G1" s="26"/>
      <c r="H1" s="26"/>
      <c r="I1" s="26"/>
      <c r="J1" s="26"/>
    </row>
    <row r="2" spans="1:11">
      <c r="B2" s="26"/>
      <c r="C2" s="26"/>
      <c r="D2" s="26"/>
      <c r="E2" s="26"/>
      <c r="F2" s="26"/>
      <c r="G2" s="26"/>
      <c r="H2" s="26"/>
      <c r="I2" s="26"/>
      <c r="J2" s="26"/>
    </row>
    <row r="4" spans="1:11">
      <c r="H4" s="26" t="s">
        <v>4</v>
      </c>
      <c r="I4" s="26"/>
      <c r="J4" s="26"/>
      <c r="K4" s="26"/>
    </row>
    <row r="5" spans="1:11">
      <c r="A5" s="1" t="s">
        <v>6</v>
      </c>
      <c r="B5" s="2"/>
      <c r="C5" s="2"/>
      <c r="D5" s="2"/>
      <c r="E5" s="2"/>
      <c r="F5" s="2"/>
    </row>
    <row r="6" spans="1:11">
      <c r="A6" s="2"/>
      <c r="B6" s="2"/>
      <c r="C6" s="2"/>
      <c r="D6" s="2"/>
      <c r="E6" s="2"/>
      <c r="F6" s="2"/>
    </row>
    <row r="7" spans="1:11">
      <c r="F7" s="75" t="s">
        <v>1</v>
      </c>
      <c r="G7" s="26"/>
      <c r="H7" s="26"/>
      <c r="I7" s="26"/>
      <c r="J7" s="26"/>
    </row>
    <row r="8" spans="1:11">
      <c r="F8" s="26"/>
      <c r="G8" s="26"/>
      <c r="H8" s="26"/>
      <c r="I8" s="26"/>
      <c r="J8" s="26"/>
    </row>
    <row r="9" spans="1:11">
      <c r="F9" s="26"/>
      <c r="G9" s="26"/>
      <c r="H9" s="26"/>
      <c r="I9" s="26"/>
      <c r="J9" s="26"/>
    </row>
    <row r="29" spans="1:10">
      <c r="A29" s="3" t="s">
        <v>5</v>
      </c>
      <c r="B29" s="4"/>
      <c r="C29" s="4"/>
      <c r="D29" s="4"/>
      <c r="E29" s="4"/>
      <c r="F29" s="4"/>
      <c r="G29" s="4"/>
      <c r="H29" s="4"/>
    </row>
    <row r="30" spans="1:10" ht="16.5" customHeight="1">
      <c r="A30" s="4"/>
      <c r="B30" s="4"/>
      <c r="C30" s="4"/>
      <c r="D30" s="4"/>
      <c r="E30" s="4"/>
      <c r="F30" s="4"/>
      <c r="G30" s="4"/>
      <c r="H30" s="4"/>
      <c r="I30" s="101"/>
      <c r="J30" s="101"/>
    </row>
    <row r="31" spans="1:10">
      <c r="A31" s="5"/>
      <c r="B31" s="27" t="s">
        <v>10</v>
      </c>
      <c r="C31" s="27" t="s">
        <v>3</v>
      </c>
      <c r="D31" s="27" t="s">
        <v>2</v>
      </c>
      <c r="E31" s="27" t="s">
        <v>12</v>
      </c>
      <c r="F31" s="27" t="s">
        <v>13</v>
      </c>
      <c r="G31" s="27" t="s">
        <v>7</v>
      </c>
      <c r="H31" s="27" t="s">
        <v>16</v>
      </c>
      <c r="I31" s="27" t="s">
        <v>17</v>
      </c>
      <c r="J31" s="103" t="s">
        <v>20</v>
      </c>
    </row>
    <row r="32" spans="1:10">
      <c r="A32" s="6"/>
      <c r="B32" s="28"/>
      <c r="C32" s="28"/>
      <c r="D32" s="28"/>
      <c r="E32" s="28"/>
      <c r="F32" s="28"/>
      <c r="G32" s="28"/>
      <c r="H32" s="28"/>
      <c r="I32" s="28"/>
      <c r="J32" s="104"/>
    </row>
    <row r="33" spans="1:10">
      <c r="A33" s="7" t="s">
        <v>23</v>
      </c>
      <c r="B33" s="29">
        <v>14359</v>
      </c>
      <c r="C33" s="29">
        <v>3555</v>
      </c>
      <c r="D33" s="29">
        <v>3019</v>
      </c>
      <c r="E33" s="29">
        <v>7299</v>
      </c>
      <c r="F33" s="29">
        <v>922</v>
      </c>
      <c r="G33" s="29">
        <v>1094</v>
      </c>
      <c r="H33" s="29">
        <v>2342</v>
      </c>
      <c r="I33" s="29">
        <f>SUM(B33:H34)</f>
        <v>32590</v>
      </c>
      <c r="J33" s="105">
        <v>1.7000000000000001e-002</v>
      </c>
    </row>
    <row r="34" spans="1:10">
      <c r="A34" s="7"/>
      <c r="B34" s="29"/>
      <c r="C34" s="29"/>
      <c r="D34" s="29"/>
      <c r="E34" s="29"/>
      <c r="F34" s="29"/>
      <c r="G34" s="29"/>
      <c r="H34" s="29"/>
      <c r="I34" s="31"/>
      <c r="J34" s="105"/>
    </row>
    <row r="35" spans="1:10">
      <c r="A35" s="8" t="s">
        <v>27</v>
      </c>
      <c r="B35" s="30">
        <v>14528</v>
      </c>
      <c r="C35" s="30">
        <v>3598</v>
      </c>
      <c r="D35" s="30">
        <v>2902</v>
      </c>
      <c r="E35" s="30">
        <v>7476</v>
      </c>
      <c r="F35" s="30">
        <v>867</v>
      </c>
      <c r="G35" s="30">
        <v>957</v>
      </c>
      <c r="H35" s="30">
        <v>2317</v>
      </c>
      <c r="I35" s="30">
        <f>SUM(B35:H36)</f>
        <v>32645</v>
      </c>
      <c r="J35" s="106">
        <f>I35/I33-1</f>
        <v>1.6876342436329406e-003</v>
      </c>
    </row>
    <row r="36" spans="1:10">
      <c r="A36" s="9"/>
      <c r="B36" s="31"/>
      <c r="C36" s="31"/>
      <c r="D36" s="31"/>
      <c r="E36" s="31"/>
      <c r="F36" s="31"/>
      <c r="G36" s="31"/>
      <c r="H36" s="31"/>
      <c r="I36" s="31"/>
      <c r="J36" s="107"/>
    </row>
    <row r="37" spans="1:10">
      <c r="A37" s="8" t="s">
        <v>121</v>
      </c>
      <c r="B37" s="30">
        <v>12671</v>
      </c>
      <c r="C37" s="30">
        <v>3364</v>
      </c>
      <c r="D37" s="30">
        <v>2777</v>
      </c>
      <c r="E37" s="30">
        <v>6581</v>
      </c>
      <c r="F37" s="30">
        <v>819</v>
      </c>
      <c r="G37" s="30">
        <v>856</v>
      </c>
      <c r="H37" s="30">
        <v>2278</v>
      </c>
      <c r="I37" s="30">
        <f>SUM(B37:H38)</f>
        <v>29346</v>
      </c>
      <c r="J37" s="106">
        <f>I37/I35-1</f>
        <v>-0.10105682340327771</v>
      </c>
    </row>
    <row r="38" spans="1:10">
      <c r="A38" s="9"/>
      <c r="B38" s="31"/>
      <c r="C38" s="31"/>
      <c r="D38" s="31"/>
      <c r="E38" s="31"/>
      <c r="F38" s="31"/>
      <c r="G38" s="31"/>
      <c r="H38" s="31"/>
      <c r="I38" s="31"/>
      <c r="J38" s="107"/>
    </row>
    <row r="39" spans="1:10">
      <c r="A39" s="10" t="s">
        <v>168</v>
      </c>
      <c r="B39" s="32">
        <f t="shared" ref="B39:I39" si="0">B37-B35</f>
        <v>-1857</v>
      </c>
      <c r="C39" s="50">
        <f t="shared" si="0"/>
        <v>-234</v>
      </c>
      <c r="D39" s="50">
        <f t="shared" si="0"/>
        <v>-125</v>
      </c>
      <c r="E39" s="50">
        <f t="shared" si="0"/>
        <v>-895</v>
      </c>
      <c r="F39" s="50">
        <f t="shared" si="0"/>
        <v>-48</v>
      </c>
      <c r="G39" s="50">
        <f t="shared" si="0"/>
        <v>-101</v>
      </c>
      <c r="H39" s="50">
        <f t="shared" si="0"/>
        <v>-39</v>
      </c>
      <c r="I39" s="32">
        <f t="shared" si="0"/>
        <v>-3299</v>
      </c>
      <c r="J39" s="105"/>
    </row>
    <row r="40" spans="1:10" ht="12">
      <c r="A40" s="11"/>
      <c r="B40" s="33"/>
      <c r="C40" s="51"/>
      <c r="D40" s="51"/>
      <c r="E40" s="51"/>
      <c r="F40" s="51"/>
      <c r="G40" s="51"/>
      <c r="H40" s="51"/>
      <c r="I40" s="33"/>
      <c r="J40" s="108"/>
    </row>
    <row r="67" spans="1:6">
      <c r="A67" t="s">
        <v>56</v>
      </c>
    </row>
    <row r="68" spans="1:6">
      <c r="A68" t="s">
        <v>169</v>
      </c>
    </row>
    <row r="69" spans="1:6">
      <c r="A69" t="s">
        <v>170</v>
      </c>
    </row>
    <row r="73" spans="1:6">
      <c r="A73" s="1" t="s">
        <v>31</v>
      </c>
      <c r="B73" s="2"/>
      <c r="C73" s="2"/>
      <c r="D73" s="2"/>
      <c r="E73" s="2"/>
      <c r="F73" s="2"/>
    </row>
    <row r="74" spans="1:6">
      <c r="A74" s="2"/>
      <c r="B74" s="2"/>
      <c r="C74" s="2"/>
      <c r="D74" s="2"/>
      <c r="E74" s="2"/>
      <c r="F74" s="2"/>
    </row>
    <row r="75" spans="1:6">
      <c r="A75" t="s">
        <v>171</v>
      </c>
    </row>
    <row r="76" spans="1:6">
      <c r="A76" t="s">
        <v>33</v>
      </c>
    </row>
    <row r="78" spans="1:6">
      <c r="A78" s="12" t="s">
        <v>35</v>
      </c>
      <c r="B78" s="12" t="s">
        <v>37</v>
      </c>
      <c r="C78" s="12" t="s">
        <v>43</v>
      </c>
      <c r="D78" s="12" t="s">
        <v>47</v>
      </c>
      <c r="E78" s="12" t="s">
        <v>29</v>
      </c>
      <c r="F78" s="12" t="s">
        <v>32</v>
      </c>
    </row>
    <row r="79" spans="1:6">
      <c r="A79" s="12" t="s">
        <v>48</v>
      </c>
      <c r="B79" s="34">
        <f>SUM(B80:B86)</f>
        <v>12374</v>
      </c>
      <c r="C79" s="34">
        <f>SUM(C80:C86)</f>
        <v>12500</v>
      </c>
      <c r="D79" s="63">
        <f>SUM(D80:D86)</f>
        <v>3830</v>
      </c>
      <c r="E79" s="34">
        <f>SUM(E80:E86)</f>
        <v>642</v>
      </c>
      <c r="F79" s="34">
        <f t="shared" ref="F79:F86" si="1">SUM(B79:E79)</f>
        <v>29346</v>
      </c>
    </row>
    <row r="80" spans="1:6">
      <c r="A80" s="13" t="s">
        <v>10</v>
      </c>
      <c r="B80" s="35">
        <v>5090</v>
      </c>
      <c r="C80" s="52">
        <v>4414</v>
      </c>
      <c r="D80" s="35">
        <v>1190</v>
      </c>
      <c r="E80" s="69">
        <v>223</v>
      </c>
      <c r="F80" s="76">
        <f t="shared" si="1"/>
        <v>10917</v>
      </c>
    </row>
    <row r="81" spans="1:6">
      <c r="A81" s="14" t="s">
        <v>3</v>
      </c>
      <c r="B81" s="36">
        <v>2207</v>
      </c>
      <c r="C81" s="36">
        <v>2338</v>
      </c>
      <c r="D81" s="54">
        <v>722</v>
      </c>
      <c r="E81" s="54">
        <v>109</v>
      </c>
      <c r="F81" s="77">
        <f t="shared" si="1"/>
        <v>5376</v>
      </c>
    </row>
    <row r="82" spans="1:6">
      <c r="A82" s="14" t="s">
        <v>2</v>
      </c>
      <c r="B82" s="37">
        <v>1331</v>
      </c>
      <c r="C82" s="37">
        <v>1380</v>
      </c>
      <c r="D82" s="38">
        <v>420</v>
      </c>
      <c r="E82" s="53">
        <v>74</v>
      </c>
      <c r="F82" s="77">
        <f t="shared" si="1"/>
        <v>3205</v>
      </c>
    </row>
    <row r="83" spans="1:6">
      <c r="A83" s="14" t="s">
        <v>12</v>
      </c>
      <c r="B83" s="36">
        <v>2005</v>
      </c>
      <c r="C83" s="36">
        <v>2011</v>
      </c>
      <c r="D83" s="54">
        <v>791</v>
      </c>
      <c r="E83" s="54">
        <v>129</v>
      </c>
      <c r="F83" s="78">
        <f t="shared" si="1"/>
        <v>4936</v>
      </c>
    </row>
    <row r="84" spans="1:6">
      <c r="A84" s="14" t="s">
        <v>13</v>
      </c>
      <c r="B84" s="38">
        <v>322</v>
      </c>
      <c r="C84" s="53">
        <v>570</v>
      </c>
      <c r="D84" s="38">
        <v>194</v>
      </c>
      <c r="E84" s="38">
        <v>20</v>
      </c>
      <c r="F84" s="77">
        <f t="shared" si="1"/>
        <v>1106</v>
      </c>
    </row>
    <row r="85" spans="1:6">
      <c r="A85" s="14" t="s">
        <v>7</v>
      </c>
      <c r="B85" s="39">
        <v>654</v>
      </c>
      <c r="C85" s="54">
        <v>804</v>
      </c>
      <c r="D85" s="54">
        <v>223</v>
      </c>
      <c r="E85" s="54">
        <v>30</v>
      </c>
      <c r="F85" s="78">
        <f t="shared" si="1"/>
        <v>1711</v>
      </c>
    </row>
    <row r="86" spans="1:6">
      <c r="A86" s="15" t="s">
        <v>16</v>
      </c>
      <c r="B86" s="40">
        <v>765</v>
      </c>
      <c r="C86" s="40">
        <v>983</v>
      </c>
      <c r="D86" s="40">
        <v>290</v>
      </c>
      <c r="E86" s="40">
        <v>57</v>
      </c>
      <c r="F86" s="79">
        <f t="shared" si="1"/>
        <v>2095</v>
      </c>
    </row>
    <row r="87" spans="1:6">
      <c r="D87" s="64"/>
    </row>
    <row r="110" spans="1:6">
      <c r="A110" s="1" t="s">
        <v>112</v>
      </c>
      <c r="B110" s="2"/>
      <c r="C110" s="2"/>
      <c r="D110" s="2"/>
      <c r="E110" s="2"/>
      <c r="F110" s="2"/>
    </row>
    <row r="111" spans="1:6">
      <c r="A111" s="2"/>
      <c r="B111" s="2"/>
      <c r="C111" s="2"/>
      <c r="D111" s="2"/>
      <c r="E111" s="2"/>
      <c r="F111" s="2"/>
    </row>
    <row r="112" spans="1:6">
      <c r="A112" t="s">
        <v>172</v>
      </c>
    </row>
    <row r="114" spans="1:7">
      <c r="A114" s="16"/>
      <c r="B114" s="41"/>
      <c r="C114" s="55" t="s">
        <v>9</v>
      </c>
      <c r="D114" s="55" t="s">
        <v>11</v>
      </c>
      <c r="E114" s="55" t="s">
        <v>47</v>
      </c>
      <c r="F114" s="41" t="s">
        <v>29</v>
      </c>
      <c r="G114" s="55" t="s">
        <v>17</v>
      </c>
    </row>
    <row r="115" spans="1:7" ht="12">
      <c r="A115" s="17" t="s">
        <v>50</v>
      </c>
      <c r="B115" s="42"/>
      <c r="C115" s="56">
        <v>1631</v>
      </c>
      <c r="D115" s="56">
        <v>2269</v>
      </c>
      <c r="E115" s="38">
        <v>522</v>
      </c>
      <c r="F115" s="64">
        <v>201</v>
      </c>
      <c r="G115" s="85">
        <f>SUM(C115:F115)</f>
        <v>4623</v>
      </c>
    </row>
    <row r="116" spans="1:7" ht="12">
      <c r="A116" s="18" t="s">
        <v>51</v>
      </c>
      <c r="B116" s="43"/>
      <c r="C116" s="36">
        <v>1680</v>
      </c>
      <c r="D116" s="36">
        <v>1666</v>
      </c>
      <c r="E116" s="54">
        <v>834</v>
      </c>
      <c r="F116" s="80">
        <v>118</v>
      </c>
      <c r="G116" s="86">
        <f>SUM(C116:F116)</f>
        <v>4298</v>
      </c>
    </row>
    <row r="117" spans="1:7" ht="12">
      <c r="A117" s="18" t="s">
        <v>28</v>
      </c>
      <c r="B117" s="43"/>
      <c r="C117" s="54">
        <v>239</v>
      </c>
      <c r="D117" s="54">
        <v>475</v>
      </c>
      <c r="E117" s="54">
        <v>246</v>
      </c>
      <c r="F117" s="80">
        <v>2</v>
      </c>
      <c r="G117" s="86">
        <f>SUM(C117:F117)</f>
        <v>962</v>
      </c>
    </row>
    <row r="118" spans="1:7" ht="12">
      <c r="A118" s="19" t="s">
        <v>15</v>
      </c>
      <c r="B118" s="44"/>
      <c r="C118" s="38">
        <v>686</v>
      </c>
      <c r="D118" s="38">
        <v>933</v>
      </c>
      <c r="E118" s="38">
        <v>286</v>
      </c>
      <c r="F118" s="64">
        <v>53</v>
      </c>
      <c r="G118" s="87">
        <f>SUM(C118:F118)</f>
        <v>1958</v>
      </c>
    </row>
    <row r="119" spans="1:7">
      <c r="A119" s="16" t="s">
        <v>52</v>
      </c>
      <c r="B119" s="41"/>
      <c r="C119" s="57">
        <f>SUM(C115:C118)</f>
        <v>4236</v>
      </c>
      <c r="D119" s="57">
        <f>SUM(D115:D118)</f>
        <v>5343</v>
      </c>
      <c r="E119" s="57">
        <f>SUM(E115:E118)</f>
        <v>1888</v>
      </c>
      <c r="F119" s="81">
        <f>SUM(F115:F118)</f>
        <v>374</v>
      </c>
      <c r="G119" s="57">
        <f>SUM(G115:G118)</f>
        <v>11841</v>
      </c>
    </row>
    <row r="144" spans="1:6">
      <c r="A144" s="1" t="s">
        <v>54</v>
      </c>
      <c r="B144" s="2"/>
      <c r="C144" s="2"/>
      <c r="D144" s="2"/>
      <c r="E144" s="2"/>
      <c r="F144" s="2"/>
    </row>
    <row r="145" spans="1:8">
      <c r="A145" s="2"/>
      <c r="B145" s="2"/>
      <c r="C145" s="2"/>
      <c r="D145" s="2"/>
      <c r="E145" s="2"/>
      <c r="F145" s="2"/>
    </row>
    <row r="147" spans="1:8">
      <c r="A147" s="20"/>
      <c r="B147" s="45"/>
      <c r="C147" s="58"/>
      <c r="D147" s="20" t="s">
        <v>37</v>
      </c>
      <c r="E147" s="70" t="s">
        <v>11</v>
      </c>
      <c r="F147" s="70" t="s">
        <v>47</v>
      </c>
      <c r="G147" s="88" t="s">
        <v>57</v>
      </c>
      <c r="H147" s="12" t="s">
        <v>17</v>
      </c>
    </row>
    <row r="148" spans="1:8">
      <c r="A148" s="21" t="s">
        <v>59</v>
      </c>
      <c r="B148" s="46"/>
      <c r="C148" s="59"/>
      <c r="D148" s="65">
        <v>624</v>
      </c>
      <c r="E148" s="71">
        <v>582</v>
      </c>
      <c r="F148" s="82">
        <v>122</v>
      </c>
      <c r="G148" s="89">
        <v>23</v>
      </c>
      <c r="H148" s="95">
        <f>SUM(D148:G148)</f>
        <v>1351</v>
      </c>
    </row>
    <row r="149" spans="1:8">
      <c r="A149" s="22" t="s">
        <v>61</v>
      </c>
      <c r="B149" s="47"/>
      <c r="C149" s="60"/>
      <c r="D149" s="66">
        <v>7514</v>
      </c>
      <c r="E149" s="72">
        <v>6575</v>
      </c>
      <c r="F149" s="66">
        <v>1820</v>
      </c>
      <c r="G149" s="90">
        <v>245</v>
      </c>
      <c r="H149" s="77">
        <f>SUM(D149:G149)</f>
        <v>16154</v>
      </c>
    </row>
    <row r="150" spans="1:8">
      <c r="A150" s="23" t="s">
        <v>14</v>
      </c>
      <c r="B150" s="48"/>
      <c r="C150" s="61"/>
      <c r="D150" s="67">
        <v>4236</v>
      </c>
      <c r="E150" s="73">
        <v>5343</v>
      </c>
      <c r="F150" s="83">
        <v>1888</v>
      </c>
      <c r="G150" s="91">
        <v>374</v>
      </c>
      <c r="H150" s="96">
        <f>SUM(D150:G150)</f>
        <v>11841</v>
      </c>
    </row>
    <row r="151" spans="1:8">
      <c r="A151" s="24" t="s">
        <v>63</v>
      </c>
      <c r="B151" s="49"/>
      <c r="C151" s="62"/>
      <c r="D151" s="68">
        <f>SUM(D148:D150)</f>
        <v>12374</v>
      </c>
      <c r="E151" s="74">
        <f>SUM(E148:E150)</f>
        <v>12500</v>
      </c>
      <c r="F151" s="84">
        <f>SUM(F148:F150)</f>
        <v>3830</v>
      </c>
      <c r="G151" s="92">
        <f>SUM(G148:G150)</f>
        <v>642</v>
      </c>
      <c r="H151" s="34">
        <f>SUM(H148:H150)</f>
        <v>29346</v>
      </c>
    </row>
    <row r="175" spans="7:11">
      <c r="G175" s="20" t="s">
        <v>34</v>
      </c>
      <c r="H175" s="45"/>
      <c r="I175" s="45"/>
      <c r="J175" s="12" t="s">
        <v>64</v>
      </c>
      <c r="K175" s="58" t="s">
        <v>65</v>
      </c>
    </row>
    <row r="176" spans="7:11">
      <c r="G176" s="93" t="s">
        <v>59</v>
      </c>
      <c r="H176" s="97"/>
      <c r="I176" s="97"/>
      <c r="J176" s="95">
        <f>H148</f>
        <v>1351</v>
      </c>
      <c r="K176" s="113">
        <f>J176/J179</f>
        <v>4.6036938594697742e-002</v>
      </c>
    </row>
    <row r="177" spans="7:11">
      <c r="G177" s="22" t="s">
        <v>61</v>
      </c>
      <c r="H177" s="47"/>
      <c r="I177" s="47"/>
      <c r="J177" s="77">
        <f>H149</f>
        <v>16154</v>
      </c>
      <c r="K177" s="114">
        <f>J177/J179</f>
        <v>0.55046684386287736</v>
      </c>
    </row>
    <row r="178" spans="7:11">
      <c r="G178" s="94" t="s">
        <v>14</v>
      </c>
      <c r="H178" s="98"/>
      <c r="I178" s="98"/>
      <c r="J178" s="109">
        <f>H150</f>
        <v>11841</v>
      </c>
      <c r="K178" s="115">
        <v>0.40400000000000003</v>
      </c>
    </row>
    <row r="179" spans="7:11">
      <c r="G179" s="20" t="s">
        <v>63</v>
      </c>
      <c r="H179" s="45"/>
      <c r="I179" s="45"/>
      <c r="J179" s="34">
        <f>SUM(J176:J178)</f>
        <v>29346</v>
      </c>
      <c r="K179" s="116"/>
    </row>
    <row r="186" spans="7:11">
      <c r="G186" t="s">
        <v>39</v>
      </c>
    </row>
    <row r="187" spans="7:11">
      <c r="G187" t="s">
        <v>173</v>
      </c>
    </row>
    <row r="188" spans="7:11">
      <c r="G188" t="s">
        <v>0</v>
      </c>
    </row>
    <row r="189" spans="7:11">
      <c r="G189" t="s">
        <v>175</v>
      </c>
    </row>
    <row r="195" spans="1:10">
      <c r="A195" s="1" t="s">
        <v>53</v>
      </c>
      <c r="B195" s="2"/>
      <c r="C195" s="2"/>
      <c r="D195" s="2"/>
      <c r="E195" s="2"/>
      <c r="F195" s="2"/>
    </row>
    <row r="196" spans="1:10">
      <c r="A196" s="2"/>
      <c r="B196" s="2"/>
      <c r="C196" s="2"/>
      <c r="D196" s="2"/>
      <c r="E196" s="2"/>
      <c r="F196" s="2"/>
    </row>
    <row r="197" spans="1:10">
      <c r="H197" s="99" t="s">
        <v>8</v>
      </c>
      <c r="I197" s="102" t="s">
        <v>64</v>
      </c>
      <c r="J197" s="110" t="s">
        <v>66</v>
      </c>
    </row>
    <row r="198" spans="1:10">
      <c r="H198" s="20" t="s">
        <v>60</v>
      </c>
      <c r="I198" s="34">
        <f>J177+J178</f>
        <v>27995</v>
      </c>
      <c r="J198" s="111">
        <f>I198/I200</f>
        <v>0.95396306140530229</v>
      </c>
    </row>
    <row r="199" spans="1:10">
      <c r="H199" s="20" t="s">
        <v>44</v>
      </c>
      <c r="I199" s="34">
        <f>J176</f>
        <v>1351</v>
      </c>
      <c r="J199" s="111">
        <f>I199/I200</f>
        <v>4.6036938594697742e-002</v>
      </c>
    </row>
    <row r="200" spans="1:10">
      <c r="H200" s="100" t="s">
        <v>45</v>
      </c>
      <c r="I200" s="96">
        <f>I198+I199</f>
        <v>29346</v>
      </c>
      <c r="J200" s="112" t="s">
        <v>55</v>
      </c>
    </row>
    <row r="215" ht="11.25" customHeight="1"/>
  </sheetData>
  <mergeCells count="74">
    <mergeCell ref="H4:K4"/>
    <mergeCell ref="A114:B114"/>
    <mergeCell ref="A115:B115"/>
    <mergeCell ref="A116:B116"/>
    <mergeCell ref="A117:B117"/>
    <mergeCell ref="A118:B118"/>
    <mergeCell ref="A119:B119"/>
    <mergeCell ref="A147:C147"/>
    <mergeCell ref="A148:C148"/>
    <mergeCell ref="A149:C149"/>
    <mergeCell ref="A150:C150"/>
    <mergeCell ref="A151:C151"/>
    <mergeCell ref="G175:I175"/>
    <mergeCell ref="G176:I176"/>
    <mergeCell ref="G177:I177"/>
    <mergeCell ref="G178:I178"/>
    <mergeCell ref="G179:I179"/>
    <mergeCell ref="B1:J2"/>
    <mergeCell ref="A5:F6"/>
    <mergeCell ref="F7:J9"/>
    <mergeCell ref="A29:H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73:F74"/>
    <mergeCell ref="A110:F111"/>
    <mergeCell ref="A144:F145"/>
    <mergeCell ref="A195:F196"/>
  </mergeCells>
  <phoneticPr fontId="1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R120"/>
  <sheetViews>
    <sheetView view="pageBreakPreview" topLeftCell="A37" zoomScaleSheetLayoutView="100" workbookViewId="0">
      <selection activeCell="E9" sqref="E9:G9"/>
    </sheetView>
  </sheetViews>
  <sheetFormatPr defaultRowHeight="11.25"/>
  <sheetData>
    <row r="2" spans="1:9">
      <c r="A2" s="1" t="s">
        <v>210</v>
      </c>
      <c r="B2" s="2"/>
      <c r="C2" s="2"/>
      <c r="D2" s="2"/>
      <c r="E2" s="2"/>
      <c r="F2" s="2"/>
    </row>
    <row r="3" spans="1:9">
      <c r="A3" s="2"/>
      <c r="B3" s="2"/>
      <c r="C3" s="2"/>
      <c r="D3" s="2"/>
      <c r="E3" s="2"/>
      <c r="F3" s="2"/>
    </row>
    <row r="4" spans="1:9">
      <c r="A4" t="s">
        <v>211</v>
      </c>
    </row>
    <row r="5" spans="1:9" ht="13.5" customHeight="1">
      <c r="A5" t="s">
        <v>178</v>
      </c>
    </row>
    <row r="6" spans="1:9">
      <c r="A6" t="s">
        <v>201</v>
      </c>
    </row>
    <row r="8" spans="1:9" ht="13.5">
      <c r="B8" s="122"/>
      <c r="C8" s="139" t="s">
        <v>22</v>
      </c>
      <c r="D8" s="153"/>
      <c r="E8" s="20" t="s">
        <v>182</v>
      </c>
      <c r="F8" s="45"/>
      <c r="G8" s="58"/>
      <c r="H8" s="203" t="s">
        <v>42</v>
      </c>
      <c r="I8" s="203"/>
    </row>
    <row r="9" spans="1:9">
      <c r="B9" s="123">
        <v>1</v>
      </c>
      <c r="C9" s="140" t="s">
        <v>25</v>
      </c>
      <c r="D9" s="154"/>
      <c r="E9" s="168">
        <v>86.6</v>
      </c>
      <c r="F9" s="184"/>
      <c r="G9" s="195"/>
      <c r="H9" s="204">
        <v>2</v>
      </c>
      <c r="I9" s="204"/>
    </row>
    <row r="10" spans="1:9">
      <c r="B10" s="124">
        <v>2</v>
      </c>
      <c r="C10" s="141" t="s">
        <v>69</v>
      </c>
      <c r="D10" s="155"/>
      <c r="E10" s="169">
        <v>76</v>
      </c>
      <c r="F10" s="185"/>
      <c r="G10" s="196"/>
      <c r="H10" s="205">
        <v>4</v>
      </c>
      <c r="I10" s="205"/>
    </row>
    <row r="11" spans="1:9">
      <c r="B11" s="124">
        <v>3</v>
      </c>
      <c r="C11" s="141" t="s">
        <v>70</v>
      </c>
      <c r="D11" s="155"/>
      <c r="E11" s="169">
        <v>65</v>
      </c>
      <c r="F11" s="185"/>
      <c r="G11" s="196"/>
      <c r="H11" s="205">
        <v>9</v>
      </c>
      <c r="I11" s="205"/>
    </row>
    <row r="12" spans="1:9">
      <c r="B12" s="124">
        <v>4</v>
      </c>
      <c r="C12" s="141" t="s">
        <v>71</v>
      </c>
      <c r="D12" s="155"/>
      <c r="E12" s="169">
        <v>53.9</v>
      </c>
      <c r="F12" s="185"/>
      <c r="G12" s="196"/>
      <c r="H12" s="205" t="s">
        <v>139</v>
      </c>
      <c r="I12" s="205"/>
    </row>
    <row r="13" spans="1:9">
      <c r="B13" s="124">
        <v>5</v>
      </c>
      <c r="C13" s="141" t="s">
        <v>72</v>
      </c>
      <c r="D13" s="155"/>
      <c r="E13" s="169">
        <v>53.6</v>
      </c>
      <c r="F13" s="185"/>
      <c r="G13" s="196"/>
      <c r="H13" s="205" t="s">
        <v>198</v>
      </c>
      <c r="I13" s="205"/>
    </row>
    <row r="14" spans="1:9">
      <c r="B14" s="124">
        <v>6</v>
      </c>
      <c r="C14" s="141" t="s">
        <v>114</v>
      </c>
      <c r="D14" s="155"/>
      <c r="E14" s="169">
        <v>52.3</v>
      </c>
      <c r="F14" s="185"/>
      <c r="G14" s="196"/>
      <c r="H14" s="205">
        <v>5</v>
      </c>
      <c r="I14" s="205"/>
    </row>
    <row r="15" spans="1:9">
      <c r="B15" s="124">
        <v>7</v>
      </c>
      <c r="C15" s="141" t="s">
        <v>73</v>
      </c>
      <c r="D15" s="155"/>
      <c r="E15" s="169">
        <v>46.1</v>
      </c>
      <c r="F15" s="185"/>
      <c r="G15" s="196"/>
      <c r="H15" s="205" t="s">
        <v>26</v>
      </c>
      <c r="I15" s="205"/>
    </row>
    <row r="16" spans="1:9">
      <c r="B16" s="124">
        <v>8</v>
      </c>
      <c r="C16" s="141" t="s">
        <v>176</v>
      </c>
      <c r="D16" s="155"/>
      <c r="E16" s="169">
        <v>45.3</v>
      </c>
      <c r="F16" s="185">
        <v>41.896317059037557</v>
      </c>
      <c r="G16" s="196">
        <v>41.896317059037557</v>
      </c>
      <c r="H16" s="205" t="s">
        <v>189</v>
      </c>
      <c r="I16" s="205"/>
    </row>
    <row r="17" spans="1:18">
      <c r="B17" s="124">
        <v>9</v>
      </c>
      <c r="C17" s="141" t="s">
        <v>38</v>
      </c>
      <c r="D17" s="155"/>
      <c r="E17" s="169">
        <v>44.5</v>
      </c>
      <c r="F17" s="185"/>
      <c r="G17" s="196"/>
      <c r="H17" s="205" t="s">
        <v>191</v>
      </c>
      <c r="I17" s="205"/>
    </row>
    <row r="18" spans="1:18">
      <c r="B18" s="125">
        <v>10</v>
      </c>
      <c r="C18" s="142" t="s">
        <v>108</v>
      </c>
      <c r="D18" s="156"/>
      <c r="E18" s="170">
        <v>43.4</v>
      </c>
      <c r="F18" s="186"/>
      <c r="G18" s="197"/>
      <c r="H18" s="206" t="s">
        <v>193</v>
      </c>
      <c r="I18" s="206"/>
    </row>
    <row r="19" spans="1:18">
      <c r="B19" s="126"/>
      <c r="C19" s="143"/>
      <c r="D19" s="143"/>
      <c r="E19" s="171"/>
      <c r="F19" s="171"/>
      <c r="G19" s="171"/>
      <c r="H19" s="207"/>
      <c r="I19" s="207"/>
    </row>
    <row r="21" spans="1:18">
      <c r="A21" s="1" t="s">
        <v>133</v>
      </c>
      <c r="B21" s="2"/>
      <c r="C21" s="2"/>
      <c r="D21" s="2"/>
      <c r="E21" s="101"/>
      <c r="F21" s="26" t="s">
        <v>132</v>
      </c>
      <c r="G21" s="26"/>
      <c r="H21" s="26"/>
      <c r="I21" s="26"/>
      <c r="J21" s="26"/>
      <c r="K21" s="26"/>
      <c r="L21" s="26"/>
      <c r="M21" s="26"/>
      <c r="N21" s="26"/>
      <c r="O21" s="26"/>
      <c r="P21" s="101"/>
      <c r="Q21" s="101"/>
      <c r="R21" s="101"/>
    </row>
    <row r="22" spans="1:18">
      <c r="A22" s="117"/>
      <c r="B22" s="117"/>
      <c r="C22" s="117"/>
      <c r="D22" s="117"/>
      <c r="E22" s="101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101"/>
      <c r="Q22" s="101"/>
      <c r="R22" s="101"/>
    </row>
    <row r="23" spans="1:18" ht="13.5">
      <c r="A23" s="118"/>
      <c r="B23" s="127"/>
      <c r="C23" s="135"/>
      <c r="D23" s="157" t="s">
        <v>78</v>
      </c>
      <c r="E23" s="172"/>
      <c r="F23" s="187" t="s">
        <v>86</v>
      </c>
      <c r="G23" s="172"/>
      <c r="H23" s="208" t="s">
        <v>98</v>
      </c>
      <c r="I23" s="58"/>
      <c r="J23" s="220" t="s">
        <v>103</v>
      </c>
      <c r="K23" s="172"/>
      <c r="L23" s="208" t="s">
        <v>113</v>
      </c>
      <c r="M23" s="58"/>
      <c r="N23" s="220" t="s">
        <v>75</v>
      </c>
      <c r="O23" s="172"/>
      <c r="P23" s="208" t="s">
        <v>125</v>
      </c>
      <c r="Q23" s="58"/>
      <c r="R23" s="244" t="s">
        <v>17</v>
      </c>
    </row>
    <row r="24" spans="1:18" ht="13.5">
      <c r="A24" s="119" t="s">
        <v>131</v>
      </c>
      <c r="B24" s="128"/>
      <c r="C24" s="69" t="s">
        <v>78</v>
      </c>
      <c r="D24" s="158">
        <v>9109</v>
      </c>
      <c r="E24" s="173">
        <f>D24/R24</f>
        <v>0.83438673628286164</v>
      </c>
      <c r="F24" s="188">
        <v>257</v>
      </c>
      <c r="G24" s="198">
        <f>F24/$R$24</f>
        <v>2.3541265915544562e-002</v>
      </c>
      <c r="H24" s="188">
        <v>103</v>
      </c>
      <c r="I24" s="214">
        <f>H24/$R$24</f>
        <v>9.4348264175139699e-003</v>
      </c>
      <c r="J24" s="221">
        <v>1448</v>
      </c>
      <c r="K24" s="198">
        <f>J24/$R$24</f>
        <v>0.13263717138407988</v>
      </c>
      <c r="L24" s="188">
        <v>0</v>
      </c>
      <c r="M24" s="214">
        <f>L24/$R$24</f>
        <v>0</v>
      </c>
      <c r="N24" s="221">
        <v>0</v>
      </c>
      <c r="O24" s="198">
        <f>N24/$R$24</f>
        <v>0</v>
      </c>
      <c r="P24" s="188">
        <v>0</v>
      </c>
      <c r="Q24" s="198">
        <f>P24/$R$24</f>
        <v>0</v>
      </c>
      <c r="R24" s="245">
        <f t="shared" ref="R24:R30" si="0">D24+F24+H24+J24+L24+N24+P24</f>
        <v>10917</v>
      </c>
    </row>
    <row r="25" spans="1:18" ht="13.5">
      <c r="A25" s="119"/>
      <c r="B25" s="128"/>
      <c r="C25" s="39" t="s">
        <v>86</v>
      </c>
      <c r="D25" s="159">
        <v>2040</v>
      </c>
      <c r="E25" s="174">
        <f>D25/R25</f>
        <v>0.3794642857142857</v>
      </c>
      <c r="F25" s="189">
        <v>3040</v>
      </c>
      <c r="G25" s="199">
        <f>F25/R25</f>
        <v>0.56547619047619047</v>
      </c>
      <c r="H25" s="209">
        <v>122</v>
      </c>
      <c r="I25" s="215">
        <f>H25/$R$25</f>
        <v>2.269345238095238e-002</v>
      </c>
      <c r="J25" s="159">
        <v>174</v>
      </c>
      <c r="K25" s="174">
        <f>J25/$R$25</f>
        <v>3.2366071428571432e-002</v>
      </c>
      <c r="L25" s="209">
        <v>0</v>
      </c>
      <c r="M25" s="215">
        <f>L25/$R$24</f>
        <v>0</v>
      </c>
      <c r="N25" s="159">
        <v>0</v>
      </c>
      <c r="O25" s="174">
        <f>N25/$R$25</f>
        <v>0</v>
      </c>
      <c r="P25" s="209">
        <v>0</v>
      </c>
      <c r="Q25" s="174">
        <f>P25/$R$25</f>
        <v>0</v>
      </c>
      <c r="R25" s="246">
        <f t="shared" si="0"/>
        <v>5376</v>
      </c>
    </row>
    <row r="26" spans="1:18" ht="13.5">
      <c r="A26" s="119"/>
      <c r="B26" s="128"/>
      <c r="C26" s="39" t="s">
        <v>98</v>
      </c>
      <c r="D26" s="159">
        <v>921</v>
      </c>
      <c r="E26" s="174">
        <f>D26/$R$26</f>
        <v>0.28736349453978161</v>
      </c>
      <c r="F26" s="159">
        <v>48</v>
      </c>
      <c r="G26" s="174">
        <f>F26/$R$26</f>
        <v>1.4976599063962559e-002</v>
      </c>
      <c r="H26" s="189">
        <v>2147</v>
      </c>
      <c r="I26" s="216">
        <f>H26/R26</f>
        <v>0.6698907956318253</v>
      </c>
      <c r="J26" s="159">
        <v>38</v>
      </c>
      <c r="K26" s="174">
        <f>J26/$R$26</f>
        <v>1.185647425897036e-002</v>
      </c>
      <c r="L26" s="209">
        <v>0</v>
      </c>
      <c r="M26" s="215">
        <f>L26/$R$25</f>
        <v>0</v>
      </c>
      <c r="N26" s="159">
        <v>50</v>
      </c>
      <c r="O26" s="174">
        <f>N26/$R$26</f>
        <v>1.5600624024960999e-002</v>
      </c>
      <c r="P26" s="209">
        <v>1</v>
      </c>
      <c r="Q26" s="174">
        <f>P26/$R$26</f>
        <v>3.1201248049921997e-004</v>
      </c>
      <c r="R26" s="246">
        <f t="shared" si="0"/>
        <v>3205</v>
      </c>
    </row>
    <row r="27" spans="1:18" ht="13.5">
      <c r="A27" s="119"/>
      <c r="B27" s="128"/>
      <c r="C27" s="39" t="s">
        <v>103</v>
      </c>
      <c r="D27" s="159">
        <v>290</v>
      </c>
      <c r="E27" s="174">
        <f>D27/$R$27</f>
        <v>5.8752025931928686e-002</v>
      </c>
      <c r="F27" s="159">
        <v>9</v>
      </c>
      <c r="G27" s="174">
        <f>F27/$R$27</f>
        <v>1.8233387358184765e-003</v>
      </c>
      <c r="H27" s="209">
        <v>0</v>
      </c>
      <c r="I27" s="215">
        <f>H27/$R$26</f>
        <v>0</v>
      </c>
      <c r="J27" s="222">
        <v>4625</v>
      </c>
      <c r="K27" s="199">
        <f>J27/R27</f>
        <v>0.93699351701782818</v>
      </c>
      <c r="L27" s="209">
        <v>12</v>
      </c>
      <c r="M27" s="215">
        <f>L27/$R$27</f>
        <v>2.4311183144246355e-003</v>
      </c>
      <c r="N27" s="159">
        <v>0</v>
      </c>
      <c r="O27" s="174">
        <f>N27/$R$26</f>
        <v>0</v>
      </c>
      <c r="P27" s="209">
        <v>0</v>
      </c>
      <c r="Q27" s="174">
        <f>P27/$R$26</f>
        <v>0</v>
      </c>
      <c r="R27" s="246">
        <f t="shared" si="0"/>
        <v>4936</v>
      </c>
    </row>
    <row r="28" spans="1:18" ht="13.5">
      <c r="A28" s="119"/>
      <c r="B28" s="128"/>
      <c r="C28" s="39" t="s">
        <v>113</v>
      </c>
      <c r="D28" s="159">
        <v>30</v>
      </c>
      <c r="E28" s="174">
        <f>D28/$R$28</f>
        <v>2.7124773960216998e-002</v>
      </c>
      <c r="F28" s="159">
        <v>0</v>
      </c>
      <c r="G28" s="174">
        <f>F28/$R$28</f>
        <v>0</v>
      </c>
      <c r="H28" s="209">
        <v>0</v>
      </c>
      <c r="I28" s="215">
        <f>H28/$R$27</f>
        <v>0</v>
      </c>
      <c r="J28" s="159">
        <v>269</v>
      </c>
      <c r="K28" s="174">
        <f>J28/$R$28</f>
        <v>0.24321880650994576</v>
      </c>
      <c r="L28" s="189">
        <v>807</v>
      </c>
      <c r="M28" s="216">
        <f>L28/R28</f>
        <v>0.72965641952983729</v>
      </c>
      <c r="N28" s="159">
        <v>0</v>
      </c>
      <c r="O28" s="174">
        <f>N28/$R$27</f>
        <v>0</v>
      </c>
      <c r="P28" s="209">
        <v>0</v>
      </c>
      <c r="Q28" s="174">
        <f>P28/$R$27</f>
        <v>0</v>
      </c>
      <c r="R28" s="246">
        <f t="shared" si="0"/>
        <v>1106</v>
      </c>
    </row>
    <row r="29" spans="1:18" ht="13.5">
      <c r="A29" s="119"/>
      <c r="B29" s="128"/>
      <c r="C29" s="39" t="s">
        <v>75</v>
      </c>
      <c r="D29" s="159">
        <v>198</v>
      </c>
      <c r="E29" s="174">
        <f>D29/$R$29</f>
        <v>0.11572180011689071</v>
      </c>
      <c r="F29" s="159">
        <v>7</v>
      </c>
      <c r="G29" s="174">
        <f>F29/$R$29</f>
        <v>4.0911747516072473e-003</v>
      </c>
      <c r="H29" s="209">
        <v>397</v>
      </c>
      <c r="I29" s="215">
        <f>H29/$R$29</f>
        <v>0.2320280537697253</v>
      </c>
      <c r="J29" s="159">
        <v>23</v>
      </c>
      <c r="K29" s="174">
        <f>J29/$R$29</f>
        <v>1.3442431326709527e-002</v>
      </c>
      <c r="L29" s="209">
        <v>0</v>
      </c>
      <c r="M29" s="215">
        <f>L29/$R$29</f>
        <v>0</v>
      </c>
      <c r="N29" s="222">
        <v>752</v>
      </c>
      <c r="O29" s="199">
        <f>N29/$R$29</f>
        <v>0.43950905902980714</v>
      </c>
      <c r="P29" s="238">
        <v>334</v>
      </c>
      <c r="Q29" s="241">
        <f>P29/R29</f>
        <v>0.19520748100526009</v>
      </c>
      <c r="R29" s="246">
        <f t="shared" si="0"/>
        <v>1711</v>
      </c>
    </row>
    <row r="30" spans="1:18" ht="13.5">
      <c r="A30" s="119"/>
      <c r="B30" s="128"/>
      <c r="C30" s="144" t="s">
        <v>125</v>
      </c>
      <c r="D30" s="160">
        <v>83</v>
      </c>
      <c r="E30" s="175">
        <f>D30/$R$30</f>
        <v>3.9618138424821002e-002</v>
      </c>
      <c r="F30" s="160">
        <v>3</v>
      </c>
      <c r="G30" s="175">
        <f>F30/$R$30</f>
        <v>1.431980906921241e-003</v>
      </c>
      <c r="H30" s="210">
        <v>8</v>
      </c>
      <c r="I30" s="217">
        <f>H30/$R$30</f>
        <v>3.8186157517899762e-003</v>
      </c>
      <c r="J30" s="160">
        <v>4</v>
      </c>
      <c r="K30" s="175">
        <f>J30/$R$30</f>
        <v>1.9093078758949881e-003</v>
      </c>
      <c r="L30" s="210">
        <v>0</v>
      </c>
      <c r="M30" s="217">
        <f>L30/$R$30</f>
        <v>0</v>
      </c>
      <c r="N30" s="160">
        <v>54</v>
      </c>
      <c r="O30" s="175">
        <f>N30/$R$30</f>
        <v>2.5775656324582338e-002</v>
      </c>
      <c r="P30" s="239">
        <v>1943</v>
      </c>
      <c r="Q30" s="242">
        <f>P30/R30</f>
        <v>0.92744630071599043</v>
      </c>
      <c r="R30" s="247">
        <f t="shared" si="0"/>
        <v>2095</v>
      </c>
    </row>
    <row r="31" spans="1:18" ht="13.5">
      <c r="A31" s="100"/>
      <c r="B31" s="129"/>
      <c r="C31" s="145"/>
      <c r="D31" s="161">
        <f>SUM(D24:D30)</f>
        <v>12671</v>
      </c>
      <c r="E31" s="176"/>
      <c r="F31" s="190">
        <f>SUM(F24:F30)</f>
        <v>3364</v>
      </c>
      <c r="G31" s="176"/>
      <c r="H31" s="190">
        <f>SUM(H24:H30)</f>
        <v>2777</v>
      </c>
      <c r="I31" s="218"/>
      <c r="J31" s="161">
        <f>SUM(J24:J30)</f>
        <v>6581</v>
      </c>
      <c r="K31" s="176"/>
      <c r="L31" s="190">
        <f>SUM(L24:L30)</f>
        <v>819</v>
      </c>
      <c r="M31" s="218"/>
      <c r="N31" s="161">
        <f>SUM(N24:N30)</f>
        <v>856</v>
      </c>
      <c r="O31" s="176"/>
      <c r="P31" s="240">
        <f>SUM(P24:P30)</f>
        <v>2278</v>
      </c>
      <c r="Q31" s="243"/>
      <c r="R31" s="248">
        <f>SUM(D31:Q31)</f>
        <v>29346</v>
      </c>
    </row>
    <row r="33" spans="1:12">
      <c r="C33" t="s">
        <v>58</v>
      </c>
    </row>
    <row r="34" spans="1:12">
      <c r="C34" t="s">
        <v>135</v>
      </c>
    </row>
    <row r="35" spans="1:12">
      <c r="C35" t="s">
        <v>136</v>
      </c>
    </row>
    <row r="39" spans="1:12" ht="11.25" customHeight="1">
      <c r="A39" s="1" t="s">
        <v>203</v>
      </c>
      <c r="B39" s="1"/>
      <c r="C39" s="1"/>
      <c r="D39" s="1"/>
      <c r="E39" s="1"/>
      <c r="F39" s="1"/>
      <c r="G39" s="1"/>
    </row>
    <row r="40" spans="1:12" ht="13.5">
      <c r="A40" s="1"/>
      <c r="B40" s="1"/>
      <c r="C40" s="1"/>
      <c r="D40" s="1"/>
      <c r="E40" s="1"/>
      <c r="F40" s="1"/>
      <c r="G40" s="1"/>
      <c r="H40" s="101"/>
      <c r="I40" s="219"/>
      <c r="J40" s="101"/>
      <c r="K40" s="219"/>
      <c r="L40" s="101"/>
    </row>
    <row r="41" spans="1:12" ht="12">
      <c r="A41" s="120"/>
      <c r="B41" s="130"/>
      <c r="C41" s="88" t="s">
        <v>137</v>
      </c>
      <c r="D41" s="45"/>
      <c r="E41" s="58"/>
      <c r="F41" s="20" t="s">
        <v>23</v>
      </c>
      <c r="G41" s="58"/>
      <c r="H41" s="20" t="s">
        <v>154</v>
      </c>
      <c r="I41" s="58"/>
      <c r="J41" s="20" t="s">
        <v>202</v>
      </c>
      <c r="K41" s="58"/>
      <c r="L41" s="228" t="s">
        <v>168</v>
      </c>
    </row>
    <row r="42" spans="1:12" ht="13.5">
      <c r="A42" s="121" t="s">
        <v>138</v>
      </c>
      <c r="B42" s="131">
        <v>1</v>
      </c>
      <c r="C42" s="146" t="s">
        <v>149</v>
      </c>
      <c r="D42" s="162"/>
      <c r="E42" s="177"/>
      <c r="F42" s="191">
        <v>4892</v>
      </c>
      <c r="G42" s="200"/>
      <c r="H42" s="191">
        <v>5193</v>
      </c>
      <c r="I42" s="200"/>
      <c r="J42" s="191">
        <v>4623</v>
      </c>
      <c r="K42" s="200"/>
      <c r="L42" s="229">
        <f t="shared" ref="L42:L51" si="1">J42-H42</f>
        <v>-570</v>
      </c>
    </row>
    <row r="43" spans="1:12" ht="13.5">
      <c r="A43" s="121" t="s">
        <v>140</v>
      </c>
      <c r="B43" s="132">
        <v>2</v>
      </c>
      <c r="C43" s="147" t="s">
        <v>151</v>
      </c>
      <c r="D43" s="163"/>
      <c r="E43" s="178"/>
      <c r="F43" s="192">
        <v>4667</v>
      </c>
      <c r="G43" s="201"/>
      <c r="H43" s="192">
        <v>4978</v>
      </c>
      <c r="I43" s="201"/>
      <c r="J43" s="192">
        <v>4298</v>
      </c>
      <c r="K43" s="201"/>
      <c r="L43" s="230">
        <f t="shared" si="1"/>
        <v>-680</v>
      </c>
    </row>
    <row r="44" spans="1:12" ht="13.5">
      <c r="A44" s="121" t="s">
        <v>141</v>
      </c>
      <c r="B44" s="132">
        <v>3</v>
      </c>
      <c r="C44" s="148" t="s">
        <v>152</v>
      </c>
      <c r="D44" s="164"/>
      <c r="E44" s="179"/>
      <c r="F44" s="192">
        <v>2639</v>
      </c>
      <c r="G44" s="201"/>
      <c r="H44" s="192">
        <v>2661</v>
      </c>
      <c r="I44" s="201"/>
      <c r="J44" s="192">
        <v>2503</v>
      </c>
      <c r="K44" s="201"/>
      <c r="L44" s="230">
        <f t="shared" si="1"/>
        <v>-158</v>
      </c>
    </row>
    <row r="45" spans="1:12" ht="13.5">
      <c r="A45" s="121"/>
      <c r="B45" s="132">
        <v>4</v>
      </c>
      <c r="C45" s="148" t="s">
        <v>142</v>
      </c>
      <c r="D45" s="164"/>
      <c r="E45" s="179"/>
      <c r="F45" s="192">
        <v>2571</v>
      </c>
      <c r="G45" s="201"/>
      <c r="H45" s="192">
        <v>2588</v>
      </c>
      <c r="I45" s="201"/>
      <c r="J45" s="192">
        <v>2473</v>
      </c>
      <c r="K45" s="201"/>
      <c r="L45" s="230">
        <f t="shared" si="1"/>
        <v>-115</v>
      </c>
    </row>
    <row r="46" spans="1:12" ht="13.5">
      <c r="A46" s="121" t="s">
        <v>143</v>
      </c>
      <c r="B46" s="133">
        <v>5</v>
      </c>
      <c r="C46" s="148" t="s">
        <v>185</v>
      </c>
      <c r="D46" s="164"/>
      <c r="E46" s="179"/>
      <c r="F46" s="192">
        <v>2136</v>
      </c>
      <c r="G46" s="201"/>
      <c r="H46" s="192">
        <v>2139</v>
      </c>
      <c r="I46" s="201"/>
      <c r="J46" s="192">
        <v>2066</v>
      </c>
      <c r="K46" s="201"/>
      <c r="L46" s="230">
        <f t="shared" si="1"/>
        <v>-73</v>
      </c>
    </row>
    <row r="47" spans="1:12" ht="13.5">
      <c r="A47" s="121" t="s">
        <v>46</v>
      </c>
      <c r="B47" s="133">
        <v>6</v>
      </c>
      <c r="C47" s="148" t="s">
        <v>15</v>
      </c>
      <c r="D47" s="164"/>
      <c r="E47" s="179"/>
      <c r="F47" s="192">
        <v>1940</v>
      </c>
      <c r="G47" s="201"/>
      <c r="H47" s="192">
        <v>2101</v>
      </c>
      <c r="I47" s="201"/>
      <c r="J47" s="192">
        <v>1958</v>
      </c>
      <c r="K47" s="201"/>
      <c r="L47" s="230">
        <f t="shared" si="1"/>
        <v>-143</v>
      </c>
    </row>
    <row r="48" spans="1:12" ht="13.5">
      <c r="A48" s="121" t="s">
        <v>145</v>
      </c>
      <c r="B48" s="132">
        <v>7</v>
      </c>
      <c r="C48" s="148" t="s">
        <v>144</v>
      </c>
      <c r="D48" s="164"/>
      <c r="E48" s="179"/>
      <c r="F48" s="192">
        <v>2559</v>
      </c>
      <c r="G48" s="201"/>
      <c r="H48" s="192">
        <v>2588</v>
      </c>
      <c r="I48" s="201"/>
      <c r="J48" s="192">
        <v>1915</v>
      </c>
      <c r="K48" s="201"/>
      <c r="L48" s="230">
        <f t="shared" si="1"/>
        <v>-673</v>
      </c>
    </row>
    <row r="49" spans="1:15" ht="13.5">
      <c r="A49" s="121" t="s">
        <v>146</v>
      </c>
      <c r="B49" s="132">
        <v>8</v>
      </c>
      <c r="C49" s="148" t="s">
        <v>209</v>
      </c>
      <c r="D49" s="164"/>
      <c r="E49" s="179"/>
      <c r="F49" s="192" t="s">
        <v>155</v>
      </c>
      <c r="G49" s="201"/>
      <c r="H49" s="192">
        <v>1302</v>
      </c>
      <c r="I49" s="201"/>
      <c r="J49" s="192">
        <v>1826</v>
      </c>
      <c r="K49" s="201"/>
      <c r="L49" s="230">
        <f t="shared" si="1"/>
        <v>524</v>
      </c>
    </row>
    <row r="50" spans="1:15" ht="13.5">
      <c r="A50" s="121" t="s">
        <v>21</v>
      </c>
      <c r="B50" s="132">
        <v>9</v>
      </c>
      <c r="C50" s="148" t="s">
        <v>28</v>
      </c>
      <c r="D50" s="164"/>
      <c r="E50" s="179"/>
      <c r="F50" s="192">
        <v>1131</v>
      </c>
      <c r="G50" s="201"/>
      <c r="H50" s="192">
        <v>1057</v>
      </c>
      <c r="I50" s="201"/>
      <c r="J50" s="192">
        <v>962</v>
      </c>
      <c r="K50" s="201"/>
      <c r="L50" s="230">
        <f t="shared" si="1"/>
        <v>-95</v>
      </c>
    </row>
    <row r="51" spans="1:15" ht="13.5">
      <c r="A51" s="121" t="s">
        <v>147</v>
      </c>
      <c r="B51" s="134">
        <v>10</v>
      </c>
      <c r="C51" s="149" t="s">
        <v>148</v>
      </c>
      <c r="D51" s="165"/>
      <c r="E51" s="180"/>
      <c r="F51" s="193">
        <v>901</v>
      </c>
      <c r="G51" s="202"/>
      <c r="H51" s="193">
        <v>904</v>
      </c>
      <c r="I51" s="202"/>
      <c r="J51" s="193">
        <v>846</v>
      </c>
      <c r="K51" s="202"/>
      <c r="L51" s="231">
        <f t="shared" si="1"/>
        <v>-58</v>
      </c>
    </row>
    <row r="52" spans="1:15" ht="20.25" customHeight="1">
      <c r="E52" s="181" t="s">
        <v>156</v>
      </c>
      <c r="F52" s="181"/>
      <c r="G52" s="181"/>
      <c r="H52" s="181"/>
      <c r="I52" s="181"/>
      <c r="J52" s="181"/>
      <c r="K52" s="181"/>
      <c r="L52" s="181"/>
      <c r="M52" s="181"/>
      <c r="N52" s="181"/>
      <c r="O52" s="181"/>
    </row>
    <row r="96" spans="1:6">
      <c r="A96" s="1" t="s">
        <v>157</v>
      </c>
      <c r="B96" s="2"/>
      <c r="C96" s="2"/>
      <c r="D96" s="2"/>
      <c r="E96" s="2"/>
      <c r="F96" s="2"/>
    </row>
    <row r="97" spans="1:13" ht="13.5">
      <c r="A97" s="2"/>
      <c r="B97" s="2"/>
      <c r="C97" s="2"/>
      <c r="D97" s="2"/>
      <c r="E97" s="2"/>
      <c r="F97" s="2"/>
      <c r="G97" s="101"/>
      <c r="H97" s="101"/>
      <c r="I97" s="219"/>
      <c r="J97" s="101"/>
      <c r="K97" s="219"/>
      <c r="L97" s="101"/>
      <c r="M97" s="219"/>
    </row>
    <row r="98" spans="1:13">
      <c r="A98" s="120"/>
      <c r="B98" s="135"/>
      <c r="C98" s="12" t="s">
        <v>137</v>
      </c>
      <c r="D98" s="12"/>
      <c r="E98" s="12"/>
      <c r="F98" s="12" t="s">
        <v>47</v>
      </c>
      <c r="G98" s="12" t="s">
        <v>29</v>
      </c>
      <c r="H98" s="211" t="s">
        <v>158</v>
      </c>
      <c r="I98" s="12"/>
      <c r="J98" s="12" t="s">
        <v>159</v>
      </c>
      <c r="K98" s="12"/>
      <c r="L98" s="12" t="s">
        <v>160</v>
      </c>
      <c r="M98" s="12"/>
    </row>
    <row r="99" spans="1:13" ht="13.5">
      <c r="A99" s="120"/>
      <c r="B99" s="136">
        <v>1</v>
      </c>
      <c r="C99" s="150" t="s">
        <v>134</v>
      </c>
      <c r="D99" s="166"/>
      <c r="E99" s="182"/>
      <c r="F99" s="194">
        <v>834</v>
      </c>
      <c r="G99" s="194">
        <v>118</v>
      </c>
      <c r="H99" s="212">
        <f t="shared" ref="H99:H108" si="2">F99+G99</f>
        <v>952</v>
      </c>
      <c r="I99" s="212"/>
      <c r="J99" s="223">
        <v>4298</v>
      </c>
      <c r="K99" s="223"/>
      <c r="L99" s="232">
        <f t="shared" ref="L99:L108" si="3">H99/J99</f>
        <v>0.22149837133550487</v>
      </c>
      <c r="M99" s="102"/>
    </row>
    <row r="100" spans="1:13" ht="13.5">
      <c r="A100" s="120"/>
      <c r="B100" s="137">
        <v>2</v>
      </c>
      <c r="C100" s="151" t="s">
        <v>149</v>
      </c>
      <c r="D100" s="163"/>
      <c r="E100" s="178"/>
      <c r="F100" s="39">
        <v>522</v>
      </c>
      <c r="G100" s="39">
        <v>201</v>
      </c>
      <c r="H100" s="54">
        <f t="shared" si="2"/>
        <v>723</v>
      </c>
      <c r="I100" s="54"/>
      <c r="J100" s="224">
        <v>4623</v>
      </c>
      <c r="K100" s="224"/>
      <c r="L100" s="233">
        <f t="shared" si="3"/>
        <v>0.15639195327709279</v>
      </c>
      <c r="M100" s="14"/>
    </row>
    <row r="101" spans="1:13" ht="13.5">
      <c r="A101" s="120"/>
      <c r="B101" s="137">
        <v>3</v>
      </c>
      <c r="C101" s="151" t="s">
        <v>161</v>
      </c>
      <c r="D101" s="163"/>
      <c r="E101" s="178"/>
      <c r="F101" s="39">
        <v>312</v>
      </c>
      <c r="G101" s="39">
        <v>57</v>
      </c>
      <c r="H101" s="54">
        <f t="shared" si="2"/>
        <v>369</v>
      </c>
      <c r="I101" s="54"/>
      <c r="J101" s="224">
        <v>2503</v>
      </c>
      <c r="K101" s="224"/>
      <c r="L101" s="233">
        <f t="shared" si="3"/>
        <v>0.1474230922892529</v>
      </c>
      <c r="M101" s="14"/>
    </row>
    <row r="102" spans="1:13" ht="13.5">
      <c r="A102" s="120"/>
      <c r="B102" s="137">
        <v>4</v>
      </c>
      <c r="C102" s="151" t="s">
        <v>15</v>
      </c>
      <c r="D102" s="163"/>
      <c r="E102" s="178"/>
      <c r="F102" s="39">
        <v>286</v>
      </c>
      <c r="G102" s="39">
        <v>53</v>
      </c>
      <c r="H102" s="54">
        <f t="shared" si="2"/>
        <v>339</v>
      </c>
      <c r="I102" s="54"/>
      <c r="J102" s="224">
        <v>1958</v>
      </c>
      <c r="K102" s="224"/>
      <c r="L102" s="233">
        <f t="shared" si="3"/>
        <v>0.17313585291113381</v>
      </c>
      <c r="M102" s="14"/>
    </row>
    <row r="103" spans="1:13" ht="13.5">
      <c r="A103" s="120"/>
      <c r="B103" s="137">
        <v>5</v>
      </c>
      <c r="C103" s="151" t="s">
        <v>91</v>
      </c>
      <c r="D103" s="163"/>
      <c r="E103" s="178"/>
      <c r="F103" s="39">
        <v>288</v>
      </c>
      <c r="G103" s="39">
        <v>45</v>
      </c>
      <c r="H103" s="213">
        <f t="shared" si="2"/>
        <v>333</v>
      </c>
      <c r="I103" s="80"/>
      <c r="J103" s="225">
        <v>1826</v>
      </c>
      <c r="K103" s="227"/>
      <c r="L103" s="234">
        <f t="shared" si="3"/>
        <v>0.18236582694414019</v>
      </c>
      <c r="M103" s="236"/>
    </row>
    <row r="104" spans="1:13" ht="13.5">
      <c r="A104" s="120"/>
      <c r="B104" s="137">
        <v>6</v>
      </c>
      <c r="C104" s="151" t="s">
        <v>185</v>
      </c>
      <c r="D104" s="163"/>
      <c r="E104" s="178"/>
      <c r="F104" s="39">
        <v>276</v>
      </c>
      <c r="G104" s="39">
        <v>51</v>
      </c>
      <c r="H104" s="54">
        <f t="shared" si="2"/>
        <v>327</v>
      </c>
      <c r="I104" s="54"/>
      <c r="J104" s="224">
        <v>2066</v>
      </c>
      <c r="K104" s="224"/>
      <c r="L104" s="233">
        <f t="shared" si="3"/>
        <v>0.15827686350435624</v>
      </c>
      <c r="M104" s="14"/>
    </row>
    <row r="105" spans="1:13" ht="13.5">
      <c r="A105" s="120"/>
      <c r="B105" s="137">
        <v>7</v>
      </c>
      <c r="C105" s="151" t="s">
        <v>28</v>
      </c>
      <c r="D105" s="163"/>
      <c r="E105" s="178"/>
      <c r="F105" s="39">
        <v>246</v>
      </c>
      <c r="G105" s="39">
        <v>2</v>
      </c>
      <c r="H105" s="54">
        <f t="shared" si="2"/>
        <v>248</v>
      </c>
      <c r="I105" s="54"/>
      <c r="J105" s="224">
        <v>962</v>
      </c>
      <c r="K105" s="224"/>
      <c r="L105" s="233">
        <f t="shared" si="3"/>
        <v>0.25779625779625781</v>
      </c>
      <c r="M105" s="14"/>
    </row>
    <row r="106" spans="1:13" ht="13.5">
      <c r="A106" s="120"/>
      <c r="B106" s="137">
        <v>8</v>
      </c>
      <c r="C106" s="151" t="s">
        <v>74</v>
      </c>
      <c r="D106" s="163"/>
      <c r="E106" s="178"/>
      <c r="F106" s="39">
        <v>217</v>
      </c>
      <c r="G106" s="39">
        <v>9</v>
      </c>
      <c r="H106" s="54">
        <f t="shared" si="2"/>
        <v>226</v>
      </c>
      <c r="I106" s="54"/>
      <c r="J106" s="224">
        <v>2473</v>
      </c>
      <c r="K106" s="224"/>
      <c r="L106" s="233">
        <f t="shared" si="3"/>
        <v>9.1386979377274566e-002</v>
      </c>
      <c r="M106" s="14"/>
    </row>
    <row r="107" spans="1:13" ht="13.5">
      <c r="A107" s="120"/>
      <c r="B107" s="137">
        <v>9</v>
      </c>
      <c r="C107" s="151" t="s">
        <v>144</v>
      </c>
      <c r="D107" s="163"/>
      <c r="E107" s="178"/>
      <c r="F107" s="39">
        <v>208</v>
      </c>
      <c r="G107" s="39">
        <v>13</v>
      </c>
      <c r="H107" s="54">
        <f t="shared" si="2"/>
        <v>221</v>
      </c>
      <c r="I107" s="54"/>
      <c r="J107" s="224">
        <v>1915</v>
      </c>
      <c r="K107" s="224"/>
      <c r="L107" s="233">
        <f t="shared" si="3"/>
        <v>0.1154046997389034</v>
      </c>
      <c r="M107" s="14"/>
    </row>
    <row r="108" spans="1:13" ht="13.5">
      <c r="A108" s="120"/>
      <c r="B108" s="138">
        <v>10</v>
      </c>
      <c r="C108" s="152" t="s">
        <v>204</v>
      </c>
      <c r="D108" s="167"/>
      <c r="E108" s="183"/>
      <c r="F108" s="145">
        <v>108</v>
      </c>
      <c r="G108" s="145">
        <v>15</v>
      </c>
      <c r="H108" s="40">
        <f t="shared" si="2"/>
        <v>123</v>
      </c>
      <c r="I108" s="40"/>
      <c r="J108" s="226">
        <v>688</v>
      </c>
      <c r="K108" s="226"/>
      <c r="L108" s="235">
        <f t="shared" si="3"/>
        <v>0.17877906976744187</v>
      </c>
      <c r="M108" s="237"/>
    </row>
    <row r="111" spans="1:13">
      <c r="A111" s="1" t="s">
        <v>162</v>
      </c>
      <c r="B111" s="2"/>
      <c r="C111" s="2"/>
      <c r="D111" s="2"/>
      <c r="E111" s="2"/>
      <c r="F111" s="2"/>
    </row>
    <row r="112" spans="1:13">
      <c r="A112" s="2"/>
      <c r="B112" s="2"/>
      <c r="C112" s="2"/>
      <c r="D112" s="2"/>
      <c r="E112" s="2"/>
      <c r="F112" s="2"/>
    </row>
    <row r="113" spans="2:5">
      <c r="B113" t="s">
        <v>62</v>
      </c>
    </row>
    <row r="115" spans="2:5">
      <c r="C115" t="s">
        <v>163</v>
      </c>
      <c r="E115" t="s">
        <v>205</v>
      </c>
    </row>
    <row r="116" spans="2:5">
      <c r="C116" t="s">
        <v>164</v>
      </c>
      <c r="E116" t="s">
        <v>206</v>
      </c>
    </row>
    <row r="117" spans="2:5">
      <c r="C117" t="s">
        <v>165</v>
      </c>
      <c r="E117" t="s">
        <v>207</v>
      </c>
    </row>
    <row r="118" spans="2:5">
      <c r="C118" t="s">
        <v>153</v>
      </c>
      <c r="E118" t="s">
        <v>208</v>
      </c>
    </row>
    <row r="119" spans="2:5">
      <c r="C119" t="s">
        <v>166</v>
      </c>
    </row>
    <row r="120" spans="2:5">
      <c r="C120" t="s">
        <v>122</v>
      </c>
    </row>
  </sheetData>
  <mergeCells count="135">
    <mergeCell ref="C8:D8"/>
    <mergeCell ref="E8:G8"/>
    <mergeCell ref="H8:I8"/>
    <mergeCell ref="C9:D9"/>
    <mergeCell ref="E9:G9"/>
    <mergeCell ref="H9:I9"/>
    <mergeCell ref="C10:D10"/>
    <mergeCell ref="E10:G10"/>
    <mergeCell ref="H10:I10"/>
    <mergeCell ref="C11:D11"/>
    <mergeCell ref="E11:G11"/>
    <mergeCell ref="H11:I11"/>
    <mergeCell ref="C12:D12"/>
    <mergeCell ref="E12:G12"/>
    <mergeCell ref="H12:I12"/>
    <mergeCell ref="C13:D13"/>
    <mergeCell ref="E13:G13"/>
    <mergeCell ref="H13:I13"/>
    <mergeCell ref="C14:D14"/>
    <mergeCell ref="E14:G14"/>
    <mergeCell ref="H14:I14"/>
    <mergeCell ref="C15:D15"/>
    <mergeCell ref="E15:G15"/>
    <mergeCell ref="H15:I15"/>
    <mergeCell ref="C16:D16"/>
    <mergeCell ref="E16:G16"/>
    <mergeCell ref="H16:I16"/>
    <mergeCell ref="C17:D17"/>
    <mergeCell ref="E17:G17"/>
    <mergeCell ref="H17:I17"/>
    <mergeCell ref="C18:D18"/>
    <mergeCell ref="E18:G18"/>
    <mergeCell ref="H18:I18"/>
    <mergeCell ref="D23:E23"/>
    <mergeCell ref="F23:G23"/>
    <mergeCell ref="H23:I23"/>
    <mergeCell ref="J23:K23"/>
    <mergeCell ref="L23:M23"/>
    <mergeCell ref="N23:O23"/>
    <mergeCell ref="P23:Q23"/>
    <mergeCell ref="C41:E41"/>
    <mergeCell ref="F41:G41"/>
    <mergeCell ref="H41:I41"/>
    <mergeCell ref="J41:K41"/>
    <mergeCell ref="C42:E42"/>
    <mergeCell ref="F42:G42"/>
    <mergeCell ref="H42:I42"/>
    <mergeCell ref="J42:K42"/>
    <mergeCell ref="C43:E43"/>
    <mergeCell ref="F43:G43"/>
    <mergeCell ref="H43:I43"/>
    <mergeCell ref="J43:K43"/>
    <mergeCell ref="C44:E44"/>
    <mergeCell ref="F44:G44"/>
    <mergeCell ref="H44:I44"/>
    <mergeCell ref="J44:K44"/>
    <mergeCell ref="C45:E45"/>
    <mergeCell ref="F45:G45"/>
    <mergeCell ref="H45:I45"/>
    <mergeCell ref="J45:K45"/>
    <mergeCell ref="C46:E46"/>
    <mergeCell ref="F46:G46"/>
    <mergeCell ref="H46:I46"/>
    <mergeCell ref="J46:K46"/>
    <mergeCell ref="C47:E47"/>
    <mergeCell ref="F47:G47"/>
    <mergeCell ref="H47:I47"/>
    <mergeCell ref="J47:K47"/>
    <mergeCell ref="C48:E48"/>
    <mergeCell ref="F48:G48"/>
    <mergeCell ref="H48:I48"/>
    <mergeCell ref="J48:K48"/>
    <mergeCell ref="C49:E49"/>
    <mergeCell ref="F49:G49"/>
    <mergeCell ref="H49:I49"/>
    <mergeCell ref="J49:K49"/>
    <mergeCell ref="F50:G50"/>
    <mergeCell ref="H50:I50"/>
    <mergeCell ref="J50:K50"/>
    <mergeCell ref="C51:E51"/>
    <mergeCell ref="F51:G51"/>
    <mergeCell ref="H51:I51"/>
    <mergeCell ref="J51:K51"/>
    <mergeCell ref="E52:O52"/>
    <mergeCell ref="C98:E98"/>
    <mergeCell ref="H98:I98"/>
    <mergeCell ref="J98:K98"/>
    <mergeCell ref="L98:M98"/>
    <mergeCell ref="C99:E99"/>
    <mergeCell ref="H99:I99"/>
    <mergeCell ref="J99:K99"/>
    <mergeCell ref="L99:M99"/>
    <mergeCell ref="C100:E100"/>
    <mergeCell ref="H100:I100"/>
    <mergeCell ref="J100:K100"/>
    <mergeCell ref="L100:M100"/>
    <mergeCell ref="C101:E101"/>
    <mergeCell ref="H101:I101"/>
    <mergeCell ref="J101:K101"/>
    <mergeCell ref="L101:M101"/>
    <mergeCell ref="C102:E102"/>
    <mergeCell ref="H102:I102"/>
    <mergeCell ref="J102:K102"/>
    <mergeCell ref="L102:M102"/>
    <mergeCell ref="C103:E103"/>
    <mergeCell ref="H103:I103"/>
    <mergeCell ref="J103:K103"/>
    <mergeCell ref="L103:M103"/>
    <mergeCell ref="C104:E104"/>
    <mergeCell ref="H104:I104"/>
    <mergeCell ref="J104:K104"/>
    <mergeCell ref="L104:M104"/>
    <mergeCell ref="C105:E105"/>
    <mergeCell ref="H105:I105"/>
    <mergeCell ref="J105:K105"/>
    <mergeCell ref="L105:M105"/>
    <mergeCell ref="C106:E106"/>
    <mergeCell ref="H106:I106"/>
    <mergeCell ref="J106:K106"/>
    <mergeCell ref="L106:M106"/>
    <mergeCell ref="C107:E107"/>
    <mergeCell ref="H107:I107"/>
    <mergeCell ref="J107:K107"/>
    <mergeCell ref="L107:M107"/>
    <mergeCell ref="C108:E108"/>
    <mergeCell ref="H108:I108"/>
    <mergeCell ref="J108:K108"/>
    <mergeCell ref="L108:M108"/>
    <mergeCell ref="A2:F3"/>
    <mergeCell ref="A21:D22"/>
    <mergeCell ref="F21:O22"/>
    <mergeCell ref="A39:G40"/>
    <mergeCell ref="A96:F97"/>
    <mergeCell ref="A111:F112"/>
    <mergeCell ref="A24:B30"/>
  </mergeCells>
  <phoneticPr fontId="1"/>
  <pageMargins left="0.7" right="0.7" top="0.75" bottom="0.75" header="0.3" footer="0.3"/>
  <pageSetup paperSize="9" scale="64" fitToWidth="1" fitToHeight="1" orientation="portrait" usePrinterDefaults="1" r:id="rId1"/>
  <rowBreaks count="1" manualBreakCount="1">
    <brk id="94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63"/>
  <sheetViews>
    <sheetView view="pageBreakPreview" zoomScaleSheetLayoutView="100" workbookViewId="0">
      <selection activeCell="J5" sqref="J5"/>
    </sheetView>
  </sheetViews>
  <sheetFormatPr defaultRowHeight="11.25"/>
  <cols>
    <col min="1" max="1" width="8.83203125" customWidth="1"/>
    <col min="2" max="2" width="15" customWidth="1"/>
    <col min="3" max="4" width="10" bestFit="1" customWidth="1"/>
    <col min="5" max="5" width="7.5" customWidth="1"/>
    <col min="6" max="6" width="6.5" customWidth="1"/>
    <col min="7" max="7" width="10.1640625" customWidth="1"/>
    <col min="8" max="8" width="11.5" bestFit="1" customWidth="1"/>
    <col min="9" max="9" width="12.5" customWidth="1"/>
    <col min="10" max="10" width="10.83203125" customWidth="1"/>
  </cols>
  <sheetData>
    <row r="2" spans="1:13" ht="14.25">
      <c r="A2" s="249" t="s">
        <v>212</v>
      </c>
      <c r="B2" s="249"/>
      <c r="C2" s="249"/>
      <c r="D2" s="249"/>
      <c r="E2" s="249"/>
      <c r="F2" s="249"/>
      <c r="G2" s="249"/>
      <c r="H2" s="249"/>
      <c r="I2" s="249"/>
      <c r="J2" s="356"/>
    </row>
    <row r="3" spans="1:13" ht="14.25">
      <c r="A3" s="251"/>
      <c r="B3" s="251"/>
      <c r="C3" s="251"/>
      <c r="D3" s="251"/>
      <c r="E3" s="251"/>
      <c r="F3" s="251"/>
      <c r="G3" s="251"/>
      <c r="H3" s="251"/>
      <c r="I3" s="251"/>
      <c r="J3" s="358"/>
    </row>
    <row r="4" spans="1:13" ht="13.5">
      <c r="A4" s="250"/>
      <c r="B4" s="264"/>
      <c r="C4" s="274" t="s">
        <v>213</v>
      </c>
      <c r="D4" s="289"/>
      <c r="E4" s="289"/>
      <c r="F4" s="289"/>
      <c r="G4" s="289"/>
      <c r="H4" s="342" t="s">
        <v>19</v>
      </c>
      <c r="I4" s="346" t="s">
        <v>49</v>
      </c>
      <c r="J4" s="357" t="s">
        <v>24</v>
      </c>
      <c r="K4" s="370" t="s">
        <v>177</v>
      </c>
      <c r="L4" s="26" t="s">
        <v>150</v>
      </c>
      <c r="M4" s="75" t="s">
        <v>179</v>
      </c>
    </row>
    <row r="5" spans="1:13" ht="13.5">
      <c r="A5" s="252"/>
      <c r="B5" s="265"/>
      <c r="C5" s="275"/>
      <c r="D5" s="290"/>
      <c r="E5" s="290"/>
      <c r="F5" s="290"/>
      <c r="G5" s="290"/>
      <c r="H5" s="343" t="s">
        <v>76</v>
      </c>
      <c r="I5" s="347" t="s">
        <v>130</v>
      </c>
      <c r="J5" s="359" t="s">
        <v>64</v>
      </c>
      <c r="K5" s="371"/>
      <c r="L5" s="26"/>
      <c r="M5" s="75"/>
    </row>
    <row r="6" spans="1:13" ht="14.25">
      <c r="A6" s="253"/>
      <c r="B6" s="266"/>
      <c r="C6" s="276" t="s">
        <v>37</v>
      </c>
      <c r="D6" s="291" t="s">
        <v>30</v>
      </c>
      <c r="E6" s="291" t="s">
        <v>47</v>
      </c>
      <c r="F6" s="291" t="s">
        <v>29</v>
      </c>
      <c r="G6" s="329" t="s">
        <v>77</v>
      </c>
      <c r="H6" s="344">
        <v>43922</v>
      </c>
      <c r="I6" s="348" t="s">
        <v>214</v>
      </c>
      <c r="J6" s="360" t="s">
        <v>68</v>
      </c>
      <c r="K6" s="371"/>
      <c r="L6" s="26"/>
      <c r="M6" s="75"/>
    </row>
    <row r="7" spans="1:13" ht="13.5" customHeight="1">
      <c r="A7" s="254" t="s">
        <v>78</v>
      </c>
      <c r="B7" s="267" t="s">
        <v>36</v>
      </c>
      <c r="C7" s="277">
        <v>4645</v>
      </c>
      <c r="D7" s="292">
        <v>3881</v>
      </c>
      <c r="E7" s="309">
        <v>1105</v>
      </c>
      <c r="F7" s="292">
        <v>188</v>
      </c>
      <c r="G7" s="330">
        <f>C7+D7+E7+F7</f>
        <v>9819</v>
      </c>
      <c r="H7" s="292">
        <v>254487</v>
      </c>
      <c r="I7" s="349">
        <f>G7/H7*1000</f>
        <v>38.583503283075359</v>
      </c>
      <c r="J7" s="361" t="s">
        <v>83</v>
      </c>
      <c r="K7" s="372">
        <v>73798</v>
      </c>
      <c r="L7" s="374">
        <f>K7/H7*100</f>
        <v>28.998730779961257</v>
      </c>
      <c r="M7" s="26" t="s">
        <v>174</v>
      </c>
    </row>
    <row r="8" spans="1:13" ht="11.25" customHeight="1">
      <c r="A8" s="255"/>
      <c r="B8" s="268"/>
      <c r="C8" s="278"/>
      <c r="D8" s="293"/>
      <c r="E8" s="310"/>
      <c r="F8" s="293"/>
      <c r="G8" s="331"/>
      <c r="H8" s="301"/>
      <c r="I8" s="350"/>
      <c r="J8" s="362"/>
      <c r="K8" s="372"/>
      <c r="L8" s="374"/>
      <c r="M8" s="26"/>
    </row>
    <row r="9" spans="1:13">
      <c r="A9" s="255"/>
      <c r="B9" s="269" t="s">
        <v>18</v>
      </c>
      <c r="C9" s="279"/>
      <c r="D9" s="294">
        <v>1</v>
      </c>
      <c r="E9" s="311"/>
      <c r="F9" s="326"/>
      <c r="G9" s="332">
        <f>C9+D9+E10+F10</f>
        <v>1</v>
      </c>
      <c r="H9" s="302">
        <v>2062</v>
      </c>
      <c r="I9" s="351">
        <f>G9/H9*1000</f>
        <v>0.48496605237633367</v>
      </c>
      <c r="J9" s="363" t="s">
        <v>81</v>
      </c>
      <c r="K9" s="372">
        <v>982</v>
      </c>
      <c r="L9" s="374">
        <f>K9/H9*100</f>
        <v>47.623666343355964</v>
      </c>
      <c r="M9" s="26" t="s">
        <v>180</v>
      </c>
    </row>
    <row r="10" spans="1:13">
      <c r="A10" s="255"/>
      <c r="B10" s="268"/>
      <c r="C10" s="280"/>
      <c r="D10" s="295"/>
      <c r="E10" s="312"/>
      <c r="F10" s="327"/>
      <c r="G10" s="331"/>
      <c r="H10" s="301"/>
      <c r="I10" s="350"/>
      <c r="J10" s="364"/>
      <c r="K10" s="372"/>
      <c r="L10" s="374"/>
      <c r="M10" s="26"/>
    </row>
    <row r="11" spans="1:13" ht="11.25" customHeight="1">
      <c r="A11" s="255"/>
      <c r="B11" s="269" t="s">
        <v>82</v>
      </c>
      <c r="C11" s="278">
        <v>363</v>
      </c>
      <c r="D11" s="296">
        <v>441</v>
      </c>
      <c r="E11" s="313">
        <v>73</v>
      </c>
      <c r="F11" s="296">
        <v>25</v>
      </c>
      <c r="G11" s="332">
        <f>C11+D11+E11+F11</f>
        <v>902</v>
      </c>
      <c r="H11" s="302">
        <v>24920</v>
      </c>
      <c r="I11" s="351">
        <f>G11/H11*1000</f>
        <v>36.195826645264852</v>
      </c>
      <c r="J11" s="365" t="s">
        <v>128</v>
      </c>
      <c r="K11" s="372">
        <v>8190</v>
      </c>
      <c r="L11" s="374">
        <f>K11/H11*100</f>
        <v>32.865168539325843</v>
      </c>
      <c r="M11" s="26" t="s">
        <v>181</v>
      </c>
    </row>
    <row r="12" spans="1:13" ht="11.25" customHeight="1">
      <c r="A12" s="255"/>
      <c r="B12" s="268"/>
      <c r="C12" s="281"/>
      <c r="D12" s="297"/>
      <c r="E12" s="314"/>
      <c r="F12" s="297"/>
      <c r="G12" s="331"/>
      <c r="H12" s="301"/>
      <c r="I12" s="350"/>
      <c r="J12" s="362"/>
      <c r="K12" s="372"/>
      <c r="L12" s="374"/>
      <c r="M12" s="26"/>
    </row>
    <row r="13" spans="1:13" ht="11.25" customHeight="1">
      <c r="A13" s="255"/>
      <c r="B13" s="269" t="s">
        <v>84</v>
      </c>
      <c r="C13" s="282">
        <v>82</v>
      </c>
      <c r="D13" s="298">
        <v>91</v>
      </c>
      <c r="E13" s="315">
        <v>12</v>
      </c>
      <c r="F13" s="298">
        <v>10</v>
      </c>
      <c r="G13" s="332">
        <f>C13+D13+E13+F13</f>
        <v>195</v>
      </c>
      <c r="H13" s="302">
        <v>4631</v>
      </c>
      <c r="I13" s="351">
        <f>G13/H13*1000</f>
        <v>42.107536169293894</v>
      </c>
      <c r="J13" s="365" t="s">
        <v>102</v>
      </c>
      <c r="K13" s="372">
        <v>2522</v>
      </c>
      <c r="L13" s="374">
        <f>K13/H13*100</f>
        <v>54.459080112286763</v>
      </c>
      <c r="M13" s="26" t="s">
        <v>183</v>
      </c>
    </row>
    <row r="14" spans="1:13" ht="11.25" customHeight="1">
      <c r="A14" s="255"/>
      <c r="B14" s="268"/>
      <c r="C14" s="281"/>
      <c r="D14" s="297"/>
      <c r="E14" s="314"/>
      <c r="F14" s="297"/>
      <c r="G14" s="331"/>
      <c r="H14" s="301"/>
      <c r="I14" s="350"/>
      <c r="J14" s="362"/>
      <c r="K14" s="372"/>
      <c r="L14" s="374"/>
      <c r="M14" s="26"/>
    </row>
    <row r="15" spans="1:13" ht="13.5">
      <c r="A15" s="256"/>
      <c r="B15" s="270" t="s">
        <v>17</v>
      </c>
      <c r="C15" s="283">
        <f>C7+C10+C11+C13</f>
        <v>5090</v>
      </c>
      <c r="D15" s="299">
        <f>D7+D9+D11+D13</f>
        <v>4414</v>
      </c>
      <c r="E15" s="316">
        <f>E7+E10+E11+E13</f>
        <v>1190</v>
      </c>
      <c r="F15" s="303">
        <f>F7+F10+F11+F13</f>
        <v>223</v>
      </c>
      <c r="G15" s="333">
        <f>C15+D15+E15+F15</f>
        <v>10917</v>
      </c>
      <c r="H15" s="345">
        <f>SUM(H7:H14)</f>
        <v>286100</v>
      </c>
      <c r="I15" s="352">
        <f>G15/H15*1000</f>
        <v>38.157986717930797</v>
      </c>
      <c r="J15" s="366"/>
    </row>
    <row r="16" spans="1:13" ht="13.5" customHeight="1">
      <c r="A16" s="257" t="s">
        <v>86</v>
      </c>
      <c r="B16" s="271" t="s">
        <v>67</v>
      </c>
      <c r="C16" s="284">
        <v>851</v>
      </c>
      <c r="D16" s="300">
        <v>1034</v>
      </c>
      <c r="E16" s="317">
        <v>343</v>
      </c>
      <c r="F16" s="328">
        <v>50</v>
      </c>
      <c r="G16" s="334">
        <f>C16+D16+E16+F16</f>
        <v>2278</v>
      </c>
      <c r="H16" s="300">
        <v>55430</v>
      </c>
      <c r="I16" s="353">
        <f>G16/H16*1000</f>
        <v>41.096878946418904</v>
      </c>
      <c r="J16" s="367" t="s">
        <v>97</v>
      </c>
      <c r="K16" s="372">
        <v>19396</v>
      </c>
      <c r="L16" s="374">
        <f>K16/H16*100</f>
        <v>34.99188165253473</v>
      </c>
      <c r="M16" s="26" t="s">
        <v>184</v>
      </c>
    </row>
    <row r="17" spans="1:13" ht="13.5" customHeight="1">
      <c r="A17" s="258"/>
      <c r="B17" s="268"/>
      <c r="C17" s="281"/>
      <c r="D17" s="301"/>
      <c r="E17" s="314"/>
      <c r="F17" s="297"/>
      <c r="G17" s="335"/>
      <c r="H17" s="301"/>
      <c r="I17" s="350"/>
      <c r="J17" s="362"/>
      <c r="K17" s="372"/>
      <c r="L17" s="374"/>
      <c r="M17" s="26"/>
    </row>
    <row r="18" spans="1:13" ht="13.5" customHeight="1">
      <c r="A18" s="258"/>
      <c r="B18" s="269" t="s">
        <v>88</v>
      </c>
      <c r="C18" s="282">
        <v>195</v>
      </c>
      <c r="D18" s="298">
        <v>207</v>
      </c>
      <c r="E18" s="315">
        <v>58</v>
      </c>
      <c r="F18" s="298">
        <v>12</v>
      </c>
      <c r="G18" s="336">
        <f>C18+D18+E18+F18</f>
        <v>472</v>
      </c>
      <c r="H18" s="302">
        <v>14724</v>
      </c>
      <c r="I18" s="351">
        <f>G18/H18*1000</f>
        <v>32.056506384134742</v>
      </c>
      <c r="J18" s="365" t="s">
        <v>94</v>
      </c>
      <c r="K18" s="372">
        <v>3910</v>
      </c>
      <c r="L18" s="374">
        <f>K18/H18*100</f>
        <v>26.555283890247217</v>
      </c>
      <c r="M18" s="26" t="s">
        <v>186</v>
      </c>
    </row>
    <row r="19" spans="1:13">
      <c r="A19" s="259"/>
      <c r="B19" s="268"/>
      <c r="C19" s="281"/>
      <c r="D19" s="297"/>
      <c r="E19" s="314"/>
      <c r="F19" s="297"/>
      <c r="G19" s="335"/>
      <c r="H19" s="301"/>
      <c r="I19" s="350"/>
      <c r="J19" s="362"/>
      <c r="K19" s="372"/>
      <c r="L19" s="374"/>
      <c r="M19" s="26"/>
    </row>
    <row r="20" spans="1:13">
      <c r="A20" s="259"/>
      <c r="B20" s="269" t="s">
        <v>90</v>
      </c>
      <c r="C20" s="282">
        <v>278</v>
      </c>
      <c r="D20" s="302">
        <v>254</v>
      </c>
      <c r="E20" s="318">
        <v>83</v>
      </c>
      <c r="F20" s="302">
        <v>10</v>
      </c>
      <c r="G20" s="336">
        <f>C20+D20+E20+F20</f>
        <v>625</v>
      </c>
      <c r="H20" s="302">
        <v>22552</v>
      </c>
      <c r="I20" s="351">
        <f>G20/H20*1000</f>
        <v>27.713728272437034</v>
      </c>
      <c r="J20" s="365" t="s">
        <v>92</v>
      </c>
      <c r="K20" s="372">
        <v>5868</v>
      </c>
      <c r="L20" s="374">
        <f>K20/H20*100</f>
        <v>26.019865200425684</v>
      </c>
      <c r="M20" s="26" t="s">
        <v>187</v>
      </c>
    </row>
    <row r="21" spans="1:13">
      <c r="A21" s="259"/>
      <c r="B21" s="268"/>
      <c r="C21" s="281"/>
      <c r="D21" s="301"/>
      <c r="E21" s="319"/>
      <c r="F21" s="301"/>
      <c r="G21" s="335"/>
      <c r="H21" s="301"/>
      <c r="I21" s="350"/>
      <c r="J21" s="362"/>
      <c r="K21" s="372"/>
      <c r="L21" s="374"/>
      <c r="M21" s="26"/>
    </row>
    <row r="22" spans="1:13">
      <c r="A22" s="259"/>
      <c r="B22" s="269" t="s">
        <v>93</v>
      </c>
      <c r="C22" s="282">
        <v>452</v>
      </c>
      <c r="D22" s="302">
        <v>428</v>
      </c>
      <c r="E22" s="318">
        <v>113</v>
      </c>
      <c r="F22" s="302">
        <v>24</v>
      </c>
      <c r="G22" s="336">
        <f>C22+D22+E22+F22</f>
        <v>1017</v>
      </c>
      <c r="H22" s="302">
        <v>35115</v>
      </c>
      <c r="I22" s="351">
        <f>G22/H22*1000</f>
        <v>28.961982058949165</v>
      </c>
      <c r="J22" s="365" t="s">
        <v>111</v>
      </c>
      <c r="K22" s="372">
        <v>8912</v>
      </c>
      <c r="L22" s="374">
        <f>K22/H22*100</f>
        <v>25.379467464046702</v>
      </c>
      <c r="M22" s="26" t="s">
        <v>188</v>
      </c>
    </row>
    <row r="23" spans="1:13">
      <c r="A23" s="259"/>
      <c r="B23" s="268"/>
      <c r="C23" s="281"/>
      <c r="D23" s="301"/>
      <c r="E23" s="319"/>
      <c r="F23" s="301"/>
      <c r="G23" s="335"/>
      <c r="H23" s="301"/>
      <c r="I23" s="350"/>
      <c r="J23" s="362"/>
      <c r="K23" s="372"/>
      <c r="L23" s="374"/>
      <c r="M23" s="26"/>
    </row>
    <row r="24" spans="1:13">
      <c r="A24" s="259"/>
      <c r="B24" s="269" t="s">
        <v>95</v>
      </c>
      <c r="C24" s="282">
        <v>261</v>
      </c>
      <c r="D24" s="302">
        <v>254</v>
      </c>
      <c r="E24" s="318">
        <v>70</v>
      </c>
      <c r="F24" s="302">
        <v>8</v>
      </c>
      <c r="G24" s="336">
        <f>C24+D24+E24+F24</f>
        <v>593</v>
      </c>
      <c r="H24" s="302">
        <v>13092</v>
      </c>
      <c r="I24" s="351">
        <f>G24/H24*1000</f>
        <v>45.294836541399327</v>
      </c>
      <c r="J24" s="365" t="s">
        <v>120</v>
      </c>
      <c r="K24" s="372">
        <v>4359</v>
      </c>
      <c r="L24" s="374">
        <f>K24/H24*100</f>
        <v>33.295142071494041</v>
      </c>
      <c r="M24" s="26" t="s">
        <v>189</v>
      </c>
    </row>
    <row r="25" spans="1:13">
      <c r="A25" s="259"/>
      <c r="B25" s="268"/>
      <c r="C25" s="281"/>
      <c r="D25" s="301"/>
      <c r="E25" s="319"/>
      <c r="F25" s="301"/>
      <c r="G25" s="335"/>
      <c r="H25" s="301"/>
      <c r="I25" s="350"/>
      <c r="J25" s="362"/>
      <c r="K25" s="372"/>
      <c r="L25" s="374"/>
      <c r="M25" s="26"/>
    </row>
    <row r="26" spans="1:13">
      <c r="A26" s="259"/>
      <c r="B26" s="269" t="s">
        <v>41</v>
      </c>
      <c r="C26" s="282">
        <v>170</v>
      </c>
      <c r="D26" s="302">
        <v>161</v>
      </c>
      <c r="E26" s="318">
        <v>55</v>
      </c>
      <c r="F26" s="302">
        <v>5</v>
      </c>
      <c r="G26" s="336">
        <f>C26+D26+E26+F26</f>
        <v>391</v>
      </c>
      <c r="H26" s="302">
        <v>11429</v>
      </c>
      <c r="I26" s="351">
        <f>G26/H26*1000</f>
        <v>34.211217079359521</v>
      </c>
      <c r="J26" s="365" t="s">
        <v>89</v>
      </c>
      <c r="K26" s="372">
        <v>4032</v>
      </c>
      <c r="L26" s="374">
        <f>K26/H26*100</f>
        <v>35.278677049610643</v>
      </c>
      <c r="M26" s="26" t="s">
        <v>190</v>
      </c>
    </row>
    <row r="27" spans="1:13">
      <c r="A27" s="259"/>
      <c r="B27" s="268"/>
      <c r="C27" s="281"/>
      <c r="D27" s="301"/>
      <c r="E27" s="319"/>
      <c r="F27" s="301"/>
      <c r="G27" s="335"/>
      <c r="H27" s="301"/>
      <c r="I27" s="350"/>
      <c r="J27" s="362"/>
      <c r="K27" s="372"/>
      <c r="L27" s="374"/>
      <c r="M27" s="26"/>
    </row>
    <row r="28" spans="1:13" ht="13.5">
      <c r="A28" s="260"/>
      <c r="B28" s="270" t="s">
        <v>17</v>
      </c>
      <c r="C28" s="283">
        <f>C16+C18+C20+C22+C24+C26</f>
        <v>2207</v>
      </c>
      <c r="D28" s="303">
        <f>D16+D18+D20+D22+D24+D26</f>
        <v>2338</v>
      </c>
      <c r="E28" s="316">
        <f>E16+E18+E20+E22+E24+E26</f>
        <v>722</v>
      </c>
      <c r="F28" s="303">
        <f>F16+F18+F20+F22+F24+F26</f>
        <v>109</v>
      </c>
      <c r="G28" s="333">
        <f>C28+D28+E28+F28</f>
        <v>5376</v>
      </c>
      <c r="H28" s="345">
        <f>SUM(H16:H27)</f>
        <v>152342</v>
      </c>
      <c r="I28" s="352">
        <f>G28/H28*1000</f>
        <v>35.289020755930729</v>
      </c>
      <c r="J28" s="366"/>
    </row>
    <row r="29" spans="1:13" ht="13.5" customHeight="1">
      <c r="A29" s="257" t="s">
        <v>98</v>
      </c>
      <c r="B29" s="271" t="s">
        <v>99</v>
      </c>
      <c r="C29" s="284">
        <v>712</v>
      </c>
      <c r="D29" s="300">
        <v>736</v>
      </c>
      <c r="E29" s="320">
        <v>246</v>
      </c>
      <c r="F29" s="300">
        <v>37</v>
      </c>
      <c r="G29" s="334">
        <f>C29+D29+E29+F29</f>
        <v>1731</v>
      </c>
      <c r="H29" s="300">
        <v>38871</v>
      </c>
      <c r="I29" s="353">
        <f>G29/H29*1000</f>
        <v>44.531913251524273</v>
      </c>
      <c r="J29" s="367" t="s">
        <v>109</v>
      </c>
      <c r="K29" s="372">
        <v>14874</v>
      </c>
      <c r="L29" s="374">
        <f>K29/H29*100</f>
        <v>38.265030485451881</v>
      </c>
      <c r="M29" s="26" t="s">
        <v>191</v>
      </c>
    </row>
    <row r="30" spans="1:13" ht="13.5" customHeight="1">
      <c r="A30" s="258"/>
      <c r="B30" s="268"/>
      <c r="C30" s="281"/>
      <c r="D30" s="301"/>
      <c r="E30" s="319"/>
      <c r="F30" s="301"/>
      <c r="G30" s="335"/>
      <c r="H30" s="301"/>
      <c r="I30" s="350"/>
      <c r="J30" s="362"/>
      <c r="K30" s="372"/>
      <c r="L30" s="374"/>
      <c r="M30" s="26"/>
    </row>
    <row r="31" spans="1:13" ht="13.5" customHeight="1">
      <c r="A31" s="258"/>
      <c r="B31" s="269" t="s">
        <v>101</v>
      </c>
      <c r="C31" s="282">
        <v>619</v>
      </c>
      <c r="D31" s="302">
        <v>644</v>
      </c>
      <c r="E31" s="318">
        <v>174</v>
      </c>
      <c r="F31" s="302">
        <v>37</v>
      </c>
      <c r="G31" s="336">
        <f>C31+D31+E31+F31</f>
        <v>1474</v>
      </c>
      <c r="H31" s="302">
        <v>34706</v>
      </c>
      <c r="I31" s="351">
        <f>G31/H31*1000</f>
        <v>42.471042471042466</v>
      </c>
      <c r="J31" s="365" t="s">
        <v>80</v>
      </c>
      <c r="K31" s="372">
        <v>13116</v>
      </c>
      <c r="L31" s="374">
        <f>K31/H31*100</f>
        <v>37.791736299198988</v>
      </c>
      <c r="M31" s="26" t="s">
        <v>192</v>
      </c>
    </row>
    <row r="32" spans="1:13">
      <c r="A32" s="259"/>
      <c r="B32" s="268"/>
      <c r="C32" s="281"/>
      <c r="D32" s="301"/>
      <c r="E32" s="319"/>
      <c r="F32" s="301"/>
      <c r="G32" s="335"/>
      <c r="H32" s="301"/>
      <c r="I32" s="350"/>
      <c r="J32" s="362"/>
      <c r="K32" s="372"/>
      <c r="L32" s="374"/>
      <c r="M32" s="26"/>
    </row>
    <row r="33" spans="1:13" ht="14.25">
      <c r="A33" s="261"/>
      <c r="B33" s="272" t="s">
        <v>17</v>
      </c>
      <c r="C33" s="285">
        <f>C29+C31</f>
        <v>1331</v>
      </c>
      <c r="D33" s="304">
        <f>D29+D31</f>
        <v>1380</v>
      </c>
      <c r="E33" s="321">
        <f>E29+E31</f>
        <v>420</v>
      </c>
      <c r="F33" s="304">
        <f>F29+F31</f>
        <v>74</v>
      </c>
      <c r="G33" s="337">
        <f>C33+D33+E33+F33</f>
        <v>3205</v>
      </c>
      <c r="H33" s="304">
        <f>SUM(H29:H32)</f>
        <v>73577</v>
      </c>
      <c r="I33" s="354">
        <f>G33/H33*1000</f>
        <v>43.559808092202722</v>
      </c>
      <c r="J33" s="368"/>
    </row>
    <row r="34" spans="1:13" ht="13.5" customHeight="1">
      <c r="A34" s="262" t="s">
        <v>103</v>
      </c>
      <c r="B34" s="267" t="s">
        <v>79</v>
      </c>
      <c r="C34" s="277">
        <v>769</v>
      </c>
      <c r="D34" s="292">
        <v>568</v>
      </c>
      <c r="E34" s="309">
        <v>206</v>
      </c>
      <c r="F34" s="292">
        <v>34</v>
      </c>
      <c r="G34" s="338">
        <f>C34+D34+E34+F34</f>
        <v>1577</v>
      </c>
      <c r="H34" s="292">
        <v>36309</v>
      </c>
      <c r="I34" s="349">
        <f>G34/H34*1000</f>
        <v>43.432757718472004</v>
      </c>
      <c r="J34" s="361" t="s">
        <v>100</v>
      </c>
      <c r="K34" s="372">
        <v>12569</v>
      </c>
      <c r="L34" s="374">
        <f>K34/H34*100</f>
        <v>34.616761684430855</v>
      </c>
      <c r="M34" s="26" t="s">
        <v>193</v>
      </c>
    </row>
    <row r="35" spans="1:13" ht="13.5" customHeight="1">
      <c r="A35" s="258"/>
      <c r="B35" s="268"/>
      <c r="C35" s="281"/>
      <c r="D35" s="301"/>
      <c r="E35" s="319"/>
      <c r="F35" s="301"/>
      <c r="G35" s="335"/>
      <c r="H35" s="301"/>
      <c r="I35" s="350"/>
      <c r="J35" s="362"/>
      <c r="K35" s="372"/>
      <c r="L35" s="374"/>
      <c r="M35" s="26"/>
    </row>
    <row r="36" spans="1:13" ht="13.5" customHeight="1">
      <c r="A36" s="258"/>
      <c r="B36" s="269" t="s">
        <v>105</v>
      </c>
      <c r="C36" s="286"/>
      <c r="D36" s="305"/>
      <c r="E36" s="322"/>
      <c r="F36" s="305"/>
      <c r="G36" s="339">
        <f>C37+D37+E37+F37</f>
        <v>0</v>
      </c>
      <c r="H36" s="302">
        <v>4859</v>
      </c>
      <c r="I36" s="351">
        <f>G36/H36*1000</f>
        <v>0</v>
      </c>
      <c r="J36" s="363" t="s">
        <v>81</v>
      </c>
      <c r="K36" s="372">
        <v>2126</v>
      </c>
      <c r="L36" s="374">
        <f>K36/H36*100</f>
        <v>43.753858818686972</v>
      </c>
      <c r="M36" s="26" t="s">
        <v>194</v>
      </c>
    </row>
    <row r="37" spans="1:13" ht="11.25" customHeight="1">
      <c r="A37" s="259"/>
      <c r="B37" s="268"/>
      <c r="C37" s="287"/>
      <c r="D37" s="306"/>
      <c r="E37" s="323"/>
      <c r="F37" s="306"/>
      <c r="G37" s="340"/>
      <c r="H37" s="301"/>
      <c r="I37" s="350"/>
      <c r="J37" s="364"/>
      <c r="K37" s="372"/>
      <c r="L37" s="374"/>
      <c r="M37" s="26"/>
    </row>
    <row r="38" spans="1:13" ht="11.25" customHeight="1">
      <c r="A38" s="259"/>
      <c r="B38" s="269" t="s">
        <v>106</v>
      </c>
      <c r="C38" s="286"/>
      <c r="D38" s="305"/>
      <c r="E38" s="322"/>
      <c r="F38" s="305"/>
      <c r="G38" s="339">
        <f>C39+D39+E39+F39</f>
        <v>0</v>
      </c>
      <c r="H38" s="302">
        <v>1335</v>
      </c>
      <c r="I38" s="351">
        <f>G38/H38*1000</f>
        <v>0</v>
      </c>
      <c r="J38" s="363" t="s">
        <v>81</v>
      </c>
      <c r="K38" s="372">
        <v>750</v>
      </c>
      <c r="L38" s="374">
        <f>K38/H38*100</f>
        <v>56.17977528089888</v>
      </c>
      <c r="M38" s="26" t="s">
        <v>195</v>
      </c>
    </row>
    <row r="39" spans="1:13" ht="11.25" customHeight="1">
      <c r="A39" s="259"/>
      <c r="B39" s="268"/>
      <c r="C39" s="287"/>
      <c r="D39" s="306"/>
      <c r="E39" s="323"/>
      <c r="F39" s="306"/>
      <c r="G39" s="340"/>
      <c r="H39" s="301"/>
      <c r="I39" s="350"/>
      <c r="J39" s="364"/>
      <c r="K39" s="372"/>
      <c r="L39" s="374"/>
      <c r="M39" s="26"/>
    </row>
    <row r="40" spans="1:13">
      <c r="A40" s="259"/>
      <c r="B40" s="269" t="s">
        <v>107</v>
      </c>
      <c r="C40" s="282">
        <v>1084</v>
      </c>
      <c r="D40" s="302">
        <v>1136</v>
      </c>
      <c r="E40" s="318">
        <v>497</v>
      </c>
      <c r="F40" s="302">
        <v>85</v>
      </c>
      <c r="G40" s="336">
        <f>C40+D40+E40+F40</f>
        <v>2802</v>
      </c>
      <c r="H40" s="302">
        <v>69450</v>
      </c>
      <c r="I40" s="351">
        <f>G40/H40*1000</f>
        <v>40.345572354211662</v>
      </c>
      <c r="J40" s="365" t="s">
        <v>87</v>
      </c>
      <c r="K40" s="372">
        <v>23151</v>
      </c>
      <c r="L40" s="374">
        <f>K40/H40*100</f>
        <v>33.334773218142551</v>
      </c>
      <c r="M40" s="26" t="s">
        <v>189</v>
      </c>
    </row>
    <row r="41" spans="1:13">
      <c r="A41" s="259"/>
      <c r="B41" s="268"/>
      <c r="C41" s="281"/>
      <c r="D41" s="301"/>
      <c r="E41" s="319"/>
      <c r="F41" s="301"/>
      <c r="G41" s="335"/>
      <c r="H41" s="301"/>
      <c r="I41" s="350"/>
      <c r="J41" s="362"/>
      <c r="K41" s="372"/>
      <c r="L41" s="374"/>
      <c r="M41" s="26"/>
    </row>
    <row r="42" spans="1:13">
      <c r="A42" s="259"/>
      <c r="B42" s="269" t="s">
        <v>110</v>
      </c>
      <c r="C42" s="282">
        <v>152</v>
      </c>
      <c r="D42" s="302">
        <v>307</v>
      </c>
      <c r="E42" s="318">
        <v>88</v>
      </c>
      <c r="F42" s="302">
        <v>10</v>
      </c>
      <c r="G42" s="336">
        <f>C42+D42+E42+F42</f>
        <v>557</v>
      </c>
      <c r="H42" s="302">
        <v>7330</v>
      </c>
      <c r="I42" s="351">
        <f>G42/H42*1000</f>
        <v>75.989085948158262</v>
      </c>
      <c r="J42" s="365" t="s">
        <v>118</v>
      </c>
      <c r="K42" s="372">
        <v>3795</v>
      </c>
      <c r="L42" s="374">
        <f>K42/H42*100</f>
        <v>51.773533424283769</v>
      </c>
      <c r="M42" s="26" t="s">
        <v>196</v>
      </c>
    </row>
    <row r="43" spans="1:13">
      <c r="A43" s="259"/>
      <c r="B43" s="268"/>
      <c r="C43" s="281"/>
      <c r="D43" s="301"/>
      <c r="E43" s="319"/>
      <c r="F43" s="301"/>
      <c r="G43" s="335"/>
      <c r="H43" s="301"/>
      <c r="I43" s="350"/>
      <c r="J43" s="362"/>
      <c r="K43" s="372"/>
      <c r="L43" s="374"/>
      <c r="M43" s="26"/>
    </row>
    <row r="44" spans="1:13" ht="13.5">
      <c r="A44" s="260"/>
      <c r="B44" s="270" t="s">
        <v>17</v>
      </c>
      <c r="C44" s="283">
        <f>C34+C37+C39+C40+C42</f>
        <v>2005</v>
      </c>
      <c r="D44" s="303">
        <f>D34+D37+D39+D40+D42</f>
        <v>2011</v>
      </c>
      <c r="E44" s="316">
        <f>E34+E37+E39+E40+E42</f>
        <v>791</v>
      </c>
      <c r="F44" s="303">
        <f>F34+F37+F39+F40+F42</f>
        <v>129</v>
      </c>
      <c r="G44" s="333">
        <f>C44+D44+E44+F44</f>
        <v>4936</v>
      </c>
      <c r="H44" s="303">
        <f>SUM(H34:H43)</f>
        <v>119283</v>
      </c>
      <c r="I44" s="352">
        <f>G44/H44*1000</f>
        <v>41.380582312651427</v>
      </c>
      <c r="J44" s="366"/>
    </row>
    <row r="45" spans="1:13" ht="13.5" customHeight="1">
      <c r="A45" s="257" t="s">
        <v>113</v>
      </c>
      <c r="B45" s="271" t="s">
        <v>114</v>
      </c>
      <c r="C45" s="284">
        <v>100</v>
      </c>
      <c r="D45" s="300">
        <v>172</v>
      </c>
      <c r="E45" s="320">
        <v>49</v>
      </c>
      <c r="F45" s="300">
        <v>8</v>
      </c>
      <c r="G45" s="334">
        <f>C45+D45+E45+F45</f>
        <v>329</v>
      </c>
      <c r="H45" s="300">
        <v>6290</v>
      </c>
      <c r="I45" s="353">
        <f>G45/H45*1000</f>
        <v>52.305246422893482</v>
      </c>
      <c r="J45" s="367" t="s">
        <v>116</v>
      </c>
      <c r="K45" s="372">
        <v>3123</v>
      </c>
      <c r="L45" s="374">
        <f>K45/H45*100</f>
        <v>49.650238473767885</v>
      </c>
      <c r="M45" s="26" t="s">
        <v>197</v>
      </c>
    </row>
    <row r="46" spans="1:13" ht="13.5" customHeight="1">
      <c r="A46" s="258"/>
      <c r="B46" s="268"/>
      <c r="C46" s="281"/>
      <c r="D46" s="301"/>
      <c r="E46" s="319"/>
      <c r="F46" s="301"/>
      <c r="G46" s="335"/>
      <c r="H46" s="301"/>
      <c r="I46" s="350"/>
      <c r="J46" s="362"/>
      <c r="K46" s="372"/>
      <c r="L46" s="374"/>
      <c r="M46" s="26"/>
    </row>
    <row r="47" spans="1:13" ht="13.5" customHeight="1">
      <c r="A47" s="258"/>
      <c r="B47" s="269" t="s">
        <v>25</v>
      </c>
      <c r="C47" s="282">
        <v>69</v>
      </c>
      <c r="D47" s="302">
        <v>181</v>
      </c>
      <c r="E47" s="318">
        <v>70</v>
      </c>
      <c r="F47" s="302">
        <v>4</v>
      </c>
      <c r="G47" s="336">
        <f>C47+D47+E47+F47</f>
        <v>324</v>
      </c>
      <c r="H47" s="302">
        <v>3740</v>
      </c>
      <c r="I47" s="351">
        <f>G47/H47*1000</f>
        <v>86.631016042780743</v>
      </c>
      <c r="J47" s="365" t="s">
        <v>115</v>
      </c>
      <c r="K47" s="372">
        <v>2037</v>
      </c>
      <c r="L47" s="374">
        <f>K47/H47*100</f>
        <v>54.465240641711233</v>
      </c>
      <c r="M47" s="26" t="s">
        <v>183</v>
      </c>
    </row>
    <row r="48" spans="1:13">
      <c r="A48" s="259"/>
      <c r="B48" s="268"/>
      <c r="C48" s="281"/>
      <c r="D48" s="301"/>
      <c r="E48" s="319"/>
      <c r="F48" s="301"/>
      <c r="G48" s="335"/>
      <c r="H48" s="301"/>
      <c r="I48" s="350"/>
      <c r="J48" s="362"/>
      <c r="K48" s="372"/>
      <c r="L48" s="374"/>
      <c r="M48" s="26"/>
    </row>
    <row r="49" spans="1:13">
      <c r="A49" s="259"/>
      <c r="B49" s="269" t="s">
        <v>117</v>
      </c>
      <c r="C49" s="282">
        <v>153</v>
      </c>
      <c r="D49" s="302">
        <v>217</v>
      </c>
      <c r="E49" s="318">
        <v>75</v>
      </c>
      <c r="F49" s="302">
        <v>8</v>
      </c>
      <c r="G49" s="336">
        <f>C49+D49+E49+F49</f>
        <v>453</v>
      </c>
      <c r="H49" s="302">
        <v>8397</v>
      </c>
      <c r="I49" s="351">
        <f>G49/H49*1000</f>
        <v>53.94783851375491</v>
      </c>
      <c r="J49" s="365" t="s">
        <v>85</v>
      </c>
      <c r="K49" s="372">
        <v>3870</v>
      </c>
      <c r="L49" s="374">
        <f>K49/H49*100</f>
        <v>46.087888531618439</v>
      </c>
      <c r="M49" s="26" t="s">
        <v>139</v>
      </c>
    </row>
    <row r="50" spans="1:13">
      <c r="A50" s="259"/>
      <c r="B50" s="268"/>
      <c r="C50" s="281"/>
      <c r="D50" s="301"/>
      <c r="E50" s="319"/>
      <c r="F50" s="301"/>
      <c r="G50" s="335"/>
      <c r="H50" s="301"/>
      <c r="I50" s="350"/>
      <c r="J50" s="362"/>
      <c r="K50" s="372"/>
      <c r="L50" s="374"/>
      <c r="M50" s="26"/>
    </row>
    <row r="51" spans="1:13" ht="14.25">
      <c r="A51" s="261"/>
      <c r="B51" s="272" t="s">
        <v>17</v>
      </c>
      <c r="C51" s="285">
        <f>C45+C47+C49</f>
        <v>322</v>
      </c>
      <c r="D51" s="304">
        <f>D45+D47+D49</f>
        <v>570</v>
      </c>
      <c r="E51" s="321">
        <f>E45+E47+E49</f>
        <v>194</v>
      </c>
      <c r="F51" s="304">
        <f>F45+F47+F49</f>
        <v>20</v>
      </c>
      <c r="G51" s="337">
        <f>C51+D51+E51+F51</f>
        <v>1106</v>
      </c>
      <c r="H51" s="304">
        <f>SUM(H45:H50)</f>
        <v>18427</v>
      </c>
      <c r="I51" s="354">
        <f>G51/H51*1000</f>
        <v>60.020621913496498</v>
      </c>
      <c r="J51" s="368"/>
    </row>
    <row r="52" spans="1:13" ht="13.5" customHeight="1">
      <c r="A52" s="262" t="s">
        <v>75</v>
      </c>
      <c r="B52" s="267" t="s">
        <v>119</v>
      </c>
      <c r="C52" s="277">
        <v>508</v>
      </c>
      <c r="D52" s="307">
        <v>607</v>
      </c>
      <c r="E52" s="324">
        <v>161</v>
      </c>
      <c r="F52" s="307">
        <v>25</v>
      </c>
      <c r="G52" s="338">
        <f>C52+D52+E52+F52</f>
        <v>1301</v>
      </c>
      <c r="H52" s="292">
        <v>28204</v>
      </c>
      <c r="I52" s="349">
        <f>G52/H52*1000</f>
        <v>46.128208764714223</v>
      </c>
      <c r="J52" s="361" t="s">
        <v>104</v>
      </c>
      <c r="K52" s="372">
        <v>11055</v>
      </c>
      <c r="L52" s="374">
        <f>K52/H52*100</f>
        <v>39.19656786271451</v>
      </c>
      <c r="M52" s="26" t="s">
        <v>26</v>
      </c>
    </row>
    <row r="53" spans="1:13" ht="13.5" customHeight="1">
      <c r="A53" s="258"/>
      <c r="B53" s="268"/>
      <c r="C53" s="281"/>
      <c r="D53" s="297"/>
      <c r="E53" s="314"/>
      <c r="F53" s="297"/>
      <c r="G53" s="335"/>
      <c r="H53" s="301"/>
      <c r="I53" s="350"/>
      <c r="J53" s="362"/>
      <c r="K53" s="372"/>
      <c r="L53" s="374"/>
      <c r="M53" s="26"/>
    </row>
    <row r="54" spans="1:13" ht="13.5" customHeight="1">
      <c r="A54" s="258"/>
      <c r="B54" s="269" t="s">
        <v>123</v>
      </c>
      <c r="C54" s="282">
        <v>146</v>
      </c>
      <c r="D54" s="302">
        <v>197</v>
      </c>
      <c r="E54" s="318">
        <v>62</v>
      </c>
      <c r="F54" s="302">
        <v>5</v>
      </c>
      <c r="G54" s="336">
        <f>C54+D54+E54+F54</f>
        <v>410</v>
      </c>
      <c r="H54" s="302">
        <v>7652</v>
      </c>
      <c r="I54" s="351">
        <f>G54/H54*1000</f>
        <v>53.58076319916362</v>
      </c>
      <c r="J54" s="365" t="s">
        <v>124</v>
      </c>
      <c r="K54" s="372">
        <v>3611</v>
      </c>
      <c r="L54" s="374">
        <f>K54/H54*100</f>
        <v>47.190277051751181</v>
      </c>
      <c r="M54" s="26" t="s">
        <v>198</v>
      </c>
    </row>
    <row r="55" spans="1:13">
      <c r="A55" s="259"/>
      <c r="B55" s="268"/>
      <c r="C55" s="281"/>
      <c r="D55" s="301"/>
      <c r="E55" s="319"/>
      <c r="F55" s="301"/>
      <c r="G55" s="335"/>
      <c r="H55" s="301"/>
      <c r="I55" s="350"/>
      <c r="J55" s="362"/>
      <c r="K55" s="372"/>
      <c r="L55" s="374"/>
      <c r="M55" s="26"/>
    </row>
    <row r="56" spans="1:13" ht="13.5">
      <c r="A56" s="260"/>
      <c r="B56" s="270" t="s">
        <v>17</v>
      </c>
      <c r="C56" s="283">
        <f>C52+C54</f>
        <v>654</v>
      </c>
      <c r="D56" s="303">
        <f>D52+D54</f>
        <v>804</v>
      </c>
      <c r="E56" s="316">
        <f>E52+E54</f>
        <v>223</v>
      </c>
      <c r="F56" s="303">
        <f>F52+F54</f>
        <v>30</v>
      </c>
      <c r="G56" s="333">
        <f>C56+D56+E56+F56</f>
        <v>1711</v>
      </c>
      <c r="H56" s="303">
        <f>SUM(H52:H55)</f>
        <v>35856</v>
      </c>
      <c r="I56" s="352">
        <f>G56/H56*1000</f>
        <v>47.71865238732709</v>
      </c>
      <c r="J56" s="366"/>
    </row>
    <row r="57" spans="1:13" ht="13.5" customHeight="1">
      <c r="A57" s="257" t="s">
        <v>125</v>
      </c>
      <c r="B57" s="271" t="s">
        <v>40</v>
      </c>
      <c r="C57" s="284">
        <v>554</v>
      </c>
      <c r="D57" s="300">
        <v>725</v>
      </c>
      <c r="E57" s="320">
        <v>223</v>
      </c>
      <c r="F57" s="300">
        <v>42</v>
      </c>
      <c r="G57" s="334">
        <f>C57+D57+E57+F57</f>
        <v>1544</v>
      </c>
      <c r="H57" s="300">
        <v>23754</v>
      </c>
      <c r="I57" s="353">
        <f>G57/H57*1000</f>
        <v>64.999579018270609</v>
      </c>
      <c r="J57" s="367" t="s">
        <v>126</v>
      </c>
      <c r="K57" s="372">
        <v>10901</v>
      </c>
      <c r="L57" s="374">
        <f>K57/H57*100</f>
        <v>45.891218321124867</v>
      </c>
      <c r="M57" s="26" t="s">
        <v>199</v>
      </c>
    </row>
    <row r="58" spans="1:13" ht="13.5" customHeight="1">
      <c r="A58" s="258"/>
      <c r="B58" s="268"/>
      <c r="C58" s="281"/>
      <c r="D58" s="301"/>
      <c r="E58" s="319"/>
      <c r="F58" s="301"/>
      <c r="G58" s="335"/>
      <c r="H58" s="301"/>
      <c r="I58" s="350"/>
      <c r="J58" s="362"/>
      <c r="K58" s="372"/>
      <c r="L58" s="374"/>
      <c r="M58" s="26"/>
    </row>
    <row r="59" spans="1:13" ht="13.5" customHeight="1">
      <c r="A59" s="258"/>
      <c r="B59" s="269" t="s">
        <v>127</v>
      </c>
      <c r="C59" s="282">
        <v>211</v>
      </c>
      <c r="D59" s="302">
        <v>258</v>
      </c>
      <c r="E59" s="318">
        <v>67</v>
      </c>
      <c r="F59" s="302">
        <v>15</v>
      </c>
      <c r="G59" s="336">
        <f>C59+D59+E59+F59</f>
        <v>551</v>
      </c>
      <c r="H59" s="302">
        <v>13859</v>
      </c>
      <c r="I59" s="351">
        <f>G59/H59*1000</f>
        <v>39.757558265387111</v>
      </c>
      <c r="J59" s="365" t="s">
        <v>96</v>
      </c>
      <c r="K59" s="372">
        <v>5022</v>
      </c>
      <c r="L59" s="374">
        <f>K59/H59*100</f>
        <v>36.236380691247568</v>
      </c>
      <c r="M59" s="26" t="s">
        <v>200</v>
      </c>
    </row>
    <row r="60" spans="1:13">
      <c r="A60" s="259"/>
      <c r="B60" s="268"/>
      <c r="C60" s="281"/>
      <c r="D60" s="301"/>
      <c r="E60" s="319"/>
      <c r="F60" s="301"/>
      <c r="G60" s="335"/>
      <c r="H60" s="301"/>
      <c r="I60" s="350"/>
      <c r="J60" s="362"/>
      <c r="K60" s="372"/>
      <c r="L60" s="374"/>
      <c r="M60" s="26"/>
    </row>
    <row r="61" spans="1:13" ht="14.25">
      <c r="A61" s="261"/>
      <c r="B61" s="272" t="s">
        <v>17</v>
      </c>
      <c r="C61" s="285">
        <f>C57+C59</f>
        <v>765</v>
      </c>
      <c r="D61" s="304">
        <f>D57+D59</f>
        <v>983</v>
      </c>
      <c r="E61" s="321">
        <f>E57+E59</f>
        <v>290</v>
      </c>
      <c r="F61" s="304">
        <f>F57+F59</f>
        <v>57</v>
      </c>
      <c r="G61" s="337">
        <f>C61+D61+E61+F61</f>
        <v>2095</v>
      </c>
      <c r="H61" s="304">
        <f>SUM(H57:H60)</f>
        <v>37613</v>
      </c>
      <c r="I61" s="354">
        <f>G61/H61*1000</f>
        <v>55.698827533033793</v>
      </c>
      <c r="J61" s="368"/>
    </row>
    <row r="62" spans="1:13" ht="14.25">
      <c r="A62" s="263" t="s">
        <v>129</v>
      </c>
      <c r="B62" s="273"/>
      <c r="C62" s="288">
        <f>C61+C56+C51+C44+C33+C28+C15</f>
        <v>12374</v>
      </c>
      <c r="D62" s="308">
        <f>D61+D56+D51+D44+D33+D28+D15</f>
        <v>12500</v>
      </c>
      <c r="E62" s="325">
        <f>E61+E56+E51+E44+E33+E28+E15</f>
        <v>3830</v>
      </c>
      <c r="F62" s="308">
        <f>F61+F56+F51+F44+F33+F28+F15</f>
        <v>642</v>
      </c>
      <c r="G62" s="341">
        <f>G61+G56+G51+G44+G33+G28+G15</f>
        <v>29346</v>
      </c>
      <c r="H62" s="308">
        <f>H15+H28+H33+H44+H51+H56+H61</f>
        <v>723198</v>
      </c>
      <c r="I62" s="355">
        <f>G62/H62*1000</f>
        <v>40.578098943857704</v>
      </c>
      <c r="J62" s="369"/>
      <c r="K62" s="373">
        <f>SUM(K7:K60)</f>
        <v>241969</v>
      </c>
      <c r="L62" s="375">
        <f>K62/H62*100</f>
        <v>33.458195404301449</v>
      </c>
    </row>
    <row r="63" spans="1:13" ht="11.25" customHeight="1">
      <c r="L63" s="375"/>
    </row>
  </sheetData>
  <mergeCells count="302">
    <mergeCell ref="A2:I2"/>
    <mergeCell ref="A62:B62"/>
    <mergeCell ref="A4:B6"/>
    <mergeCell ref="C4:G5"/>
    <mergeCell ref="K4:K6"/>
    <mergeCell ref="L4:L6"/>
    <mergeCell ref="M4:M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A29:A33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A52:A56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A57:A61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A7:A15"/>
    <mergeCell ref="A16:A28"/>
    <mergeCell ref="A34:A44"/>
    <mergeCell ref="A45:A51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8" fitToWidth="1" fitToHeight="1" orientation="portrait" usePrinterDefaults="1" r:id="rId1"/>
  <rowBreaks count="1" manualBreakCount="1">
    <brk id="63" max="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報告１</vt:lpstr>
      <vt:lpstr>報告２</vt:lpstr>
      <vt:lpstr>報告３</vt:lpstr>
    </vt:vector>
  </TitlesOfParts>
  <Company>徳島県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徳島県</dc:creator>
  <cp:lastModifiedBy>2010534</cp:lastModifiedBy>
  <cp:lastPrinted>2021-06-16T10:38:28Z</cp:lastPrinted>
  <dcterms:created xsi:type="dcterms:W3CDTF">2017-05-29T09:46:12Z</dcterms:created>
  <dcterms:modified xsi:type="dcterms:W3CDTF">2023-03-24T08:28:48Z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2023-03-24T08:28:48Z</vt:filetime>
  </property>
</Properties>
</file>