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815"/>
  </bookViews>
  <sheets>
    <sheet name="報告１" sheetId="2" r:id="rId1"/>
    <sheet name="報告２" sheetId="4" r:id="rId2"/>
    <sheet name="報告３" sheetId="3" r:id="rId3"/>
  </sheets>
  <definedNames>
    <definedName name="_xlnm._FilterDatabase" localSheetId="2" hidden="1">報告３!$A$4:$M$62</definedName>
    <definedName name="_xlnm.Print_Area" localSheetId="0">報告１!$A$1:$K$213</definedName>
    <definedName name="_xlnm.Print_Area" localSheetId="2">報告３!$A$1:$J$63</definedName>
    <definedName name="_xlnm.Print_Area" localSheetId="1">報告２!$A$1:$R$133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<sst xmlns="http://schemas.openxmlformats.org/spreadsheetml/2006/main" xmlns:r="http://schemas.openxmlformats.org/officeDocument/2006/relationships" count="222" uniqueCount="222">
  <si>
    <t>　救急告示を受けていない医療機関への</t>
    <rPh sb="1" eb="3">
      <t>キュウキュウ</t>
    </rPh>
    <rPh sb="3" eb="5">
      <t>コクジ</t>
    </rPh>
    <rPh sb="6" eb="7">
      <t>ウ</t>
    </rPh>
    <rPh sb="12" eb="14">
      <t>イリョウ</t>
    </rPh>
    <rPh sb="14" eb="16">
      <t>キカン</t>
    </rPh>
    <phoneticPr fontId="1"/>
  </si>
  <si>
    <t>東部Ⅲ</t>
    <rPh sb="0" eb="2">
      <t>トウブ</t>
    </rPh>
    <phoneticPr fontId="16"/>
  </si>
  <si>
    <t>東部Ⅱ</t>
    <rPh sb="0" eb="2">
      <t>トウブ</t>
    </rPh>
    <phoneticPr fontId="16"/>
  </si>
  <si>
    <t>徳島県保健福祉部医療政策課広域医療室</t>
    <rPh sb="0" eb="3">
      <t>トクシマケン</t>
    </rPh>
    <rPh sb="3" eb="5">
      <t>ホケン</t>
    </rPh>
    <rPh sb="5" eb="8">
      <t>フクシブ</t>
    </rPh>
    <rPh sb="8" eb="10">
      <t>イリョウ</t>
    </rPh>
    <rPh sb="10" eb="13">
      <t>セイサクカ</t>
    </rPh>
    <rPh sb="13" eb="15">
      <t>コウイキ</t>
    </rPh>
    <rPh sb="15" eb="18">
      <t>イリョウシツ</t>
    </rPh>
    <phoneticPr fontId="1"/>
  </si>
  <si>
    <t>圏域別搬送件数（受入地域）</t>
    <rPh sb="0" eb="2">
      <t>ケンイキ</t>
    </rPh>
    <rPh sb="2" eb="3">
      <t>ベツ</t>
    </rPh>
    <rPh sb="3" eb="5">
      <t>ハンソウ</t>
    </rPh>
    <rPh sb="5" eb="7">
      <t>ケンスウ</t>
    </rPh>
    <rPh sb="8" eb="10">
      <t>ウケイ</t>
    </rPh>
    <rPh sb="10" eb="12">
      <t>チイキ</t>
    </rPh>
    <phoneticPr fontId="16"/>
  </si>
  <si>
    <t>西部Ⅰ</t>
    <rPh sb="0" eb="2">
      <t>セイブ</t>
    </rPh>
    <phoneticPr fontId="16"/>
  </si>
  <si>
    <t>搬送先</t>
    <rPh sb="0" eb="2">
      <t>ハンソウ</t>
    </rPh>
    <rPh sb="2" eb="3">
      <t>サキ</t>
    </rPh>
    <phoneticPr fontId="16"/>
  </si>
  <si>
    <t>軽症</t>
    <rPh sb="0" eb="1">
      <t>ケイ</t>
    </rPh>
    <rPh sb="1" eb="2">
      <t>ショウ</t>
    </rPh>
    <phoneticPr fontId="16"/>
  </si>
  <si>
    <t>東部Ⅰ</t>
    <rPh sb="0" eb="2">
      <t>トウブ</t>
    </rPh>
    <phoneticPr fontId="16"/>
  </si>
  <si>
    <t>中症</t>
    <rPh sb="0" eb="2">
      <t>チュウショウ</t>
    </rPh>
    <phoneticPr fontId="16"/>
  </si>
  <si>
    <t>南部Ⅰ</t>
    <rPh sb="0" eb="2">
      <t>ナンブ</t>
    </rPh>
    <phoneticPr fontId="16"/>
  </si>
  <si>
    <t>南部Ⅱ</t>
    <rPh sb="0" eb="2">
      <t>ナンブ</t>
    </rPh>
    <phoneticPr fontId="16"/>
  </si>
  <si>
    <t>救急告示（３次・救命セ）</t>
    <rPh sb="0" eb="2">
      <t>キュウキュウ</t>
    </rPh>
    <rPh sb="2" eb="4">
      <t>コクジ</t>
    </rPh>
    <rPh sb="6" eb="7">
      <t>ジ</t>
    </rPh>
    <rPh sb="8" eb="10">
      <t>キュウメイ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</si>
  <si>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6"/>
  </si>
  <si>
    <t>西部Ⅱ</t>
    <rPh sb="0" eb="2">
      <t>セイブ</t>
    </rPh>
    <phoneticPr fontId="16"/>
  </si>
  <si>
    <t>計</t>
    <rPh sb="0" eb="1">
      <t>ケイ</t>
    </rPh>
    <phoneticPr fontId="16"/>
  </si>
  <si>
    <t>佐那河内村</t>
    <rPh sb="0" eb="4">
      <t>サナゴウチ</t>
    </rPh>
    <rPh sb="4" eb="5">
      <t>ソン</t>
    </rPh>
    <phoneticPr fontId="16"/>
  </si>
  <si>
    <t>(人）</t>
    <rPh sb="1" eb="2">
      <t>ニン</t>
    </rPh>
    <phoneticPr fontId="16"/>
  </si>
  <si>
    <t>伸び率％</t>
    <rPh sb="0" eb="3">
      <t>ノビリツ</t>
    </rPh>
    <phoneticPr fontId="16"/>
  </si>
  <si>
    <t>搬送</t>
    <rPh sb="0" eb="2">
      <t>ハンソウ</t>
    </rPh>
    <phoneticPr fontId="16"/>
  </si>
  <si>
    <t>牟岐町</t>
  </si>
  <si>
    <t>11位</t>
    <rPh sb="2" eb="3">
      <t>イ</t>
    </rPh>
    <phoneticPr fontId="1"/>
  </si>
  <si>
    <t>令和元年</t>
    <rPh sb="0" eb="2">
      <t>レイワ</t>
    </rPh>
    <rPh sb="2" eb="4">
      <t>ガンネン</t>
    </rPh>
    <phoneticPr fontId="1"/>
  </si>
  <si>
    <t>徳島大学病院</t>
    <rPh sb="0" eb="2">
      <t>トクシマ</t>
    </rPh>
    <rPh sb="2" eb="4">
      <t>ダイガク</t>
    </rPh>
    <rPh sb="4" eb="6">
      <t>ビョウイン</t>
    </rPh>
    <phoneticPr fontId="16"/>
  </si>
  <si>
    <t>死亡</t>
    <rPh sb="0" eb="2">
      <t>シボウ</t>
    </rPh>
    <phoneticPr fontId="16"/>
  </si>
  <si>
    <t>中等症</t>
    <rPh sb="0" eb="1">
      <t>ナカ</t>
    </rPh>
    <rPh sb="1" eb="2">
      <t>ナド</t>
    </rPh>
    <rPh sb="2" eb="3">
      <t>ショウ</t>
    </rPh>
    <phoneticPr fontId="16"/>
  </si>
  <si>
    <t>２　圏域別の重症度割合</t>
    <rPh sb="2" eb="5">
      <t>ケンイキベツ</t>
    </rPh>
    <rPh sb="6" eb="8">
      <t>ジュウショウ</t>
    </rPh>
    <rPh sb="8" eb="9">
      <t>ド</t>
    </rPh>
    <rPh sb="9" eb="11">
      <t>ワリアイ</t>
    </rPh>
    <phoneticPr fontId="1"/>
  </si>
  <si>
    <t>計</t>
  </si>
  <si>
    <t>　　　　東部Ⅰ圏域で、県内平均を上回る軽症者の利用がある。</t>
    <rPh sb="4" eb="6">
      <t>トウブ</t>
    </rPh>
    <rPh sb="7" eb="9">
      <t>ケンイキ</t>
    </rPh>
    <rPh sb="11" eb="13">
      <t>ケンナイ</t>
    </rPh>
    <rPh sb="13" eb="15">
      <t>ヘイキン</t>
    </rPh>
    <rPh sb="16" eb="18">
      <t>ウワマワ</t>
    </rPh>
    <rPh sb="19" eb="22">
      <t>ケイショウシャ</t>
    </rPh>
    <rPh sb="23" eb="25">
      <t>リヨウ</t>
    </rPh>
    <phoneticPr fontId="1"/>
  </si>
  <si>
    <t>種　　　　別</t>
    <rPh sb="0" eb="1">
      <t>シュ</t>
    </rPh>
    <rPh sb="5" eb="6">
      <t>ベツ</t>
    </rPh>
    <phoneticPr fontId="1"/>
  </si>
  <si>
    <t>発生地</t>
    <rPh sb="0" eb="3">
      <t>ハッセイチ</t>
    </rPh>
    <phoneticPr fontId="16"/>
  </si>
  <si>
    <t>徳島市</t>
  </si>
  <si>
    <t>軽症</t>
    <rPh sb="0" eb="2">
      <t>ケイショウ</t>
    </rPh>
    <phoneticPr fontId="16"/>
  </si>
  <si>
    <t>吉野川市</t>
    <rPh sb="0" eb="4">
      <t>ヨシノガワシ</t>
    </rPh>
    <phoneticPr fontId="16"/>
  </si>
  <si>
    <t>三好市</t>
    <rPh sb="0" eb="2">
      <t>ミヨシ</t>
    </rPh>
    <rPh sb="2" eb="3">
      <t>シ</t>
    </rPh>
    <phoneticPr fontId="16"/>
  </si>
  <si>
    <t>上板町</t>
  </si>
  <si>
    <t>高齢化率</t>
    <rPh sb="0" eb="3">
      <t>コウレイカ</t>
    </rPh>
    <rPh sb="3" eb="4">
      <t>リツ</t>
    </rPh>
    <phoneticPr fontId="16"/>
  </si>
  <si>
    <t>中症</t>
    <rPh sb="0" eb="1">
      <t>チュウ</t>
    </rPh>
    <rPh sb="1" eb="2">
      <t>ショウ</t>
    </rPh>
    <phoneticPr fontId="16"/>
  </si>
  <si>
    <t>田岡病院</t>
    <rPh sb="0" eb="4">
      <t>タオカビョウイン</t>
    </rPh>
    <phoneticPr fontId="16"/>
  </si>
  <si>
    <t>その他</t>
    <rPh sb="0" eb="3">
      <t>ソノタ</t>
    </rPh>
    <phoneticPr fontId="16"/>
  </si>
  <si>
    <t>　　計</t>
    <rPh sb="2" eb="3">
      <t>ケイ</t>
    </rPh>
    <phoneticPr fontId="16"/>
  </si>
  <si>
    <t>三好</t>
    <rPh sb="0" eb="2">
      <t>ミヨシ</t>
    </rPh>
    <phoneticPr fontId="16"/>
  </si>
  <si>
    <t>重症</t>
    <rPh sb="0" eb="2">
      <t>ジュウショウ</t>
    </rPh>
    <phoneticPr fontId="16"/>
  </si>
  <si>
    <t>全県</t>
    <rPh sb="0" eb="2">
      <t>ゼンケン</t>
    </rPh>
    <phoneticPr fontId="16"/>
  </si>
  <si>
    <t>人口千人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</si>
  <si>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6"/>
  </si>
  <si>
    <t>徳島赤十字病院</t>
    <rPh sb="0" eb="1">
      <t>トク</t>
    </rPh>
    <rPh sb="1" eb="2">
      <t>コマツシマ</t>
    </rPh>
    <rPh sb="2" eb="5">
      <t>セキジュウジ</t>
    </rPh>
    <rPh sb="5" eb="7">
      <t>ビョウイン</t>
    </rPh>
    <phoneticPr fontId="16"/>
  </si>
  <si>
    <t>　　　　　計　</t>
    <rPh sb="5" eb="6">
      <t>ケイ</t>
    </rPh>
    <phoneticPr fontId="16"/>
  </si>
  <si>
    <t>○救急告示医療機関への搬送割合</t>
    <rPh sb="1" eb="3">
      <t>キュウキュウ</t>
    </rPh>
    <rPh sb="3" eb="5">
      <t>コクジ</t>
    </rPh>
    <rPh sb="5" eb="7">
      <t>イリョウ</t>
    </rPh>
    <rPh sb="7" eb="9">
      <t>キカン</t>
    </rPh>
    <rPh sb="11" eb="13">
      <t>ハンソウ</t>
    </rPh>
    <rPh sb="13" eb="15">
      <t>ワリアイ</t>
    </rPh>
    <phoneticPr fontId="1"/>
  </si>
  <si>
    <t>４　搬送先種別による状況</t>
    <rPh sb="2" eb="4">
      <t>ハンソウ</t>
    </rPh>
    <rPh sb="4" eb="5">
      <t>サキ</t>
    </rPh>
    <rPh sb="5" eb="7">
      <t>シュベツ</t>
    </rPh>
    <rPh sb="10" eb="12">
      <t>ジョウキョウ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</si>
  <si>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</t>
  </si>
  <si>
    <t>死亡</t>
    <rPh sb="0" eb="1">
      <t>シ</t>
    </rPh>
    <rPh sb="1" eb="2">
      <t>ボウ</t>
    </rPh>
    <phoneticPr fontId="16"/>
  </si>
  <si>
    <t>他地域への流出が一番多いのは、西部Ⅰであった。次いで東部Ⅱであった。</t>
    <rPh sb="0" eb="3">
      <t>ホカチイキ</t>
    </rPh>
    <rPh sb="5" eb="7">
      <t>リュウシュツ</t>
    </rPh>
    <rPh sb="8" eb="10">
      <t>イチバン</t>
    </rPh>
    <rPh sb="10" eb="11">
      <t>オオ</t>
    </rPh>
    <rPh sb="15" eb="17">
      <t>セイブ</t>
    </rPh>
    <rPh sb="23" eb="24">
      <t>ツ</t>
    </rPh>
    <rPh sb="26" eb="28">
      <t>トウブ</t>
    </rPh>
    <phoneticPr fontId="1"/>
  </si>
  <si>
    <t>その他医療機関</t>
    <rPh sb="2" eb="3">
      <t>タ</t>
    </rPh>
    <rPh sb="3" eb="5">
      <t>イリョウ</t>
    </rPh>
    <rPh sb="5" eb="7">
      <t>キカン</t>
    </rPh>
    <phoneticPr fontId="1"/>
  </si>
  <si>
    <t>救急告示</t>
    <rPh sb="0" eb="2">
      <t>キュウキュウ</t>
    </rPh>
    <rPh sb="2" eb="4">
      <t>コクジ</t>
    </rPh>
    <phoneticPr fontId="16"/>
  </si>
  <si>
    <t>救急告示（２次）</t>
    <rPh sb="0" eb="2">
      <t>キュウキュウ</t>
    </rPh>
    <rPh sb="2" eb="4">
      <t>コクジ</t>
    </rPh>
    <rPh sb="6" eb="7">
      <t>ジ</t>
    </rPh>
    <phoneticPr fontId="1"/>
  </si>
  <si>
    <t>合計</t>
    <rPh sb="0" eb="2">
      <t>ゴウケイ</t>
    </rPh>
    <phoneticPr fontId="1"/>
  </si>
  <si>
    <t>件数</t>
    <rPh sb="0" eb="2">
      <t>ケンスウ</t>
    </rPh>
    <phoneticPr fontId="16"/>
  </si>
  <si>
    <t>率</t>
    <rPh sb="0" eb="1">
      <t>リツ</t>
    </rPh>
    <phoneticPr fontId="1"/>
  </si>
  <si>
    <t>率</t>
    <rPh sb="0" eb="1">
      <t>リツ</t>
    </rPh>
    <phoneticPr fontId="16"/>
  </si>
  <si>
    <t>麻植協</t>
    <rPh sb="0" eb="2">
      <t>オエ</t>
    </rPh>
    <rPh sb="2" eb="3">
      <t>キョウ</t>
    </rPh>
    <phoneticPr fontId="16"/>
  </si>
  <si>
    <t>市町村名</t>
    <rPh sb="0" eb="4">
      <t>シチョウソンメイ</t>
    </rPh>
    <phoneticPr fontId="16"/>
  </si>
  <si>
    <t>鳴門市</t>
  </si>
  <si>
    <t>順位</t>
    <rPh sb="0" eb="2">
      <t>ジュンイ</t>
    </rPh>
    <phoneticPr fontId="16"/>
  </si>
  <si>
    <t>那賀町</t>
    <rPh sb="0" eb="3">
      <t>ナカチョウ</t>
    </rPh>
    <phoneticPr fontId="16"/>
  </si>
  <si>
    <t>三好市</t>
    <rPh sb="0" eb="3">
      <t>ミヨシシ</t>
    </rPh>
    <phoneticPr fontId="16"/>
  </si>
  <si>
    <t>県外への搬送事例は１１０件であった。県外搬送の内訳は、次のとおり。</t>
    <rPh sb="0" eb="2">
      <t>ケンガイ</t>
    </rPh>
    <rPh sb="4" eb="6">
      <t>ハンソウ</t>
    </rPh>
    <rPh sb="6" eb="8">
      <t>ジレイ</t>
    </rPh>
    <rPh sb="12" eb="13">
      <t>ケン</t>
    </rPh>
    <rPh sb="18" eb="20">
      <t>ケンガイ</t>
    </rPh>
    <rPh sb="20" eb="22">
      <t>ハンソウ</t>
    </rPh>
    <rPh sb="23" eb="25">
      <t>ウチワケ</t>
    </rPh>
    <rPh sb="27" eb="28">
      <t>ツギ</t>
    </rPh>
    <phoneticPr fontId="1"/>
  </si>
  <si>
    <t>海陽町</t>
    <rPh sb="0" eb="3">
      <t>カイヨウチョウ</t>
    </rPh>
    <phoneticPr fontId="16"/>
  </si>
  <si>
    <t>つるぎ町</t>
    <rPh sb="3" eb="4">
      <t>チョウ</t>
    </rPh>
    <phoneticPr fontId="16"/>
  </si>
  <si>
    <t>石井町</t>
  </si>
  <si>
    <t>美馬市</t>
    <rPh sb="0" eb="3">
      <t>ミマシ</t>
    </rPh>
    <phoneticPr fontId="16"/>
  </si>
  <si>
    <t>徳島市民病院</t>
    <rPh sb="0" eb="2">
      <t>トクシマ</t>
    </rPh>
    <rPh sb="2" eb="4">
      <t>シミン</t>
    </rPh>
    <rPh sb="4" eb="6">
      <t>ビョウイン</t>
    </rPh>
    <phoneticPr fontId="16"/>
  </si>
  <si>
    <t>西部Ⅰ</t>
  </si>
  <si>
    <t>推計人口</t>
    <rPh sb="0" eb="2">
      <t>スイケイ</t>
    </rPh>
    <rPh sb="2" eb="4">
      <t>ジンコウ</t>
    </rPh>
    <phoneticPr fontId="16"/>
  </si>
  <si>
    <t>総計</t>
  </si>
  <si>
    <t>東部Ⅰ</t>
  </si>
  <si>
    <t>小松島市</t>
    <rPh sb="3" eb="4">
      <t>シ</t>
    </rPh>
    <phoneticPr fontId="16"/>
  </si>
  <si>
    <t>11位</t>
    <rPh sb="2" eb="3">
      <t>イ</t>
    </rPh>
    <phoneticPr fontId="16"/>
  </si>
  <si>
    <t>消防未常備</t>
    <rPh sb="0" eb="2">
      <t>ショウボウ</t>
    </rPh>
    <rPh sb="2" eb="3">
      <t>ミ</t>
    </rPh>
    <rPh sb="3" eb="5">
      <t>ジョウビ</t>
    </rPh>
    <phoneticPr fontId="16"/>
  </si>
  <si>
    <t>16位</t>
    <rPh sb="2" eb="3">
      <t>イ</t>
    </rPh>
    <phoneticPr fontId="16"/>
  </si>
  <si>
    <t>神山町</t>
  </si>
  <si>
    <t>4位</t>
    <rPh sb="1" eb="2">
      <t>イ</t>
    </rPh>
    <phoneticPr fontId="16"/>
  </si>
  <si>
    <t>東部Ⅱ</t>
  </si>
  <si>
    <t>14位</t>
    <rPh sb="2" eb="3">
      <t>イ</t>
    </rPh>
    <phoneticPr fontId="16"/>
  </si>
  <si>
    <t>松茂町</t>
  </si>
  <si>
    <t>18位</t>
    <rPh sb="2" eb="3">
      <t>イ</t>
    </rPh>
    <phoneticPr fontId="16"/>
  </si>
  <si>
    <t>北島町</t>
  </si>
  <si>
    <t>阿南医療センター</t>
    <rPh sb="0" eb="2">
      <t>アナン</t>
    </rPh>
    <rPh sb="2" eb="4">
      <t>イリョウ</t>
    </rPh>
    <phoneticPr fontId="16"/>
  </si>
  <si>
    <t>21位</t>
    <rPh sb="2" eb="3">
      <t>イ</t>
    </rPh>
    <phoneticPr fontId="16"/>
  </si>
  <si>
    <t>藍住町</t>
  </si>
  <si>
    <t>19位</t>
    <rPh sb="2" eb="3">
      <t>イ</t>
    </rPh>
    <phoneticPr fontId="16"/>
  </si>
  <si>
    <t>板野町</t>
  </si>
  <si>
    <t>15位</t>
    <rPh sb="2" eb="3">
      <t>イ</t>
    </rPh>
    <phoneticPr fontId="16"/>
  </si>
  <si>
    <t>東部Ⅲ</t>
  </si>
  <si>
    <t>吉野川市</t>
  </si>
  <si>
    <t>10位</t>
    <rPh sb="2" eb="3">
      <t>イ</t>
    </rPh>
    <phoneticPr fontId="16"/>
  </si>
  <si>
    <t>阿波市</t>
  </si>
  <si>
    <t>12位</t>
    <rPh sb="2" eb="3">
      <t>イ</t>
    </rPh>
    <phoneticPr fontId="16"/>
  </si>
  <si>
    <t>南部Ⅰ</t>
  </si>
  <si>
    <t>7位</t>
    <rPh sb="1" eb="2">
      <t>イ</t>
    </rPh>
    <phoneticPr fontId="16"/>
  </si>
  <si>
    <t>勝浦町</t>
    <rPh sb="0" eb="3">
      <t>カツウラチョウ</t>
    </rPh>
    <phoneticPr fontId="16"/>
  </si>
  <si>
    <t>上勝町</t>
    <rPh sb="0" eb="3">
      <t>カミカツチョウ</t>
    </rPh>
    <phoneticPr fontId="16"/>
  </si>
  <si>
    <t>阿南市</t>
  </si>
  <si>
    <t>令和３年救急患者搬送調べから</t>
    <rPh sb="0" eb="2">
      <t>レイワ</t>
    </rPh>
    <rPh sb="3" eb="4">
      <t>ネン</t>
    </rPh>
    <rPh sb="4" eb="6">
      <t>キュウキュウ</t>
    </rPh>
    <rPh sb="6" eb="8">
      <t>カンジャ</t>
    </rPh>
    <rPh sb="8" eb="10">
      <t>ハンソウ</t>
    </rPh>
    <rPh sb="10" eb="11">
      <t>シラ</t>
    </rPh>
    <phoneticPr fontId="1"/>
  </si>
  <si>
    <t>小松島市</t>
    <rPh sb="0" eb="4">
      <t>コマツシマシ</t>
    </rPh>
    <phoneticPr fontId="16"/>
  </si>
  <si>
    <t>9位</t>
    <rPh sb="1" eb="2">
      <t>イ</t>
    </rPh>
    <phoneticPr fontId="16"/>
  </si>
  <si>
    <t>那賀町</t>
  </si>
  <si>
    <t>20位</t>
    <rPh sb="2" eb="3">
      <t>イ</t>
    </rPh>
    <phoneticPr fontId="16"/>
  </si>
  <si>
    <t>３　三次救急医療機関の状況</t>
    <rPh sb="2" eb="4">
      <t>サンジ</t>
    </rPh>
    <rPh sb="4" eb="6">
      <t>キュウキュウ</t>
    </rPh>
    <rPh sb="6" eb="8">
      <t>イリョウ</t>
    </rPh>
    <rPh sb="8" eb="10">
      <t>キカン</t>
    </rPh>
    <rPh sb="11" eb="13">
      <t>ジョウキョウ</t>
    </rPh>
    <phoneticPr fontId="1"/>
  </si>
  <si>
    <t>南部Ⅱ</t>
  </si>
  <si>
    <t>美波町</t>
    <rPh sb="0" eb="2">
      <t>ミナミ</t>
    </rPh>
    <rPh sb="2" eb="3">
      <t>チョウ</t>
    </rPh>
    <phoneticPr fontId="16"/>
  </si>
  <si>
    <t>1位</t>
    <rPh sb="1" eb="2">
      <t>イ</t>
    </rPh>
    <phoneticPr fontId="16"/>
  </si>
  <si>
    <t>6位</t>
    <rPh sb="1" eb="2">
      <t>イ</t>
    </rPh>
    <phoneticPr fontId="16"/>
  </si>
  <si>
    <t>海陽町</t>
    <rPh sb="0" eb="2">
      <t>カイヨウ</t>
    </rPh>
    <phoneticPr fontId="16"/>
  </si>
  <si>
    <t>2位</t>
    <rPh sb="1" eb="2">
      <t>イ</t>
    </rPh>
    <phoneticPr fontId="16"/>
  </si>
  <si>
    <t>美馬市</t>
  </si>
  <si>
    <t>8位</t>
    <rPh sb="1" eb="2">
      <t>イ</t>
    </rPh>
    <phoneticPr fontId="16"/>
  </si>
  <si>
    <t>令和２年</t>
    <rPh sb="0" eb="2">
      <t>レイワ</t>
    </rPh>
    <rPh sb="3" eb="4">
      <t>ネン</t>
    </rPh>
    <phoneticPr fontId="1"/>
  </si>
  <si>
    <t>　　特に、西部Ⅱ地域においては、地理的な特性により、隣接県への搬送事例が見られた。</t>
    <rPh sb="2" eb="3">
      <t>トク</t>
    </rPh>
    <rPh sb="5" eb="7">
      <t>セイブ</t>
    </rPh>
    <rPh sb="8" eb="10">
      <t>チイキ</t>
    </rPh>
    <rPh sb="16" eb="19">
      <t>チリテキ</t>
    </rPh>
    <rPh sb="20" eb="22">
      <t>トクセイ</t>
    </rPh>
    <rPh sb="26" eb="29">
      <t>リンセツケン</t>
    </rPh>
    <rPh sb="31" eb="33">
      <t>ハンソウ</t>
    </rPh>
    <rPh sb="33" eb="35">
      <t>ジレイ</t>
    </rPh>
    <rPh sb="36" eb="37">
      <t>ミ</t>
    </rPh>
    <phoneticPr fontId="1"/>
  </si>
  <si>
    <t>つるぎ町</t>
  </si>
  <si>
    <t>5位</t>
    <rPh sb="1" eb="2">
      <t>イ</t>
    </rPh>
    <phoneticPr fontId="16"/>
  </si>
  <si>
    <t>西部Ⅱ</t>
  </si>
  <si>
    <t>3位</t>
    <rPh sb="1" eb="2">
      <t>イ</t>
    </rPh>
    <phoneticPr fontId="16"/>
  </si>
  <si>
    <t>東みよし町</t>
    <rPh sb="0" eb="1">
      <t>ヒガシ</t>
    </rPh>
    <phoneticPr fontId="16"/>
  </si>
  <si>
    <t>17位</t>
    <rPh sb="2" eb="3">
      <t>イ</t>
    </rPh>
    <phoneticPr fontId="16"/>
  </si>
  <si>
    <t>合計</t>
    <rPh sb="0" eb="2">
      <t>ゴウケイ</t>
    </rPh>
    <phoneticPr fontId="16"/>
  </si>
  <si>
    <t>当たり</t>
  </si>
  <si>
    <t>発生医療圏</t>
    <rPh sb="0" eb="2">
      <t>ハッセイ</t>
    </rPh>
    <rPh sb="2" eb="5">
      <t>イリョウケン</t>
    </rPh>
    <phoneticPr fontId="16"/>
  </si>
  <si>
    <t>搬送先医療機関の属する医療圏</t>
    <rPh sb="0" eb="3">
      <t>ハンソウサキ</t>
    </rPh>
    <rPh sb="3" eb="5">
      <t>イリョウ</t>
    </rPh>
    <rPh sb="5" eb="7">
      <t>キカン</t>
    </rPh>
    <rPh sb="8" eb="9">
      <t>ゾク</t>
    </rPh>
    <rPh sb="11" eb="14">
      <t>イリョウケン</t>
    </rPh>
    <phoneticPr fontId="16"/>
  </si>
  <si>
    <t>６　圏域別自己完結率</t>
    <rPh sb="2" eb="5">
      <t>ケンイキベツ</t>
    </rPh>
    <rPh sb="5" eb="7">
      <t>ジコ</t>
    </rPh>
    <rPh sb="7" eb="9">
      <t>カンケツ</t>
    </rPh>
    <rPh sb="9" eb="10">
      <t>リツ</t>
    </rPh>
    <phoneticPr fontId="16"/>
  </si>
  <si>
    <t>徳島県立三好病院</t>
    <rPh sb="4" eb="6">
      <t>ミヨシ</t>
    </rPh>
    <phoneticPr fontId="1"/>
  </si>
  <si>
    <t xml:space="preserve">徳島赤十字病院  </t>
  </si>
  <si>
    <t>地域的な医療機関の偏在により、他圏域に搬送せざるを得ない場合や、３次症例で救命救急センターへ直送することが適当な</t>
    <rPh sb="0" eb="3">
      <t>チイキテキ</t>
    </rPh>
    <rPh sb="4" eb="6">
      <t>イリョウ</t>
    </rPh>
    <rPh sb="6" eb="8">
      <t>キカン</t>
    </rPh>
    <rPh sb="9" eb="11">
      <t>ヘンザイ</t>
    </rPh>
    <rPh sb="15" eb="16">
      <t>タ</t>
    </rPh>
    <rPh sb="16" eb="18">
      <t>ケンイキ</t>
    </rPh>
    <rPh sb="19" eb="21">
      <t>ハンソウ</t>
    </rPh>
    <rPh sb="25" eb="26">
      <t>エ</t>
    </rPh>
    <rPh sb="28" eb="30">
      <t>バアイ</t>
    </rPh>
    <rPh sb="33" eb="34">
      <t>ジ</t>
    </rPh>
    <rPh sb="34" eb="36">
      <t>ショウレイ</t>
    </rPh>
    <rPh sb="37" eb="39">
      <t>キュウメイ</t>
    </rPh>
    <rPh sb="39" eb="41">
      <t>キュウキュウ</t>
    </rPh>
    <rPh sb="46" eb="48">
      <t>チョクソウ</t>
    </rPh>
    <rPh sb="53" eb="55">
      <t>テキトウ</t>
    </rPh>
    <phoneticPr fontId="1"/>
  </si>
  <si>
    <t>場合もあるため、搬送機関における広域対応についても、今後より一層の対応が期待される。</t>
    <rPh sb="0" eb="2">
      <t>バアイ</t>
    </rPh>
    <rPh sb="8" eb="10">
      <t>ハンソウ</t>
    </rPh>
    <rPh sb="10" eb="12">
      <t>キカン</t>
    </rPh>
    <rPh sb="16" eb="18">
      <t>コウイキ</t>
    </rPh>
    <rPh sb="18" eb="20">
      <t>タイオウ</t>
    </rPh>
    <rPh sb="26" eb="28">
      <t>コンゴ</t>
    </rPh>
    <rPh sb="30" eb="32">
      <t>イッソウ</t>
    </rPh>
    <rPh sb="33" eb="35">
      <t>タイオウ</t>
    </rPh>
    <rPh sb="36" eb="38">
      <t>キタイ</t>
    </rPh>
    <phoneticPr fontId="1"/>
  </si>
  <si>
    <t>病院名</t>
    <rPh sb="0" eb="2">
      <t>ビョウイン</t>
    </rPh>
    <rPh sb="2" eb="3">
      <t>メイ</t>
    </rPh>
    <phoneticPr fontId="16"/>
  </si>
  <si>
    <t>県中</t>
    <rPh sb="0" eb="2">
      <t>ケンチュウ</t>
    </rPh>
    <phoneticPr fontId="16"/>
  </si>
  <si>
    <t>8位</t>
    <rPh sb="1" eb="2">
      <t>イ</t>
    </rPh>
    <phoneticPr fontId="1"/>
  </si>
  <si>
    <t>日赤</t>
    <rPh sb="0" eb="2">
      <t>ニッセキ</t>
    </rPh>
    <phoneticPr fontId="16"/>
  </si>
  <si>
    <t>市民</t>
    <rPh sb="0" eb="2">
      <t>シミン</t>
    </rPh>
    <phoneticPr fontId="16"/>
  </si>
  <si>
    <t>徳島市民病院</t>
    <rPh sb="0" eb="4">
      <t>トクシマシミン</t>
    </rPh>
    <rPh sb="4" eb="6">
      <t>ビョウイン</t>
    </rPh>
    <phoneticPr fontId="16"/>
  </si>
  <si>
    <t>健保鳴門</t>
    <rPh sb="0" eb="2">
      <t>ケンポ</t>
    </rPh>
    <rPh sb="2" eb="4">
      <t>ナルト</t>
    </rPh>
    <phoneticPr fontId="16"/>
  </si>
  <si>
    <t>田岡病院</t>
    <rPh sb="0" eb="2">
      <t>タオカ</t>
    </rPh>
    <rPh sb="2" eb="4">
      <t>ビョウイン</t>
    </rPh>
    <phoneticPr fontId="16"/>
  </si>
  <si>
    <t>阿南中央</t>
    <rPh sb="0" eb="2">
      <t>アナン</t>
    </rPh>
    <rPh sb="2" eb="4">
      <t>チュウオウ</t>
    </rPh>
    <phoneticPr fontId="16"/>
  </si>
  <si>
    <t>阿南共栄</t>
    <rPh sb="0" eb="2">
      <t>アナン</t>
    </rPh>
    <rPh sb="2" eb="4">
      <t>キョウエイ</t>
    </rPh>
    <phoneticPr fontId="16"/>
  </si>
  <si>
    <t>海部</t>
    <rPh sb="0" eb="2">
      <t>カイフ</t>
    </rPh>
    <phoneticPr fontId="16"/>
  </si>
  <si>
    <t>徳島健生病院</t>
    <rPh sb="0" eb="2">
      <t>トクシマ</t>
    </rPh>
    <rPh sb="2" eb="4">
      <t>ケンセイ</t>
    </rPh>
    <rPh sb="4" eb="6">
      <t>ビョウイン</t>
    </rPh>
    <phoneticPr fontId="16"/>
  </si>
  <si>
    <t>高齢化率</t>
    <rPh sb="0" eb="3">
      <t>コウレイカ</t>
    </rPh>
    <rPh sb="3" eb="4">
      <t>リツ</t>
    </rPh>
    <phoneticPr fontId="1"/>
  </si>
  <si>
    <t>徳島赤十字病院</t>
  </si>
  <si>
    <t>吉野川医療センター</t>
  </si>
  <si>
    <t>兵庫県へ</t>
    <rPh sb="0" eb="3">
      <t>ヒョウゴケン</t>
    </rPh>
    <phoneticPr fontId="1"/>
  </si>
  <si>
    <t>令和元年</t>
    <rPh sb="0" eb="2">
      <t>レイワ</t>
    </rPh>
    <rPh sb="2" eb="4">
      <t>ガンネン</t>
    </rPh>
    <phoneticPr fontId="16"/>
  </si>
  <si>
    <t>　　　１０００人当たりの搬送回数が一番多いのは、牟岐町で１１２．９件/１０００人であった。</t>
    <rPh sb="7" eb="8">
      <t>ニン</t>
    </rPh>
    <rPh sb="8" eb="9">
      <t>ア</t>
    </rPh>
    <rPh sb="12" eb="14">
      <t>ハンソウ</t>
    </rPh>
    <rPh sb="14" eb="16">
      <t>カイスウ</t>
    </rPh>
    <rPh sb="17" eb="19">
      <t>イチバン</t>
    </rPh>
    <rPh sb="19" eb="20">
      <t>オオ</t>
    </rPh>
    <rPh sb="24" eb="27">
      <t>ムギチョウ</t>
    </rPh>
    <rPh sb="33" eb="34">
      <t>ケン</t>
    </rPh>
    <rPh sb="39" eb="40">
      <t>ニン</t>
    </rPh>
    <phoneticPr fontId="1"/>
  </si>
  <si>
    <t>※令和元年の阿南医療センターへの搬送件数については、令和元年５月１日以降の搬送件数。</t>
    <rPh sb="1" eb="3">
      <t>レイワ</t>
    </rPh>
    <rPh sb="3" eb="5">
      <t>ガンネン</t>
    </rPh>
    <rPh sb="6" eb="8">
      <t>アナン</t>
    </rPh>
    <rPh sb="8" eb="10">
      <t>イリョウ</t>
    </rPh>
    <rPh sb="16" eb="18">
      <t>ハンソウ</t>
    </rPh>
    <rPh sb="18" eb="20">
      <t>ケンスウ</t>
    </rPh>
    <rPh sb="26" eb="28">
      <t>レイワ</t>
    </rPh>
    <rPh sb="28" eb="30">
      <t>ガンネン</t>
    </rPh>
    <rPh sb="31" eb="32">
      <t>ガツ</t>
    </rPh>
    <rPh sb="33" eb="34">
      <t>ニチ</t>
    </rPh>
    <rPh sb="34" eb="36">
      <t>イコウ</t>
    </rPh>
    <rPh sb="37" eb="39">
      <t>ハンソウ</t>
    </rPh>
    <rPh sb="39" eb="41">
      <t>ケンスウ</t>
    </rPh>
    <phoneticPr fontId="1"/>
  </si>
  <si>
    <t>８　死者・重症者搬送数（上位１０病院）</t>
    <rPh sb="2" eb="4">
      <t>シシャ</t>
    </rPh>
    <rPh sb="5" eb="8">
      <t>ジュウショウシャ</t>
    </rPh>
    <rPh sb="8" eb="10">
      <t>ハンソウ</t>
    </rPh>
    <rPh sb="10" eb="11">
      <t>スウ</t>
    </rPh>
    <rPh sb="12" eb="14">
      <t>ジョウイ</t>
    </rPh>
    <rPh sb="16" eb="18">
      <t>ビョウイン</t>
    </rPh>
    <phoneticPr fontId="16"/>
  </si>
  <si>
    <t>死者・重傷者数(a)</t>
    <rPh sb="0" eb="2">
      <t>シシャ</t>
    </rPh>
    <rPh sb="3" eb="5">
      <t>ジュウショウ</t>
    </rPh>
    <rPh sb="5" eb="6">
      <t>モノ</t>
    </rPh>
    <rPh sb="6" eb="7">
      <t>スウ</t>
    </rPh>
    <phoneticPr fontId="16"/>
  </si>
  <si>
    <t>総件数(b)</t>
    <rPh sb="0" eb="1">
      <t>ソウ</t>
    </rPh>
    <rPh sb="1" eb="3">
      <t>ケンスウ</t>
    </rPh>
    <phoneticPr fontId="16"/>
  </si>
  <si>
    <t>比率(a/b)</t>
    <rPh sb="0" eb="2">
      <t>ヒリツ</t>
    </rPh>
    <phoneticPr fontId="16"/>
  </si>
  <si>
    <t>徳島県立中央病院</t>
  </si>
  <si>
    <t>吉野川医療センター</t>
    <rPh sb="0" eb="3">
      <t>ヨシノガワ</t>
    </rPh>
    <rPh sb="3" eb="5">
      <t>イリョウ</t>
    </rPh>
    <phoneticPr fontId="16"/>
  </si>
  <si>
    <t>９　県外への搬送事例</t>
    <rPh sb="2" eb="4">
      <t>ケンガイ</t>
    </rPh>
    <rPh sb="6" eb="8">
      <t>ハンソウ</t>
    </rPh>
    <rPh sb="8" eb="10">
      <t>ジレイ</t>
    </rPh>
    <phoneticPr fontId="1"/>
  </si>
  <si>
    <t>香川県へ</t>
    <rPh sb="0" eb="3">
      <t>カガワケン</t>
    </rPh>
    <phoneticPr fontId="1"/>
  </si>
  <si>
    <t>愛媛県へ</t>
    <rPh sb="0" eb="3">
      <t>エヒメケン</t>
    </rPh>
    <phoneticPr fontId="1"/>
  </si>
  <si>
    <t>高知県へ</t>
    <rPh sb="0" eb="3">
      <t>コウチケン</t>
    </rPh>
    <phoneticPr fontId="1"/>
  </si>
  <si>
    <t>　　香川県への搬送は、善通寺市にある四国こどもとおとなの医療センターへの搬送が多い。</t>
    <rPh sb="2" eb="5">
      <t>カガワケン</t>
    </rPh>
    <rPh sb="7" eb="9">
      <t>ハンソウ</t>
    </rPh>
    <rPh sb="11" eb="15">
      <t>ゼンツウジシ</t>
    </rPh>
    <rPh sb="18" eb="20">
      <t>シコク</t>
    </rPh>
    <rPh sb="28" eb="30">
      <t>イリョウ</t>
    </rPh>
    <rPh sb="36" eb="38">
      <t>ハンソウ</t>
    </rPh>
    <rPh sb="39" eb="40">
      <t>オオ</t>
    </rPh>
    <phoneticPr fontId="1"/>
  </si>
  <si>
    <t>板野町</t>
    <rPh sb="0" eb="3">
      <t>イタノチョウ</t>
    </rPh>
    <phoneticPr fontId="16"/>
  </si>
  <si>
    <t>高齢者数
65歳以上</t>
    <rPh sb="0" eb="3">
      <t>コウレイシャ</t>
    </rPh>
    <rPh sb="3" eb="4">
      <t>スウ</t>
    </rPh>
    <rPh sb="7" eb="8">
      <t>サイ</t>
    </rPh>
    <rPh sb="8" eb="10">
      <t>イジョウ</t>
    </rPh>
    <phoneticPr fontId="1"/>
  </si>
  <si>
    <t>　搬送件数の９５．２％を救急告示医療機関が</t>
    <rPh sb="1" eb="3">
      <t>ハンソウ</t>
    </rPh>
    <rPh sb="3" eb="5">
      <t>ケンスウ</t>
    </rPh>
    <rPh sb="12" eb="14">
      <t>キュウキュウ</t>
    </rPh>
    <rPh sb="14" eb="16">
      <t>コクジ</t>
    </rPh>
    <rPh sb="16" eb="18">
      <t>イリョウ</t>
    </rPh>
    <rPh sb="18" eb="20">
      <t>キカン</t>
    </rPh>
    <phoneticPr fontId="1"/>
  </si>
  <si>
    <t>高齢化率順位</t>
    <rPh sb="0" eb="3">
      <t>コウレイカ</t>
    </rPh>
    <rPh sb="3" eb="4">
      <t>リツ</t>
    </rPh>
    <rPh sb="4" eb="6">
      <t>ジュンイ</t>
    </rPh>
    <phoneticPr fontId="1"/>
  </si>
  <si>
    <t>21位</t>
    <rPh sb="2" eb="3">
      <t>イ</t>
    </rPh>
    <phoneticPr fontId="1"/>
  </si>
  <si>
    <t>6位</t>
    <rPh sb="1" eb="2">
      <t>イ</t>
    </rPh>
    <phoneticPr fontId="1"/>
  </si>
  <si>
    <t>20位</t>
    <rPh sb="2" eb="3">
      <t>イ</t>
    </rPh>
    <phoneticPr fontId="1"/>
  </si>
  <si>
    <t>1000人当たりの搬送回数</t>
    <rPh sb="4" eb="5">
      <t>ニン</t>
    </rPh>
    <rPh sb="5" eb="6">
      <t>ア</t>
    </rPh>
    <rPh sb="9" eb="11">
      <t>ハンソウ</t>
    </rPh>
    <rPh sb="11" eb="13">
      <t>カイスウ</t>
    </rPh>
    <phoneticPr fontId="16"/>
  </si>
  <si>
    <t>2位</t>
    <rPh sb="1" eb="2">
      <t>イ</t>
    </rPh>
    <phoneticPr fontId="1"/>
  </si>
  <si>
    <t>16位</t>
    <rPh sb="2" eb="3">
      <t>イ</t>
    </rPh>
    <phoneticPr fontId="1"/>
  </si>
  <si>
    <t>徳島県鳴門病院</t>
    <rPh sb="0" eb="3">
      <t>トクシマケン</t>
    </rPh>
    <rPh sb="3" eb="5">
      <t>ナルト</t>
    </rPh>
    <rPh sb="5" eb="7">
      <t>ビョウイン</t>
    </rPh>
    <phoneticPr fontId="16"/>
  </si>
  <si>
    <t>22位</t>
    <rPh sb="2" eb="3">
      <t>イ</t>
    </rPh>
    <phoneticPr fontId="1"/>
  </si>
  <si>
    <t>23位</t>
    <rPh sb="2" eb="3">
      <t>イ</t>
    </rPh>
    <phoneticPr fontId="1"/>
  </si>
  <si>
    <t>18位</t>
    <rPh sb="2" eb="3">
      <t>イ</t>
    </rPh>
    <phoneticPr fontId="1"/>
  </si>
  <si>
    <t>15位</t>
    <rPh sb="2" eb="3">
      <t>イ</t>
    </rPh>
    <phoneticPr fontId="1"/>
  </si>
  <si>
    <t>13位</t>
    <rPh sb="2" eb="3">
      <t>イ</t>
    </rPh>
    <phoneticPr fontId="1"/>
  </si>
  <si>
    <t>17位</t>
    <rPh sb="2" eb="3">
      <t>イ</t>
    </rPh>
    <phoneticPr fontId="1"/>
  </si>
  <si>
    <t>７　令和３年病院別患者搬送数（上位１０病院）</t>
    <rPh sb="2" eb="4">
      <t>レイワ</t>
    </rPh>
    <rPh sb="5" eb="6">
      <t>ネン</t>
    </rPh>
    <rPh sb="6" eb="8">
      <t>ビョウイン</t>
    </rPh>
    <rPh sb="8" eb="9">
      <t>ベツ</t>
    </rPh>
    <rPh sb="9" eb="11">
      <t>カンジャ</t>
    </rPh>
    <rPh sb="11" eb="13">
      <t>ハンソウ</t>
    </rPh>
    <rPh sb="13" eb="14">
      <t>スウ</t>
    </rPh>
    <rPh sb="15" eb="17">
      <t>ジョウイ</t>
    </rPh>
    <rPh sb="19" eb="21">
      <t>ビョウイン</t>
    </rPh>
    <phoneticPr fontId="16"/>
  </si>
  <si>
    <t>10位</t>
    <rPh sb="2" eb="3">
      <t>イ</t>
    </rPh>
    <phoneticPr fontId="1"/>
  </si>
  <si>
    <t>1位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</si>
  <si>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</si>
  <si>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</si>
  <si>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7位</t>
    <rPh sb="1" eb="2">
      <t>イ</t>
    </rPh>
    <phoneticPr fontId="1"/>
  </si>
  <si>
    <t>9位</t>
    <rPh sb="1" eb="2">
      <t>イ</t>
    </rPh>
    <phoneticPr fontId="1"/>
  </si>
  <si>
    <t>14位</t>
    <rPh sb="2" eb="3">
      <t>イ</t>
    </rPh>
    <phoneticPr fontId="1"/>
  </si>
  <si>
    <t>12位</t>
    <rPh sb="2" eb="3">
      <t>イ</t>
    </rPh>
    <phoneticPr fontId="1"/>
  </si>
  <si>
    <t>令和２年</t>
    <rPh sb="0" eb="2">
      <t>レイワ</t>
    </rPh>
    <rPh sb="3" eb="4">
      <t>ネン</t>
    </rPh>
    <phoneticPr fontId="16"/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</si>
  <si>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</si>
  <si>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阿南医療センター※</t>
    <rPh sb="0" eb="2">
      <t>アナン</t>
    </rPh>
    <rPh sb="2" eb="4">
      <t>イリョウ</t>
    </rPh>
    <phoneticPr fontId="16"/>
  </si>
  <si>
    <t>５　地域別搬送件数</t>
    <rPh sb="2" eb="5">
      <t>チイキベツ</t>
    </rPh>
    <rPh sb="5" eb="7">
      <t>ハンソウ</t>
    </rPh>
    <rPh sb="7" eb="9">
      <t>ケンスウ</t>
    </rPh>
    <phoneticPr fontId="1"/>
  </si>
  <si>
    <t>　　　各市町村の人口千人当たり救急車が何件搬送したかは、別紙地域別搬送件数のとおりである。</t>
    <rPh sb="3" eb="7">
      <t>カクシチョウソン</t>
    </rPh>
    <rPh sb="8" eb="10">
      <t>ジンコウ</t>
    </rPh>
    <rPh sb="10" eb="12">
      <t>センニン</t>
    </rPh>
    <rPh sb="12" eb="13">
      <t>ア</t>
    </rPh>
    <rPh sb="15" eb="18">
      <t>キュウキュウシャ</t>
    </rPh>
    <rPh sb="19" eb="21">
      <t>ナンケン</t>
    </rPh>
    <rPh sb="21" eb="23">
      <t>ハンソウ</t>
    </rPh>
    <rPh sb="28" eb="30">
      <t>ベッシ</t>
    </rPh>
    <rPh sb="30" eb="33">
      <t>チイキベツ</t>
    </rPh>
    <rPh sb="33" eb="35">
      <t>ハンソウ</t>
    </rPh>
    <rPh sb="35" eb="37">
      <t>ケンスウ</t>
    </rPh>
    <phoneticPr fontId="1"/>
  </si>
  <si>
    <t>搬送件数</t>
    <rPh sb="0" eb="2">
      <t>ハンソウ</t>
    </rPh>
    <rPh sb="2" eb="4">
      <t>ケンスウ</t>
    </rPh>
    <phoneticPr fontId="16"/>
  </si>
  <si>
    <t>搬送件数</t>
    <rPh sb="0" eb="2">
      <t>ハンソウ</t>
    </rPh>
    <phoneticPr fontId="1"/>
  </si>
  <si>
    <t>１　令和３年救急患者搬送数（全県）</t>
    <rPh sb="2" eb="4">
      <t>レイワ</t>
    </rPh>
    <rPh sb="5" eb="6">
      <t>ネン</t>
    </rPh>
    <rPh sb="6" eb="8">
      <t>キュウキュウ</t>
    </rPh>
    <rPh sb="8" eb="10">
      <t>カンジャ</t>
    </rPh>
    <rPh sb="10" eb="12">
      <t>ハンソウ</t>
    </rPh>
    <rPh sb="12" eb="13">
      <t>スウ</t>
    </rPh>
    <rPh sb="14" eb="16">
      <t>ゼンケン</t>
    </rPh>
    <phoneticPr fontId="1"/>
  </si>
  <si>
    <t>令和３年</t>
    <rPh sb="0" eb="2">
      <t>レイワ</t>
    </rPh>
    <rPh sb="3" eb="4">
      <t>ネン</t>
    </rPh>
    <phoneticPr fontId="1"/>
  </si>
  <si>
    <t>R３-R２</t>
  </si>
  <si>
    <t>　救急患者搬送総数は、昨年より増加した。（１，８２６件）</t>
    <rPh sb="1" eb="3">
      <t>キュウキュウ</t>
    </rPh>
    <rPh sb="3" eb="5">
      <t>カンジャ</t>
    </rPh>
    <rPh sb="5" eb="7">
      <t>ハンソウ</t>
    </rPh>
    <rPh sb="7" eb="9">
      <t>ソウスウ</t>
    </rPh>
    <rPh sb="11" eb="13">
      <t>サクネン</t>
    </rPh>
    <rPh sb="15" eb="17">
      <t>ゾウカ</t>
    </rPh>
    <phoneticPr fontId="1"/>
  </si>
  <si>
    <t>　　　　県内全体で、軽症者が占める割合は、４２.６％となっている。（R２は４２.１％）</t>
    <rPh sb="4" eb="6">
      <t>ケンナイ</t>
    </rPh>
    <rPh sb="6" eb="8">
      <t>ゼンタイ</t>
    </rPh>
    <rPh sb="10" eb="13">
      <t>ケイショウシャ</t>
    </rPh>
    <rPh sb="14" eb="15">
      <t>シ</t>
    </rPh>
    <rPh sb="17" eb="19">
      <t>ワリアイ</t>
    </rPh>
    <phoneticPr fontId="1"/>
  </si>
  <si>
    <t>　　　　三次救急医療機関全体に占める軽症者の割合は、県平均で３６％であった（R２は３５．７％）。</t>
    <rPh sb="4" eb="6">
      <t>サンジ</t>
    </rPh>
    <rPh sb="6" eb="8">
      <t>キュウキュウ</t>
    </rPh>
    <rPh sb="8" eb="10">
      <t>イリョウ</t>
    </rPh>
    <rPh sb="10" eb="12">
      <t>キカン</t>
    </rPh>
    <rPh sb="12" eb="14">
      <t>ゼンタイ</t>
    </rPh>
    <rPh sb="15" eb="16">
      <t>シ</t>
    </rPh>
    <rPh sb="18" eb="21">
      <t>ケイショウシャ</t>
    </rPh>
    <rPh sb="22" eb="24">
      <t>ワリアイ</t>
    </rPh>
    <rPh sb="26" eb="27">
      <t>ケン</t>
    </rPh>
    <rPh sb="27" eb="29">
      <t>ヘイキン</t>
    </rPh>
    <phoneticPr fontId="1"/>
  </si>
  <si>
    <t>　収容割合は４．８％であった（R２は４．６％）。</t>
    <rPh sb="1" eb="3">
      <t>シュウヨウ</t>
    </rPh>
    <rPh sb="3" eb="5">
      <t>ワリアイ</t>
    </rPh>
    <phoneticPr fontId="1"/>
  </si>
  <si>
    <t>　受け入れている（R２は９５．４％）。</t>
    <rPh sb="1" eb="2">
      <t>ウ</t>
    </rPh>
    <rPh sb="3" eb="4">
      <t>イ</t>
    </rPh>
    <phoneticPr fontId="1"/>
  </si>
  <si>
    <t>令和３年　地域別搬送件数</t>
    <rPh sb="0" eb="2">
      <t>レイワ</t>
    </rPh>
    <rPh sb="3" eb="4">
      <t>ネン</t>
    </rPh>
    <rPh sb="4" eb="5">
      <t>ヘイネン</t>
    </rPh>
    <rPh sb="5" eb="8">
      <t>チイキベツ</t>
    </rPh>
    <rPh sb="8" eb="10">
      <t>ハンソウ</t>
    </rPh>
    <rPh sb="10" eb="12">
      <t>ケンスウ</t>
    </rPh>
    <phoneticPr fontId="16"/>
  </si>
  <si>
    <t>19位</t>
    <rPh sb="2" eb="3">
      <t>イ</t>
    </rPh>
    <phoneticPr fontId="1"/>
  </si>
  <si>
    <t>3位</t>
    <rPh sb="1" eb="2">
      <t>イ</t>
    </rPh>
    <phoneticPr fontId="1"/>
  </si>
  <si>
    <t>13位</t>
    <rPh sb="2" eb="3">
      <t>イ</t>
    </rPh>
    <phoneticPr fontId="16"/>
  </si>
  <si>
    <t>24位</t>
    <rPh sb="2" eb="3">
      <t>イ</t>
    </rPh>
    <phoneticPr fontId="1"/>
  </si>
  <si>
    <t>　　　県内全体は４３．６件/１０００人であった。</t>
    <rPh sb="3" eb="5">
      <t>ケンナイ</t>
    </rPh>
    <rPh sb="5" eb="7">
      <t>ゼンタイ</t>
    </rPh>
    <rPh sb="12" eb="13">
      <t>ケン</t>
    </rPh>
    <rPh sb="18" eb="19">
      <t>ニン</t>
    </rPh>
    <phoneticPr fontId="1"/>
  </si>
  <si>
    <t>令和３年</t>
    <rPh sb="0" eb="2">
      <t>レイワ</t>
    </rPh>
    <rPh sb="3" eb="4">
      <t>ネン</t>
    </rPh>
    <phoneticPr fontId="16"/>
  </si>
  <si>
    <t>６１件（東部Ⅱ　３件、西部Ⅰ　５件、西部Ⅱ　５３件）</t>
    <rPh sb="2" eb="3">
      <t>ケン</t>
    </rPh>
    <rPh sb="4" eb="6">
      <t>トウブ</t>
    </rPh>
    <rPh sb="9" eb="10">
      <t>ケン</t>
    </rPh>
    <rPh sb="12" eb="13">
      <t>トウザイ</t>
    </rPh>
    <rPh sb="16" eb="17">
      <t>ケン</t>
    </rPh>
    <rPh sb="18" eb="20">
      <t>セイブ</t>
    </rPh>
    <rPh sb="24" eb="25">
      <t>ケン</t>
    </rPh>
    <phoneticPr fontId="1"/>
  </si>
  <si>
    <t>４４件（西部Ⅱ　４４件）</t>
    <rPh sb="2" eb="3">
      <t>ケン</t>
    </rPh>
    <rPh sb="4" eb="6">
      <t>セイブ</t>
    </rPh>
    <rPh sb="10" eb="11">
      <t>ケン</t>
    </rPh>
    <phoneticPr fontId="1"/>
  </si>
  <si>
    <t>２件（南部Ⅱ　１件、西部Ⅱ　１件）</t>
    <rPh sb="1" eb="2">
      <t>ケン</t>
    </rPh>
    <rPh sb="3" eb="5">
      <t>ナンブ</t>
    </rPh>
    <rPh sb="8" eb="9">
      <t>ケン</t>
    </rPh>
    <rPh sb="10" eb="12">
      <t>セイブ</t>
    </rPh>
    <rPh sb="15" eb="16">
      <t>ケン</t>
    </rPh>
    <phoneticPr fontId="1"/>
  </si>
  <si>
    <t>大阪府へ</t>
    <rPh sb="0" eb="3">
      <t>オオサカフ</t>
    </rPh>
    <phoneticPr fontId="1"/>
  </si>
  <si>
    <t>１件（東部Ⅱ　１件）</t>
    <rPh sb="1" eb="2">
      <t>ケン</t>
    </rPh>
    <rPh sb="3" eb="5">
      <t>トウブ</t>
    </rPh>
    <rPh sb="8" eb="9">
      <t>ケン</t>
    </rPh>
    <phoneticPr fontId="1"/>
  </si>
  <si>
    <t>３１，１７２件（対前年比６．２％の増）
県外搬送及びヘリ搬送除く</t>
    <rPh sb="6" eb="7">
      <t>ケン</t>
    </rPh>
    <rPh sb="8" eb="9">
      <t>タイ</t>
    </rPh>
    <rPh sb="9" eb="12">
      <t>ゼンネンヒ</t>
    </rPh>
    <rPh sb="17" eb="18">
      <t>ゾウ</t>
    </rPh>
    <rPh sb="20" eb="22">
      <t>ケンガイ</t>
    </rPh>
    <rPh sb="22" eb="24">
      <t>ハンソウ</t>
    </rPh>
    <rPh sb="24" eb="25">
      <t>オヨ</t>
    </rPh>
    <rPh sb="28" eb="30">
      <t>ハンソウ</t>
    </rPh>
    <rPh sb="30" eb="31">
      <t>ノゾ</t>
    </rPh>
    <phoneticPr fontId="1"/>
  </si>
  <si>
    <t>２件（東部Ⅰ　２件）</t>
    <rPh sb="1" eb="2">
      <t>ケン</t>
    </rPh>
    <rPh sb="3" eb="5">
      <t>トウブ</t>
    </rPh>
    <rPh sb="8" eb="9">
      <t>ケン</t>
    </rPh>
    <phoneticPr fontId="1"/>
  </si>
  <si>
    <t>　　愛媛県への搬送は、四国中央市にあるHITO病院への搬送が多い。</t>
    <rPh sb="2" eb="4">
      <t>エヒメ</t>
    </rPh>
    <rPh sb="4" eb="5">
      <t>ケン</t>
    </rPh>
    <rPh sb="7" eb="9">
      <t>ハンソウ</t>
    </rPh>
    <rPh sb="11" eb="16">
      <t>シコクチュウオウシ</t>
    </rPh>
    <rPh sb="23" eb="25">
      <t>ビョウイン</t>
    </rPh>
    <rPh sb="27" eb="29">
      <t>ハンソウ</t>
    </rPh>
    <rPh sb="30" eb="31">
      <t>オオ</t>
    </rPh>
    <phoneticPr fontId="1"/>
  </si>
  <si>
    <t>東部Ⅰ（５６１件）、東部Ⅱ（３４９件）、東部Ⅲ（２８６件）、</t>
    <rPh sb="0" eb="2">
      <t>トウブ</t>
    </rPh>
    <rPh sb="7" eb="8">
      <t>ケン</t>
    </rPh>
    <rPh sb="10" eb="12">
      <t>トウブ</t>
    </rPh>
    <rPh sb="17" eb="18">
      <t>ケン</t>
    </rPh>
    <rPh sb="20" eb="22">
      <t>トウブ</t>
    </rPh>
    <rPh sb="27" eb="28">
      <t>ケン</t>
    </rPh>
    <phoneticPr fontId="1"/>
  </si>
  <si>
    <t>南部Ⅰ（６４５件）、南部Ⅱ（１５３件）、西部Ⅰ（△２５件）、西部Ⅱ（△１４３件）</t>
    <rPh sb="0" eb="2">
      <t>ナンブ</t>
    </rPh>
    <rPh sb="7" eb="8">
      <t>ケン</t>
    </rPh>
    <rPh sb="10" eb="12">
      <t>ナンブ</t>
    </rPh>
    <rPh sb="17" eb="18">
      <t>ケン</t>
    </rPh>
    <rPh sb="20" eb="22">
      <t>セイブ</t>
    </rPh>
    <rPh sb="27" eb="28">
      <t>ケン</t>
    </rPh>
    <rPh sb="30" eb="32">
      <t>セイブ</t>
    </rPh>
    <rPh sb="38" eb="39">
      <t>ケン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</si>
</sst>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0">
    <numFmt numFmtId="176" formatCode="0;&quot;△ &quot;0"/>
    <numFmt numFmtId="177" formatCode="#,##0_ ;[Red]\-#,##0\ "/>
    <numFmt numFmtId="178" formatCode="#,##0;&quot;△ &quot;#,##0"/>
    <numFmt numFmtId="179" formatCode="#,##0_ "/>
    <numFmt numFmtId="180" formatCode="0.0%"/>
    <numFmt numFmtId="181" formatCode=";;;"/>
    <numFmt numFmtId="182" formatCode="0.0&quot;件&quot;"/>
    <numFmt numFmtId="183" formatCode="General&quot;位&quot;"/>
    <numFmt numFmtId="184" formatCode="#,##0_);[Red]\(#,##0\)"/>
    <numFmt numFmtId="185" formatCode="#,##0.0;[Red]\-#,##0.0"/>
  </numFmts>
  <fonts count="17">
    <font>
      <sz val="9"/>
      <color theme="1"/>
      <name val="MSPゴシック"/>
      <family val="2"/>
    </font>
    <font>
      <sz val="6"/>
      <color auto="1"/>
      <name val="MSPゴシック"/>
      <family val="2"/>
    </font>
    <font>
      <b/>
      <sz val="10"/>
      <color theme="1"/>
      <name val="MSPゴシック"/>
      <family val="3"/>
    </font>
    <font>
      <sz val="9"/>
      <color auto="1"/>
      <name val="ＭＳ Ｐゴシック"/>
      <family val="3"/>
    </font>
    <font>
      <sz val="9"/>
      <color theme="1"/>
      <name val="MSPゴシック"/>
      <family val="2"/>
    </font>
    <font>
      <sz val="10"/>
      <color auto="1"/>
      <name val="ＭＳ Ｐゴシック"/>
      <family val="3"/>
    </font>
    <font>
      <b/>
      <sz val="16"/>
      <color theme="1"/>
      <name val="MSP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MSPゴシック"/>
      <family val="3"/>
    </font>
    <font>
      <sz val="11"/>
      <color indexed="8"/>
      <name val="ＭＳ Ｐゴシック"/>
      <family val="3"/>
    </font>
    <font>
      <b/>
      <sz val="12"/>
      <color auto="1"/>
      <name val="ＭＳ 明朝"/>
      <family val="1"/>
    </font>
    <font>
      <sz val="11"/>
      <color auto="1"/>
      <name val="ＭＳ 明朝"/>
      <family val="1"/>
    </font>
    <font>
      <b/>
      <sz val="12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11" xfId="1" applyNumberFormat="1" applyFont="1" applyBorder="1" applyAlignment="1">
      <alignment horizontal="center" vertical="center"/>
    </xf>
    <xf numFmtId="177" fontId="5" fillId="0" borderId="12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9" fontId="0" fillId="0" borderId="5" xfId="0" applyNumberFormat="1" applyBorder="1" applyAlignment="1">
      <alignment horizontal="right" vertical="center"/>
    </xf>
    <xf numFmtId="3" fontId="0" fillId="0" borderId="19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0" fontId="0" fillId="0" borderId="20" xfId="0" applyNumberFormat="1" applyBorder="1" applyAlignment="1">
      <alignment horizontal="right" vertical="center"/>
    </xf>
    <xf numFmtId="0" fontId="0" fillId="0" borderId="7" xfId="0" applyNumberFormat="1" applyBorder="1" applyAlignment="1">
      <alignment vertical="center"/>
    </xf>
    <xf numFmtId="0" fontId="0" fillId="0" borderId="18" xfId="0" applyNumberFormat="1" applyBorder="1" applyAlignment="1">
      <alignment horizontal="right" vertical="center"/>
    </xf>
    <xf numFmtId="177" fontId="0" fillId="0" borderId="21" xfId="1" applyNumberFormat="1" applyFont="1" applyBorder="1" applyAlignment="1">
      <alignment horizontal="center" vertical="center"/>
    </xf>
    <xf numFmtId="177" fontId="5" fillId="0" borderId="22" xfId="1" applyNumberFormat="1" applyFont="1" applyBorder="1" applyAlignment="1">
      <alignment horizontal="center" vertical="center"/>
    </xf>
    <xf numFmtId="177" fontId="5" fillId="0" borderId="23" xfId="1" applyNumberFormat="1" applyFont="1" applyBorder="1" applyAlignment="1">
      <alignment horizontal="center" vertical="center"/>
    </xf>
    <xf numFmtId="177" fontId="5" fillId="0" borderId="24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7" xfId="0" applyNumberFormat="1" applyBorder="1" applyAlignment="1">
      <alignment horizontal="right" vertical="center"/>
    </xf>
    <xf numFmtId="177" fontId="0" fillId="0" borderId="5" xfId="1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right" vertical="center"/>
    </xf>
    <xf numFmtId="177" fontId="0" fillId="0" borderId="5" xfId="1" applyNumberFormat="1" applyFon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0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12" xfId="0" applyNumberFormat="1" applyBorder="1" applyAlignment="1">
      <alignment vertical="center"/>
    </xf>
    <xf numFmtId="179" fontId="0" fillId="0" borderId="9" xfId="0" applyNumberFormat="1" applyBorder="1" applyAlignment="1">
      <alignment horizontal="right" vertical="center"/>
    </xf>
    <xf numFmtId="0" fontId="0" fillId="0" borderId="19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right" vertical="center"/>
    </xf>
    <xf numFmtId="179" fontId="0" fillId="0" borderId="31" xfId="0" applyNumberFormat="1" applyBorder="1" applyAlignment="1">
      <alignment vertical="center"/>
    </xf>
    <xf numFmtId="0" fontId="0" fillId="0" borderId="0" xfId="0" applyAlignment="1">
      <alignment horizontal="center" vertical="center" wrapText="1"/>
    </xf>
    <xf numFmtId="179" fontId="0" fillId="0" borderId="19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7" xfId="0" applyNumberFormat="1" applyBorder="1" applyAlignment="1">
      <alignment vertical="center"/>
    </xf>
    <xf numFmtId="179" fontId="0" fillId="0" borderId="8" xfId="0" applyNumberFormat="1" applyBorder="1" applyAlignment="1">
      <alignment horizontal="right" vertical="center"/>
    </xf>
    <xf numFmtId="0" fontId="0" fillId="0" borderId="23" xfId="0" applyNumberFormat="1" applyBorder="1" applyAlignment="1">
      <alignment horizontal="right" vertical="center"/>
    </xf>
    <xf numFmtId="177" fontId="0" fillId="0" borderId="21" xfId="1" applyNumberFormat="1" applyFont="1" applyBorder="1" applyAlignment="1">
      <alignment horizontal="right" vertical="center"/>
    </xf>
    <xf numFmtId="0" fontId="0" fillId="0" borderId="35" xfId="0" applyNumberForma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179" fontId="0" fillId="0" borderId="31" xfId="0" applyNumberForma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177" fontId="0" fillId="0" borderId="7" xfId="1" applyNumberFormat="1" applyFont="1" applyBorder="1" applyAlignment="1">
      <alignment horizontal="right" vertical="center"/>
    </xf>
    <xf numFmtId="177" fontId="0" fillId="0" borderId="18" xfId="1" applyNumberFormat="1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NumberFormat="1" applyBorder="1" applyAlignment="1">
      <alignment horizontal="right" vertical="center"/>
    </xf>
    <xf numFmtId="0" fontId="0" fillId="0" borderId="38" xfId="0" applyNumberFormat="1" applyBorder="1" applyAlignment="1">
      <alignment horizontal="right" vertical="center"/>
    </xf>
    <xf numFmtId="0" fontId="0" fillId="0" borderId="39" xfId="0" applyNumberFormat="1" applyBorder="1" applyAlignment="1">
      <alignment horizontal="right" vertical="center"/>
    </xf>
    <xf numFmtId="179" fontId="0" fillId="0" borderId="36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9" fontId="0" fillId="0" borderId="17" xfId="0" applyNumberFormat="1" applyBorder="1" applyAlignment="1">
      <alignment horizontal="right" vertical="center"/>
    </xf>
    <xf numFmtId="179" fontId="0" fillId="0" borderId="18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Alignment="1"/>
    <xf numFmtId="0" fontId="0" fillId="0" borderId="1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80" fontId="0" fillId="0" borderId="45" xfId="2" applyNumberFormat="1" applyFont="1" applyFill="1" applyBorder="1" applyAlignment="1">
      <alignment horizontal="center" vertical="center"/>
    </xf>
    <xf numFmtId="180" fontId="0" fillId="0" borderId="46" xfId="2" applyNumberFormat="1" applyFont="1" applyFill="1" applyBorder="1" applyAlignment="1">
      <alignment horizontal="center" vertical="center"/>
    </xf>
    <xf numFmtId="180" fontId="0" fillId="0" borderId="47" xfId="2" applyNumberFormat="1" applyFont="1" applyFill="1" applyBorder="1" applyAlignment="1">
      <alignment horizontal="center" vertical="center"/>
    </xf>
    <xf numFmtId="0" fontId="0" fillId="0" borderId="44" xfId="0" applyBorder="1" applyAlignment="1"/>
    <xf numFmtId="179" fontId="0" fillId="0" borderId="20" xfId="0" applyNumberFormat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180" fontId="0" fillId="0" borderId="21" xfId="2" applyNumberFormat="1" applyFont="1" applyBorder="1" applyAlignment="1">
      <alignment vertical="center"/>
    </xf>
    <xf numFmtId="0" fontId="0" fillId="0" borderId="30" xfId="0" applyBorder="1" applyAlignment="1">
      <alignment horizontal="right" vertical="center"/>
    </xf>
    <xf numFmtId="180" fontId="0" fillId="0" borderId="48" xfId="0" applyNumberFormat="1" applyBorder="1" applyAlignment="1">
      <alignment horizontal="center" vertical="center"/>
    </xf>
    <xf numFmtId="180" fontId="0" fillId="0" borderId="23" xfId="0" applyNumberForma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0" fillId="0" borderId="13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181" fontId="0" fillId="0" borderId="0" xfId="0" applyNumberFormat="1" applyAlignment="1">
      <alignment vertical="center"/>
    </xf>
    <xf numFmtId="0" fontId="7" fillId="0" borderId="5" xfId="0" applyFont="1" applyFill="1" applyBorder="1" applyAlignment="1"/>
    <xf numFmtId="0" fontId="0" fillId="0" borderId="19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0" xfId="0" applyFill="1" applyBorder="1" applyAlignment="1"/>
    <xf numFmtId="0" fontId="0" fillId="0" borderId="48" xfId="0" applyBorder="1" applyAlignment="1">
      <alignment vertical="center"/>
    </xf>
    <xf numFmtId="0" fontId="0" fillId="0" borderId="29" xfId="0" applyBorder="1" applyAlignment="1">
      <alignment horizontal="center" vertical="center" textRotation="255"/>
    </xf>
    <xf numFmtId="0" fontId="0" fillId="0" borderId="30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" xfId="0" applyBorder="1" applyAlignment="1">
      <alignment vertical="center"/>
    </xf>
    <xf numFmtId="177" fontId="8" fillId="0" borderId="17" xfId="1" applyNumberFormat="1" applyFont="1" applyBorder="1" applyAlignment="1">
      <alignment vertical="center"/>
    </xf>
    <xf numFmtId="177" fontId="8" fillId="0" borderId="7" xfId="1" applyNumberFormat="1" applyFont="1" applyBorder="1" applyAlignment="1">
      <alignment vertical="center"/>
    </xf>
    <xf numFmtId="177" fontId="8" fillId="0" borderId="18" xfId="1" applyNumberFormat="1" applyFont="1" applyBorder="1" applyAlignment="1">
      <alignment vertic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54" xfId="0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38" fontId="8" fillId="2" borderId="56" xfId="1" applyFont="1" applyFill="1" applyBorder="1" applyAlignment="1">
      <alignment vertical="center"/>
    </xf>
    <xf numFmtId="38" fontId="8" fillId="0" borderId="57" xfId="1" applyFont="1" applyBorder="1" applyAlignment="1">
      <alignment vertical="center"/>
    </xf>
    <xf numFmtId="38" fontId="8" fillId="0" borderId="58" xfId="1" applyFont="1" applyBorder="1" applyAlignment="1">
      <alignment vertical="center"/>
    </xf>
    <xf numFmtId="38" fontId="8" fillId="0" borderId="59" xfId="1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182" fontId="0" fillId="0" borderId="10" xfId="0" applyNumberFormat="1" applyFill="1" applyBorder="1" applyAlignment="1">
      <alignment horizontal="center" vertical="center"/>
    </xf>
    <xf numFmtId="182" fontId="0" fillId="0" borderId="11" xfId="0" applyNumberFormat="1" applyFill="1" applyBorder="1" applyAlignment="1">
      <alignment horizontal="center" vertical="center"/>
    </xf>
    <xf numFmtId="182" fontId="0" fillId="0" borderId="12" xfId="0" applyNumberFormat="1" applyFill="1" applyBorder="1" applyAlignment="1">
      <alignment horizontal="center" vertical="center"/>
    </xf>
    <xf numFmtId="182" fontId="0" fillId="0" borderId="0" xfId="0" applyNumberForma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80" fontId="8" fillId="2" borderId="56" xfId="2" applyNumberFormat="1" applyFont="1" applyFill="1" applyBorder="1" applyAlignment="1">
      <alignment vertical="center"/>
    </xf>
    <xf numFmtId="180" fontId="8" fillId="0" borderId="61" xfId="2" applyNumberFormat="1" applyFont="1" applyBorder="1" applyAlignment="1">
      <alignment vertical="center"/>
    </xf>
    <xf numFmtId="180" fontId="8" fillId="0" borderId="34" xfId="2" applyNumberFormat="1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82" fontId="0" fillId="0" borderId="35" xfId="0" applyNumberFormat="1" applyFill="1" applyBorder="1" applyAlignment="1">
      <alignment horizontal="center" vertical="center"/>
    </xf>
    <xf numFmtId="182" fontId="0" fillId="0" borderId="26" xfId="0" applyNumberFormat="1" applyFill="1" applyBorder="1" applyAlignment="1">
      <alignment horizontal="center" vertical="center"/>
    </xf>
    <xf numFmtId="182" fontId="0" fillId="0" borderId="27" xfId="0" applyNumberForma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38" fontId="8" fillId="0" borderId="32" xfId="1" applyFont="1" applyBorder="1" applyAlignment="1">
      <alignment vertical="center"/>
    </xf>
    <xf numFmtId="38" fontId="8" fillId="2" borderId="61" xfId="1" applyFont="1" applyFill="1" applyBorder="1" applyAlignment="1">
      <alignment vertical="center"/>
    </xf>
    <xf numFmtId="38" fontId="8" fillId="0" borderId="62" xfId="1" applyFont="1" applyBorder="1" applyAlignment="1">
      <alignment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3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0" fillId="0" borderId="17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182" fontId="0" fillId="0" borderId="22" xfId="0" applyNumberFormat="1" applyFill="1" applyBorder="1" applyAlignment="1">
      <alignment horizontal="center" vertical="center"/>
    </xf>
    <xf numFmtId="182" fontId="0" fillId="0" borderId="23" xfId="0" applyNumberFormat="1" applyFill="1" applyBorder="1" applyAlignment="1">
      <alignment horizontal="center" vertical="center"/>
    </xf>
    <xf numFmtId="182" fontId="0" fillId="0" borderId="24" xfId="0" applyNumberFormat="1" applyFill="1" applyBorder="1" applyAlignment="1">
      <alignment horizontal="center" vertical="center"/>
    </xf>
    <xf numFmtId="180" fontId="8" fillId="0" borderId="32" xfId="2" applyNumberFormat="1" applyFont="1" applyBorder="1" applyAlignment="1">
      <alignment vertical="center"/>
    </xf>
    <xf numFmtId="180" fontId="8" fillId="2" borderId="61" xfId="2" applyNumberFormat="1" applyFont="1" applyFill="1" applyBorder="1" applyAlignment="1">
      <alignment vertical="center"/>
    </xf>
    <xf numFmtId="38" fontId="10" fillId="0" borderId="22" xfId="1" applyFont="1" applyFill="1" applyBorder="1" applyAlignment="1">
      <alignment horizontal="center" vertical="center"/>
    </xf>
    <xf numFmtId="38" fontId="10" fillId="0" borderId="64" xfId="1" applyFont="1" applyFill="1" applyBorder="1" applyAlignment="1">
      <alignment horizontal="center" vertical="center"/>
    </xf>
    <xf numFmtId="38" fontId="10" fillId="0" borderId="23" xfId="1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/>
    </xf>
    <xf numFmtId="183" fontId="0" fillId="0" borderId="19" xfId="1" applyNumberFormat="1" applyFont="1" applyBorder="1" applyAlignment="1">
      <alignment horizontal="center"/>
    </xf>
    <xf numFmtId="183" fontId="0" fillId="0" borderId="7" xfId="1" applyNumberFormat="1" applyFont="1" applyBorder="1" applyAlignment="1">
      <alignment horizontal="center"/>
    </xf>
    <xf numFmtId="183" fontId="0" fillId="0" borderId="8" xfId="1" applyNumberFormat="1" applyFont="1" applyBorder="1" applyAlignment="1">
      <alignment horizontal="center"/>
    </xf>
    <xf numFmtId="183" fontId="0" fillId="0" borderId="0" xfId="1" applyNumberFormat="1" applyFont="1" applyBorder="1" applyAlignment="1">
      <alignment horizontal="center"/>
    </xf>
    <xf numFmtId="177" fontId="8" fillId="0" borderId="36" xfId="1" applyNumberFormat="1" applyFont="1" applyBorder="1" applyAlignment="1">
      <alignment horizontal="center" vertical="center"/>
    </xf>
    <xf numFmtId="38" fontId="8" fillId="0" borderId="61" xfId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10" fillId="0" borderId="40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8" fontId="0" fillId="0" borderId="17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180" fontId="8" fillId="0" borderId="37" xfId="2" applyNumberFormat="1" applyFont="1" applyBorder="1" applyAlignment="1">
      <alignment vertical="center"/>
    </xf>
    <xf numFmtId="180" fontId="8" fillId="0" borderId="65" xfId="2" applyNumberFormat="1" applyFont="1" applyBorder="1" applyAlignment="1">
      <alignment vertical="center"/>
    </xf>
    <xf numFmtId="180" fontId="8" fillId="2" borderId="65" xfId="2" applyNumberFormat="1" applyFont="1" applyFill="1" applyBorder="1" applyAlignment="1">
      <alignment vertical="center"/>
    </xf>
    <xf numFmtId="180" fontId="8" fillId="0" borderId="39" xfId="2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177" fontId="8" fillId="0" borderId="0" xfId="1" applyNumberFormat="1" applyFont="1" applyAlignment="1"/>
    <xf numFmtId="38" fontId="10" fillId="0" borderId="67" xfId="1" applyFont="1" applyFill="1" applyBorder="1" applyAlignment="1">
      <alignment horizontal="center" vertical="center"/>
    </xf>
    <xf numFmtId="38" fontId="0" fillId="0" borderId="23" xfId="1" applyFont="1" applyBorder="1" applyAlignment="1">
      <alignment horizontal="right" vertical="center"/>
    </xf>
    <xf numFmtId="177" fontId="8" fillId="0" borderId="25" xfId="1" applyNumberFormat="1" applyFont="1" applyBorder="1" applyAlignment="1">
      <alignment horizontal="center" vertical="center"/>
    </xf>
    <xf numFmtId="38" fontId="8" fillId="0" borderId="56" xfId="1" applyFont="1" applyBorder="1" applyAlignment="1">
      <alignment vertical="center"/>
    </xf>
    <xf numFmtId="38" fontId="8" fillId="2" borderId="57" xfId="1" applyFont="1" applyFill="1" applyBorder="1" applyAlignment="1">
      <alignment vertical="center"/>
    </xf>
    <xf numFmtId="184" fontId="0" fillId="0" borderId="19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184" fontId="0" fillId="0" borderId="11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0" fontId="0" fillId="0" borderId="0" xfId="0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6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80" fontId="8" fillId="0" borderId="17" xfId="2" applyNumberFormat="1" applyFont="1" applyBorder="1" applyAlignment="1">
      <alignment horizontal="center" vertical="center"/>
    </xf>
    <xf numFmtId="180" fontId="8" fillId="0" borderId="7" xfId="2" applyNumberFormat="1" applyFont="1" applyBorder="1" applyAlignment="1">
      <alignment horizontal="center" vertical="center"/>
    </xf>
    <xf numFmtId="180" fontId="8" fillId="0" borderId="11" xfId="2" applyNumberFormat="1" applyFont="1" applyBorder="1" applyAlignment="1">
      <alignment horizontal="center" vertical="center"/>
    </xf>
    <xf numFmtId="180" fontId="8" fillId="0" borderId="18" xfId="2" applyNumberFormat="1" applyFont="1" applyBorder="1" applyAlignment="1">
      <alignment horizontal="center" vertical="center"/>
    </xf>
    <xf numFmtId="180" fontId="8" fillId="0" borderId="23" xfId="2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7" fontId="8" fillId="0" borderId="61" xfId="1" applyNumberFormat="1" applyFont="1" applyBorder="1" applyAlignment="1">
      <alignment vertical="center"/>
    </xf>
    <xf numFmtId="177" fontId="8" fillId="2" borderId="34" xfId="1" applyNumberFormat="1" applyFont="1" applyFill="1" applyBorder="1" applyAlignment="1">
      <alignment vertical="center"/>
    </xf>
    <xf numFmtId="177" fontId="8" fillId="0" borderId="62" xfId="1" applyNumberFormat="1" applyFont="1" applyBorder="1" applyAlignment="1">
      <alignment vertical="center"/>
    </xf>
    <xf numFmtId="180" fontId="8" fillId="0" borderId="54" xfId="2" applyNumberFormat="1" applyFont="1" applyBorder="1" applyAlignment="1">
      <alignment vertical="center"/>
    </xf>
    <xf numFmtId="180" fontId="8" fillId="2" borderId="55" xfId="2" applyNumberFormat="1" applyFont="1" applyFill="1" applyBorder="1" applyAlignment="1">
      <alignment vertical="center"/>
    </xf>
    <xf numFmtId="0" fontId="0" fillId="0" borderId="69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177" fontId="0" fillId="0" borderId="19" xfId="1" applyNumberFormat="1" applyFont="1" applyFill="1" applyBorder="1" applyAlignment="1">
      <alignment vertical="center"/>
    </xf>
    <xf numFmtId="177" fontId="0" fillId="0" borderId="7" xfId="1" applyNumberFormat="1" applyFont="1" applyBorder="1" applyAlignment="1">
      <alignment vertical="center"/>
    </xf>
    <xf numFmtId="177" fontId="0" fillId="0" borderId="8" xfId="1" applyNumberFormat="1" applyFont="1" applyBorder="1" applyAlignment="1">
      <alignment vertical="center"/>
    </xf>
    <xf numFmtId="177" fontId="0" fillId="0" borderId="5" xfId="1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7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0" borderId="83" xfId="0" applyFont="1" applyBorder="1" applyAlignment="1">
      <alignment vertical="center"/>
    </xf>
    <xf numFmtId="0" fontId="12" fillId="0" borderId="84" xfId="0" applyFont="1" applyBorder="1" applyAlignment="1">
      <alignment vertical="center"/>
    </xf>
    <xf numFmtId="0" fontId="12" fillId="0" borderId="85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86" xfId="0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/>
    </xf>
    <xf numFmtId="0" fontId="12" fillId="2" borderId="8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2" borderId="89" xfId="0" applyFont="1" applyFill="1" applyBorder="1" applyAlignment="1">
      <alignment horizontal="center" vertical="center"/>
    </xf>
    <xf numFmtId="0" fontId="12" fillId="3" borderId="90" xfId="0" applyFont="1" applyFill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92" xfId="0" applyFont="1" applyBorder="1" applyAlignment="1">
      <alignment vertical="center"/>
    </xf>
    <xf numFmtId="0" fontId="12" fillId="0" borderId="93" xfId="0" applyFont="1" applyBorder="1" applyAlignment="1">
      <alignment horizontal="center" vertical="center"/>
    </xf>
    <xf numFmtId="38" fontId="12" fillId="0" borderId="15" xfId="1" applyFont="1" applyBorder="1" applyAlignment="1">
      <alignment horizontal="right" vertical="center"/>
    </xf>
    <xf numFmtId="38" fontId="12" fillId="0" borderId="86" xfId="1" applyFont="1" applyBorder="1" applyAlignment="1">
      <alignment horizontal="right" vertical="center"/>
    </xf>
    <xf numFmtId="3" fontId="0" fillId="0" borderId="94" xfId="0" applyNumberFormat="1" applyBorder="1" applyAlignment="1">
      <alignment horizontal="center" vertical="center"/>
    </xf>
    <xf numFmtId="3" fontId="0" fillId="0" borderId="95" xfId="0" applyNumberFormat="1" applyBorder="1" applyAlignment="1">
      <alignment horizontal="center" vertical="center"/>
    </xf>
    <xf numFmtId="38" fontId="12" fillId="0" borderId="13" xfId="1" applyNumberFormat="1" applyFont="1" applyBorder="1" applyAlignment="1">
      <alignment horizontal="right" vertical="center"/>
    </xf>
    <xf numFmtId="38" fontId="12" fillId="0" borderId="95" xfId="1" applyNumberFormat="1" applyFont="1" applyBorder="1" applyAlignment="1">
      <alignment horizontal="right" vertical="center"/>
    </xf>
    <xf numFmtId="38" fontId="12" fillId="0" borderId="94" xfId="1" applyNumberFormat="1" applyFont="1" applyBorder="1" applyAlignment="1">
      <alignment horizontal="right" vertical="center"/>
    </xf>
    <xf numFmtId="38" fontId="12" fillId="2" borderId="96" xfId="1" applyFont="1" applyFill="1" applyBorder="1" applyAlignment="1">
      <alignment vertical="center"/>
    </xf>
    <xf numFmtId="38" fontId="12" fillId="0" borderId="42" xfId="1" applyNumberFormat="1" applyFont="1" applyBorder="1" applyAlignment="1">
      <alignment horizontal="right" vertical="center"/>
    </xf>
    <xf numFmtId="38" fontId="12" fillId="2" borderId="97" xfId="1" applyFont="1" applyFill="1" applyBorder="1" applyAlignment="1">
      <alignment vertical="center"/>
    </xf>
    <xf numFmtId="38" fontId="12" fillId="0" borderId="98" xfId="1" applyFont="1" applyBorder="1" applyAlignment="1">
      <alignment horizontal="right" vertical="center"/>
    </xf>
    <xf numFmtId="38" fontId="12" fillId="0" borderId="94" xfId="1" applyFont="1" applyBorder="1" applyAlignment="1">
      <alignment horizontal="center" vertical="center"/>
    </xf>
    <xf numFmtId="38" fontId="12" fillId="0" borderId="95" xfId="1" applyFont="1" applyBorder="1" applyAlignment="1">
      <alignment horizontal="center" vertical="center"/>
    </xf>
    <xf numFmtId="38" fontId="12" fillId="3" borderId="99" xfId="1" applyFont="1" applyFill="1" applyBorder="1" applyAlignment="1">
      <alignment vertical="center"/>
    </xf>
    <xf numFmtId="0" fontId="12" fillId="0" borderId="100" xfId="0" applyFont="1" applyBorder="1" applyAlignment="1">
      <alignment vertical="center"/>
    </xf>
    <xf numFmtId="0" fontId="12" fillId="0" borderId="101" xfId="0" applyFont="1" applyBorder="1" applyAlignment="1">
      <alignment vertical="center"/>
    </xf>
    <xf numFmtId="0" fontId="12" fillId="0" borderId="102" xfId="0" applyFont="1" applyBorder="1" applyAlignment="1">
      <alignment horizontal="center" vertical="center"/>
    </xf>
    <xf numFmtId="3" fontId="0" fillId="0" borderId="87" xfId="0" applyNumberFormat="1" applyBorder="1" applyAlignment="1">
      <alignment horizontal="right" vertical="center"/>
    </xf>
    <xf numFmtId="3" fontId="0" fillId="0" borderId="86" xfId="0" applyNumberFormat="1" applyBorder="1" applyAlignment="1">
      <alignment horizontal="right" vertical="center"/>
    </xf>
    <xf numFmtId="0" fontId="12" fillId="0" borderId="20" xfId="1" applyNumberFormat="1" applyFont="1" applyBorder="1" applyAlignment="1">
      <alignment horizontal="right" vertical="center"/>
    </xf>
    <xf numFmtId="0" fontId="12" fillId="0" borderId="86" xfId="1" applyNumberFormat="1" applyFont="1" applyBorder="1" applyAlignment="1">
      <alignment horizontal="right" vertical="center"/>
    </xf>
    <xf numFmtId="0" fontId="12" fillId="0" borderId="87" xfId="1" applyNumberFormat="1" applyFont="1" applyBorder="1" applyAlignment="1">
      <alignment horizontal="right" vertical="center"/>
    </xf>
    <xf numFmtId="38" fontId="12" fillId="2" borderId="87" xfId="1" applyFont="1" applyFill="1" applyBorder="1" applyAlignment="1">
      <alignment vertical="center"/>
    </xf>
    <xf numFmtId="38" fontId="12" fillId="0" borderId="17" xfId="1" applyFont="1" applyBorder="1" applyAlignment="1">
      <alignment horizontal="right" vertical="center"/>
    </xf>
    <xf numFmtId="38" fontId="12" fillId="0" borderId="87" xfId="1" applyFont="1" applyBorder="1" applyAlignment="1">
      <alignment horizontal="right" vertical="center"/>
    </xf>
    <xf numFmtId="38" fontId="12" fillId="2" borderId="88" xfId="1" applyFont="1" applyFill="1" applyBorder="1" applyAlignment="1">
      <alignment vertical="center"/>
    </xf>
    <xf numFmtId="38" fontId="12" fillId="2" borderId="89" xfId="1" applyFont="1" applyFill="1" applyBorder="1" applyAlignment="1">
      <alignment vertical="center"/>
    </xf>
    <xf numFmtId="38" fontId="12" fillId="0" borderId="87" xfId="1" applyFont="1" applyBorder="1" applyAlignment="1">
      <alignment horizontal="center" vertical="center"/>
    </xf>
    <xf numFmtId="38" fontId="12" fillId="0" borderId="86" xfId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right" vertical="center"/>
    </xf>
    <xf numFmtId="38" fontId="12" fillId="3" borderId="90" xfId="1" applyFont="1" applyFill="1" applyBorder="1" applyAlignment="1">
      <alignment vertical="center"/>
    </xf>
    <xf numFmtId="3" fontId="0" fillId="0" borderId="103" xfId="0" applyNumberFormat="1" applyBorder="1" applyAlignment="1">
      <alignment horizontal="center" vertical="center"/>
    </xf>
    <xf numFmtId="3" fontId="0" fillId="0" borderId="104" xfId="0" applyNumberFormat="1" applyBorder="1" applyAlignment="1">
      <alignment horizontal="center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104" xfId="1" applyNumberFormat="1" applyFont="1" applyBorder="1" applyAlignment="1">
      <alignment horizontal="right" vertical="center"/>
    </xf>
    <xf numFmtId="0" fontId="12" fillId="0" borderId="103" xfId="1" applyNumberFormat="1" applyFont="1" applyBorder="1" applyAlignment="1">
      <alignment horizontal="right" vertical="center"/>
    </xf>
    <xf numFmtId="38" fontId="12" fillId="2" borderId="105" xfId="1" applyFont="1" applyFill="1" applyBorder="1" applyAlignment="1">
      <alignment vertical="center"/>
    </xf>
    <xf numFmtId="0" fontId="12" fillId="0" borderId="106" xfId="1" applyNumberFormat="1" applyFont="1" applyBorder="1" applyAlignment="1">
      <alignment horizontal="right" vertical="center"/>
    </xf>
    <xf numFmtId="38" fontId="12" fillId="0" borderId="103" xfId="1" applyFont="1" applyBorder="1" applyAlignment="1">
      <alignment horizontal="right" vertical="center"/>
    </xf>
    <xf numFmtId="38" fontId="12" fillId="0" borderId="104" xfId="1" applyFont="1" applyBorder="1" applyAlignment="1">
      <alignment horizontal="right" vertical="center"/>
    </xf>
    <xf numFmtId="38" fontId="12" fillId="0" borderId="106" xfId="1" applyFont="1" applyBorder="1" applyAlignment="1">
      <alignment horizontal="right" vertical="center"/>
    </xf>
    <xf numFmtId="38" fontId="12" fillId="2" borderId="107" xfId="1" applyFont="1" applyFill="1" applyBorder="1" applyAlignment="1">
      <alignment vertical="center"/>
    </xf>
    <xf numFmtId="38" fontId="12" fillId="0" borderId="108" xfId="1" applyFont="1" applyBorder="1" applyAlignment="1">
      <alignment horizontal="right" vertical="center"/>
    </xf>
    <xf numFmtId="38" fontId="12" fillId="0" borderId="103" xfId="1" applyFont="1" applyBorder="1" applyAlignment="1">
      <alignment horizontal="center" vertical="center"/>
    </xf>
    <xf numFmtId="38" fontId="12" fillId="0" borderId="104" xfId="1" applyFont="1" applyBorder="1" applyAlignment="1">
      <alignment horizontal="center" vertical="center"/>
    </xf>
    <xf numFmtId="0" fontId="12" fillId="0" borderId="108" xfId="1" applyNumberFormat="1" applyFont="1" applyBorder="1" applyAlignment="1">
      <alignment horizontal="right" vertical="center"/>
    </xf>
    <xf numFmtId="38" fontId="12" fillId="3" borderId="109" xfId="1" applyFont="1" applyFill="1" applyBorder="1" applyAlignment="1">
      <alignment vertical="center"/>
    </xf>
    <xf numFmtId="0" fontId="0" fillId="0" borderId="87" xfId="0" applyNumberFormat="1" applyBorder="1" applyAlignment="1">
      <alignment horizontal="center" vertical="center"/>
    </xf>
    <xf numFmtId="0" fontId="0" fillId="0" borderId="86" xfId="0" applyNumberFormat="1" applyBorder="1" applyAlignment="1">
      <alignment horizontal="center" vertical="center"/>
    </xf>
    <xf numFmtId="0" fontId="12" fillId="0" borderId="17" xfId="1" applyNumberFormat="1" applyFont="1" applyBorder="1" applyAlignment="1">
      <alignment horizontal="right" vertical="center"/>
    </xf>
    <xf numFmtId="0" fontId="12" fillId="2" borderId="110" xfId="0" applyFont="1" applyFill="1" applyBorder="1" applyAlignment="1">
      <alignment horizontal="center" vertical="center"/>
    </xf>
    <xf numFmtId="38" fontId="12" fillId="2" borderId="108" xfId="1" applyFont="1" applyFill="1" applyBorder="1" applyAlignment="1">
      <alignment horizontal="right" vertical="center"/>
    </xf>
    <xf numFmtId="38" fontId="12" fillId="2" borderId="104" xfId="1" applyFont="1" applyFill="1" applyBorder="1" applyAlignment="1">
      <alignment horizontal="right" vertical="center"/>
    </xf>
    <xf numFmtId="38" fontId="12" fillId="2" borderId="87" xfId="1" applyFont="1" applyFill="1" applyBorder="1" applyAlignment="1">
      <alignment horizontal="right" vertical="center"/>
    </xf>
    <xf numFmtId="38" fontId="12" fillId="2" borderId="86" xfId="1" applyFont="1" applyFill="1" applyBorder="1" applyAlignment="1">
      <alignment horizontal="right" vertical="center"/>
    </xf>
    <xf numFmtId="38" fontId="12" fillId="2" borderId="111" xfId="1" applyFont="1" applyFill="1" applyBorder="1" applyAlignment="1">
      <alignment vertical="center"/>
    </xf>
    <xf numFmtId="38" fontId="12" fillId="2" borderId="48" xfId="1" applyFont="1" applyFill="1" applyBorder="1" applyAlignment="1">
      <alignment horizontal="right" vertical="center"/>
    </xf>
    <xf numFmtId="38" fontId="12" fillId="2" borderId="112" xfId="1" applyFont="1" applyFill="1" applyBorder="1" applyAlignment="1">
      <alignment horizontal="right" vertical="center"/>
    </xf>
    <xf numFmtId="38" fontId="12" fillId="2" borderId="113" xfId="1" applyFont="1" applyFill="1" applyBorder="1" applyAlignment="1">
      <alignment horizontal="right" vertical="center"/>
    </xf>
    <xf numFmtId="38" fontId="12" fillId="2" borderId="114" xfId="1" applyFont="1" applyFill="1" applyBorder="1" applyAlignment="1">
      <alignment vertical="center"/>
    </xf>
    <xf numFmtId="38" fontId="12" fillId="2" borderId="115" xfId="1" applyFont="1" applyFill="1" applyBorder="1" applyAlignment="1">
      <alignment horizontal="right" vertical="center"/>
    </xf>
    <xf numFmtId="38" fontId="12" fillId="2" borderId="113" xfId="1" applyFont="1" applyFill="1" applyBorder="1" applyAlignment="1">
      <alignment horizontal="center" vertical="center"/>
    </xf>
    <xf numFmtId="38" fontId="12" fillId="2" borderId="112" xfId="1" applyFont="1" applyFill="1" applyBorder="1" applyAlignment="1">
      <alignment horizontal="center" vertical="center"/>
    </xf>
    <xf numFmtId="38" fontId="12" fillId="3" borderId="116" xfId="1" applyFont="1" applyFill="1" applyBorder="1" applyAlignment="1">
      <alignment vertical="center"/>
    </xf>
    <xf numFmtId="0" fontId="12" fillId="0" borderId="117" xfId="0" applyFont="1" applyBorder="1" applyAlignment="1">
      <alignment vertical="center"/>
    </xf>
    <xf numFmtId="0" fontId="12" fillId="0" borderId="118" xfId="0" applyFont="1" applyBorder="1" applyAlignment="1">
      <alignment vertical="center"/>
    </xf>
    <xf numFmtId="57" fontId="12" fillId="0" borderId="119" xfId="0" applyNumberFormat="1" applyFont="1" applyFill="1" applyBorder="1" applyAlignment="1">
      <alignment vertical="center"/>
    </xf>
    <xf numFmtId="38" fontId="12" fillId="2" borderId="88" xfId="1" applyFont="1" applyFill="1" applyBorder="1" applyAlignment="1">
      <alignment horizontal="right" vertical="center"/>
    </xf>
    <xf numFmtId="0" fontId="12" fillId="0" borderId="120" xfId="0" applyFont="1" applyBorder="1" applyAlignment="1">
      <alignment vertical="center"/>
    </xf>
    <xf numFmtId="0" fontId="12" fillId="0" borderId="121" xfId="0" applyFont="1" applyBorder="1" applyAlignment="1">
      <alignment vertical="center"/>
    </xf>
    <xf numFmtId="57" fontId="12" fillId="0" borderId="122" xfId="0" applyNumberFormat="1" applyFont="1" applyFill="1" applyBorder="1" applyAlignment="1">
      <alignment vertical="center"/>
    </xf>
    <xf numFmtId="185" fontId="12" fillId="0" borderId="123" xfId="1" applyNumberFormat="1" applyFont="1" applyBorder="1" applyAlignment="1">
      <alignment horizontal="right" vertical="center"/>
    </xf>
    <xf numFmtId="185" fontId="12" fillId="0" borderId="124" xfId="1" applyNumberFormat="1" applyFont="1" applyBorder="1" applyAlignment="1">
      <alignment horizontal="right" vertical="center"/>
    </xf>
    <xf numFmtId="185" fontId="12" fillId="0" borderId="125" xfId="1" applyNumberFormat="1" applyFont="1" applyBorder="1" applyAlignment="1">
      <alignment horizontal="right" vertical="center"/>
    </xf>
    <xf numFmtId="185" fontId="12" fillId="2" borderId="126" xfId="1" applyNumberFormat="1" applyFont="1" applyFill="1" applyBorder="1" applyAlignment="1">
      <alignment vertical="center"/>
    </xf>
    <xf numFmtId="185" fontId="12" fillId="0" borderId="127" xfId="1" applyNumberFormat="1" applyFont="1" applyBorder="1" applyAlignment="1">
      <alignment horizontal="right" vertical="center"/>
    </xf>
    <xf numFmtId="185" fontId="12" fillId="2" borderId="128" xfId="1" applyNumberFormat="1" applyFont="1" applyFill="1" applyBorder="1" applyAlignment="1">
      <alignment vertical="center"/>
    </xf>
    <xf numFmtId="185" fontId="12" fillId="3" borderId="129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13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31" xfId="0" applyFont="1" applyBorder="1" applyAlignment="1">
      <alignment horizontal="center" vertical="center"/>
    </xf>
    <xf numFmtId="0" fontId="12" fillId="0" borderId="132" xfId="0" applyFont="1" applyBorder="1" applyAlignment="1">
      <alignment horizontal="center" vertical="center"/>
    </xf>
    <xf numFmtId="38" fontId="12" fillId="0" borderId="130" xfId="1" applyFont="1" applyFill="1" applyBorder="1" applyAlignment="1">
      <alignment horizontal="center" vertical="center"/>
    </xf>
    <xf numFmtId="38" fontId="12" fillId="0" borderId="133" xfId="1" applyFont="1" applyFill="1" applyBorder="1" applyAlignment="1">
      <alignment horizontal="center" vertical="center"/>
    </xf>
    <xf numFmtId="38" fontId="14" fillId="0" borderId="134" xfId="1" applyFont="1" applyFill="1" applyBorder="1" applyAlignment="1">
      <alignment horizontal="center" vertical="center"/>
    </xf>
    <xf numFmtId="38" fontId="15" fillId="0" borderId="133" xfId="1" applyFont="1" applyFill="1" applyBorder="1" applyAlignment="1">
      <alignment horizontal="center" vertical="center"/>
    </xf>
    <xf numFmtId="38" fontId="12" fillId="0" borderId="134" xfId="1" applyFont="1" applyFill="1" applyBorder="1" applyAlignment="1">
      <alignment horizontal="center" vertical="center"/>
    </xf>
    <xf numFmtId="38" fontId="12" fillId="2" borderId="135" xfId="1" applyFont="1" applyFill="1" applyBorder="1" applyAlignment="1">
      <alignment horizontal="center" vertical="center"/>
    </xf>
    <xf numFmtId="38" fontId="12" fillId="0" borderId="136" xfId="1" applyFont="1" applyFill="1" applyBorder="1" applyAlignment="1">
      <alignment horizontal="center" vertical="center"/>
    </xf>
    <xf numFmtId="38" fontId="12" fillId="2" borderId="137" xfId="1" applyFont="1" applyFill="1" applyBorder="1" applyAlignment="1">
      <alignment horizontal="center" vertical="center"/>
    </xf>
    <xf numFmtId="38" fontId="12" fillId="3" borderId="138" xfId="1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179" fontId="0" fillId="0" borderId="74" xfId="0" applyNumberFormat="1" applyBorder="1" applyAlignment="1">
      <alignment horizontal="center" vertical="center"/>
    </xf>
    <xf numFmtId="179" fontId="0" fillId="0" borderId="0" xfId="0" applyNumberFormat="1">
      <alignment vertical="center"/>
    </xf>
    <xf numFmtId="185" fontId="12" fillId="0" borderId="0" xfId="1" applyNumberFormat="1" applyFont="1" applyBorder="1" applyAlignment="1">
      <alignment horizontal="right" vertical="center"/>
    </xf>
    <xf numFmtId="185" fontId="12" fillId="0" borderId="0" xfId="1" applyNumberFormat="1" applyFont="1" applyBorder="1" applyAlignment="1">
      <alignment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_rels/chart2.xml.rels><?xml version="1.0" encoding="UTF-8"?><Relationships xmlns="http://schemas.openxmlformats.org/package/2006/relationships"><Relationship Id="rId1" Type="http://schemas.microsoft.com/office/2011/relationships/chartColorStyle" Target="colors2.xml" /><Relationship Id="rId2" Type="http://schemas.microsoft.com/office/2011/relationships/chartStyle" Target="style2.xml" /></Relationships>
</file>

<file path=xl/charts/_rels/chart3.xml.rels><?xml version="1.0" encoding="UTF-8"?><Relationships xmlns="http://schemas.openxmlformats.org/package/2006/relationships"><Relationship Id="rId1" Type="http://schemas.microsoft.com/office/2011/relationships/chartColorStyle" Target="colors3.xml" /><Relationship Id="rId2" Type="http://schemas.microsoft.com/office/2011/relationships/chartStyle" Target="style3.xml" /></Relationships>
</file>

<file path=xl/charts/_rels/chart4.xml.rels><?xml version="1.0" encoding="UTF-8"?><Relationships xmlns="http://schemas.openxmlformats.org/package/2006/relationships"><Relationship Id="rId1" Type="http://schemas.microsoft.com/office/2011/relationships/chartColorStyle" Target="colors4.xml" /><Relationship Id="rId2" Type="http://schemas.microsoft.com/office/2011/relationships/chartStyle" Target="style4.xml" /></Relationships>
</file>

<file path=xl/charts/_rels/chart5.xml.rels><?xml version="1.0" encoding="UTF-8"?><Relationships xmlns="http://schemas.openxmlformats.org/package/2006/relationships"><Relationship Id="rId1" Type="http://schemas.microsoft.com/office/2011/relationships/chartColorStyle" Target="colors5.xml" /><Relationship Id="rId2" Type="http://schemas.microsoft.com/office/2011/relationships/chartStyle" Target="style5.xml" /></Relationships>
</file>

<file path=xl/charts/_rels/chart7.xml.rels><?xml version="1.0" encoding="UTF-8"?><Relationships xmlns="http://schemas.openxmlformats.org/package/2006/relationships"><Relationship Id="rId1" Type="http://schemas.microsoft.com/office/2011/relationships/chartColorStyle" Target="colors6.xml" /><Relationship Id="rId2" Type="http://schemas.microsoft.com/office/2011/relationships/chartStyle" Target="style6.xml" /></Relationships>
</file>

<file path=xl/charts/_rels/chart8.xml.rels><?xml version="1.0" encoding="UTF-8"?><Relationships xmlns="http://schemas.openxmlformats.org/package/2006/relationships"><Relationship Id="rId1" Type="http://schemas.microsoft.com/office/2011/relationships/chartColorStyle" Target="colors7.xml" /><Relationship Id="rId2" Type="http://schemas.microsoft.com/office/2011/relationships/chartStyle" Target="style7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救急患者搬送数の推移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60469720555564"/>
          <c:y val="0.16970305950562151"/>
          <c:w val="0.79054948460910068"/>
          <c:h val="0.64302742329622586"/>
        </c:manualLayout>
      </c:layout>
      <c:lineChart>
        <c:grouping val="standard"/>
        <c:varyColors val="0"/>
        <c:ser>
          <c:idx val="0"/>
          <c:order val="0"/>
          <c:spPr>
            <a:noFill/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5"/>
            <c:spPr>
              <a:solidFill>
                <a:schemeClr val="tx1"/>
              </a:solidFill>
              <a:ln w="12700" cap="flat" cmpd="sng" algn="ctr">
                <a:solidFill>
                  <a:schemeClr val="accent1">
                    <a:lumMod val="50000"/>
                  </a:schemeClr>
                </a:solidFill>
                <a:prstDash val="solid"/>
                <a:miter lim="800000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報告１!$A$33:$A$38</c15:sqref>
                  </c15:fullRef>
                </c:ext>
              </c:extLst>
              <c:f>報告１!$A$33,報告１!$A$35,報告１!$A$37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報告１!$I$33:$I$38</c15:sqref>
                  </c15:fullRef>
                </c:ext>
              </c:extLst>
              <c:f>報告１!$I$33,報告１!$I$35,報告１!$I$37</c:f>
              <c:numCache>
                <c:formatCode>#,##0;[Red]\-#,##0</c:formatCode>
                <c:ptCount val="3"/>
                <c:pt idx="0">
                  <c:v>32645</c:v>
                </c:pt>
                <c:pt idx="1">
                  <c:v>29346</c:v>
                </c:pt>
                <c:pt idx="2">
                  <c:v>31172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4000"/>
          <c:min val="2800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horzOverflow="overflow" vert="wordArtVertRtl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件数</a:t>
                </a:r>
                <a:endParaRPr lang="ja-JP" altLang="en-US"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;[Red]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</c:valAx>
      <c:spPr>
        <a:noFill/>
        <a:ln w="19050" cap="rnd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圏域別搬送件数の推移（受入地域）</a:t>
            </a:r>
            <a:endParaRPr lang="en-US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1470871770401"/>
          <c:y val="0.15476044488971463"/>
          <c:w val="0.70026956771511673"/>
          <c:h val="0.74025464581970235"/>
        </c:manualLayout>
      </c:layout>
      <c:lineChart>
        <c:grouping val="standard"/>
        <c:varyColors val="0"/>
        <c:ser>
          <c:idx val="0"/>
          <c:order val="0"/>
          <c:tx>
            <c:strRef>
              <c:f>報告１!$B$31:$B$32</c:f>
              <c:strCache>
                <c:ptCount val="1"/>
                <c:pt idx="0">
                  <c:v>東部Ⅰ</c:v>
                </c:pt>
              </c:strCache>
            </c:strRef>
          </c:tx>
          <c:spPr>
            <a:noFill/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0"/>
            <c:invertIfNegative val="0"/>
            <c:marker>
              <c:symbol val="diamond"/>
              <c:size val="5"/>
              <c:spPr>
                <a:solidFill>
                  <a:schemeClr val="accent1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000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8.6311705201075756e-002"/>
                  <c:y val="-5.690547366131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(報告１!$B$33,報告１!$B$35,報告１!$B$37)</c:f>
              <c:numCache>
                <c:formatCode>#,##0;[Red]\-#,##0</c:formatCode>
                <c:ptCount val="3"/>
                <c:pt idx="0">
                  <c:v>14528</c:v>
                </c:pt>
                <c:pt idx="1">
                  <c:v>12671</c:v>
                </c:pt>
                <c:pt idx="2">
                  <c:v>13232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報告１!$C$31:$C$32</c:f>
              <c:strCache>
                <c:ptCount val="1"/>
                <c:pt idx="0">
                  <c:v>東部Ⅱ</c:v>
                </c:pt>
              </c:strCache>
            </c:strRef>
          </c:tx>
          <c:spPr>
            <a:noFill/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Pt>
            <c:idx val="0"/>
            <c:invertIfNegative val="0"/>
            <c:marker>
              <c:symbol val="square"/>
              <c:size val="5"/>
              <c:spPr>
                <a:solidFill>
                  <a:schemeClr val="accent3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square"/>
              <c:size val="5"/>
              <c:spPr>
                <a:solidFill>
                  <a:schemeClr val="accent3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square"/>
              <c:size val="5"/>
              <c:spPr>
                <a:solidFill>
                  <a:schemeClr val="accent3"/>
                </a:solidFill>
                <a:ln w="9525">
                  <a:solidFill>
                    <a:schemeClr val="accent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8.3458321991052326e-002"/>
                  <c:y val="-4.588619310175683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8472514001531702e-002"/>
                  <c:y val="-4.221309958190361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5008980224905301e-003"/>
                  <c:y val="-6.425166070102290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(報告１!$C$33,報告１!$C$35,報告１!$C$37)</c:f>
              <c:numCache>
                <c:formatCode>#,##0;[Red]\-#,##0</c:formatCode>
                <c:ptCount val="3"/>
                <c:pt idx="0">
                  <c:v>3598</c:v>
                </c:pt>
                <c:pt idx="1">
                  <c:v>3364</c:v>
                </c:pt>
                <c:pt idx="2">
                  <c:v>3713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報告１!$D$31:$D$32</c:f>
              <c:strCache>
                <c:ptCount val="1"/>
                <c:pt idx="0">
                  <c:v>東部Ⅲ</c:v>
                </c:pt>
              </c:strCache>
            </c:strRef>
          </c:tx>
          <c:spPr>
            <a:noFill/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FFFF00"/>
                </a:solidFill>
              </a:ln>
              <a:effectLst/>
            </c:spPr>
          </c:marker>
          <c:dPt>
            <c:idx val="0"/>
            <c:invertIfNegative val="0"/>
            <c:marker>
              <c:symbol val="star"/>
              <c:size val="5"/>
              <c:spPr>
                <a:noFill/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FF00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star"/>
              <c:size val="5"/>
              <c:spPr>
                <a:noFill/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FF00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star"/>
              <c:size val="5"/>
              <c:spPr>
                <a:noFill/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FF0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9.4815507440834432e-002"/>
                  <c:y val="-2.75207255024907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865867526211847e-003"/>
                  <c:y val="-9.155257903224821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213472877073759e-002"/>
                  <c:y val="-3.119381902234397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(報告１!$D$33,報告１!$D$35,報告１!$D$37)</c:f>
              <c:numCache>
                <c:formatCode>#,##0;[Red]\-#,##0</c:formatCode>
                <c:ptCount val="3"/>
                <c:pt idx="0">
                  <c:v>2902</c:v>
                </c:pt>
                <c:pt idx="1">
                  <c:v>2777</c:v>
                </c:pt>
                <c:pt idx="2">
                  <c:v>3063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報告１!$E$31:$E$32</c:f>
              <c:strCache>
                <c:ptCount val="1"/>
                <c:pt idx="0">
                  <c:v>南部Ⅰ</c:v>
                </c:pt>
              </c:strCache>
            </c:strRef>
          </c:tx>
          <c:spPr>
            <a:noFill/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(報告１!$E$33,報告１!$E$35,報告１!$E$37)</c:f>
              <c:numCache>
                <c:formatCode>#,##0;[Red]\-#,##0</c:formatCode>
                <c:ptCount val="3"/>
                <c:pt idx="0">
                  <c:v>7476</c:v>
                </c:pt>
                <c:pt idx="1">
                  <c:v>6581</c:v>
                </c:pt>
                <c:pt idx="2">
                  <c:v>7226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報告１!$F$31:$F$32</c:f>
              <c:strCache>
                <c:ptCount val="1"/>
                <c:pt idx="0">
                  <c:v>南部Ⅱ</c:v>
                </c:pt>
              </c:strCache>
            </c:strRef>
          </c:tx>
          <c:spPr>
            <a:noFill/>
            <a:ln w="28575" cap="rnd">
              <a:solidFill>
                <a:srgbClr val="FFC000">
                  <a:alpha val="87000"/>
                </a:srgb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C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5"/>
              <c:spPr>
                <a:solidFill>
                  <a:srgbClr val="C00000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C000">
                    <a:alpha val="87000"/>
                  </a:srgbClr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5"/>
              <c:spPr>
                <a:solidFill>
                  <a:srgbClr val="C00000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C000">
                    <a:alpha val="87000"/>
                  </a:srgbClr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5"/>
              <c:spPr>
                <a:solidFill>
                  <a:srgbClr val="C00000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FFC000">
                    <a:alpha val="87000"/>
                  </a:srgbClr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029869576586241"/>
                  <c:y val="4.59411448945735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6172646388754848e-002"/>
                  <c:y val="4.226805137472018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213519378935445e-002"/>
                  <c:y val="-5.482164383371606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(報告１!$F$33,報告１!$F$35,報告１!$F$37)</c:f>
              <c:numCache>
                <c:formatCode>#,##0;[Red]\-#,##0</c:formatCode>
                <c:ptCount val="3"/>
                <c:pt idx="0">
                  <c:v>867</c:v>
                </c:pt>
                <c:pt idx="1">
                  <c:v>819</c:v>
                </c:pt>
                <c:pt idx="2">
                  <c:v>972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報告１!$G$31:$G$32</c:f>
              <c:strCache>
                <c:ptCount val="1"/>
                <c:pt idx="0">
                  <c:v>西部Ⅰ</c:v>
                </c:pt>
              </c:strCache>
            </c:strRef>
          </c:tx>
          <c:spPr>
            <a:noFill/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7030A0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7030A0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7030A0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7030A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0.11298700416048579"/>
                  <c:y val="-2.017453846278446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570658326855861e-002"/>
                  <c:y val="-2.38476319826375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670645199022601e-002"/>
                  <c:y val="-3.854000606205040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(報告１!$G$33,報告１!$G$35,報告１!$G$37)</c:f>
              <c:numCache>
                <c:formatCode>#,##0;[Red]\-#,##0</c:formatCode>
                <c:ptCount val="3"/>
                <c:pt idx="0">
                  <c:v>957</c:v>
                </c:pt>
                <c:pt idx="1">
                  <c:v>856</c:v>
                </c:pt>
                <c:pt idx="2">
                  <c:v>831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報告１!$H$31:$H$32</c:f>
              <c:strCache>
                <c:ptCount val="1"/>
                <c:pt idx="0">
                  <c:v>西部Ⅱ</c:v>
                </c:pt>
              </c:strCache>
            </c:strRef>
          </c:tx>
          <c:spPr>
            <a:noFill/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rgbClr val="00B0F0"/>
                </a:solidFill>
              </a:ln>
              <a:effectLst/>
            </c:spPr>
          </c:marker>
          <c:dPt>
            <c:idx val="0"/>
            <c:invertIfNegative val="0"/>
            <c:marker>
              <c:symbol val="diamond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diamond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diamond"/>
              <c:size val="5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rgbClr val="00B0F0"/>
                </a:solidFill>
                <a:round/>
              </a:ln>
              <a:effectLst/>
            </c:spPr>
          </c:dPt>
          <c:dLbls>
            <c:dLbl>
              <c:idx val="0"/>
              <c:layout>
                <c:manualLayout>
                  <c:x val="-7.8915447811139489e-002"/>
                  <c:y val="1.864022656334958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3458321991052326e-002"/>
                  <c:y val="2.39025837754542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213472877073759e-002"/>
                  <c:y val="-1.282835142307790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(報告１!$A$33,報告１!$A$35,報告１!$A$37)</c:f>
              <c:strCache>
                <c:ptCount val="3"/>
                <c:pt idx="0">
                  <c:v>令和元年</c:v>
                </c:pt>
                <c:pt idx="1">
                  <c:v>令和２年</c:v>
                </c:pt>
                <c:pt idx="2">
                  <c:v>令和３年</c:v>
                </c:pt>
              </c:strCache>
            </c:strRef>
          </c:cat>
          <c:val>
            <c:numRef>
              <c:f>(報告１!$H$33,報告１!$H$35,報告１!$H$37)</c:f>
              <c:numCache>
                <c:formatCode>#,##0;[Red]\-#,##0</c:formatCode>
                <c:ptCount val="3"/>
                <c:pt idx="0">
                  <c:v>2317</c:v>
                </c:pt>
                <c:pt idx="1">
                  <c:v>2278</c:v>
                </c:pt>
                <c:pt idx="2">
                  <c:v>2135</c:v>
                </c:pt>
              </c:numCache>
            </c:numRef>
          </c:val>
          <c:smooth val="0"/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5000"/>
          <c:min val="500"/>
        </c:scaling>
        <c:delete val="0"/>
        <c:axPos val="l"/>
        <c:title>
          <c:tx>
            <c:rich>
              <a:bodyPr rot="-5400000" spcFirstLastPara="1" vertOverflow="ellipsis" horzOverflow="overflow" vert="wordArtVertRtl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搬送件数</a:t>
                </a:r>
                <a:endParaRPr lang="ja-JP" altLang="en-US"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1.9433960585435294e-002"/>
              <c:y val="0.396373469845194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;[Red]\-#,##0" sourceLinked="1"/>
        <c:majorTickMark val="none"/>
        <c:minorTickMark val="none"/>
        <c:tickLblPos val="nextTo"/>
        <c:spPr>
          <a:noFill/>
          <a:ln>
            <a:solidFill>
              <a:schemeClr val="tx1">
                <a:alpha val="95000"/>
              </a:schemeClr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</c:valAx>
      <c:spPr>
        <a:solidFill>
          <a:schemeClr val="lt1"/>
        </a:solidFill>
        <a:ln w="1905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医療圏別の重症度の割合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950560325687932"/>
          <c:y val="8.4017961610220408e-00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9864476518642553e-002"/>
          <c:y val="0.17029096823019821"/>
          <c:w val="0.77258698550203198"/>
          <c:h val="0.8102726116290678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報告１!$B$78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3.680981595092026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202020202020242e-002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7340067340067337e-003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51787985519167e-017"/>
                  <c:y val="4.498977505112474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4893378226711564e-003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2446689113355782e-003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468013468013467e-002"/>
                  <c:y val="4.089979550102264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691358024691357e-002"/>
                  <c:y val="4.089979550102264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報告１!$B$79:$B$86</c:f>
              <c:numCache>
                <c:formatCode>#,##0</c:formatCode>
                <c:ptCount val="8"/>
                <c:pt idx="0" formatCode="#,##0_ ">
                  <c:v>13289</c:v>
                </c:pt>
                <c:pt idx="1">
                  <c:v>5387</c:v>
                </c:pt>
                <c:pt idx="2">
                  <c:v>2460</c:v>
                </c:pt>
                <c:pt idx="3">
                  <c:v>1330</c:v>
                </c:pt>
                <c:pt idx="4">
                  <c:v>2263</c:v>
                </c:pt>
                <c:pt idx="5" formatCode="General">
                  <c:v>385</c:v>
                </c:pt>
                <c:pt idx="6" formatCode="General">
                  <c:v>655</c:v>
                </c:pt>
                <c:pt idx="7" formatCode="General">
                  <c:v>809</c:v>
                </c:pt>
              </c:numCache>
            </c:numRef>
          </c:val>
        </c:ser>
        <c:ser>
          <c:idx val="1"/>
          <c:order val="1"/>
          <c:tx>
            <c:strRef>
              <c:f>報告１!$C$78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2.2446689113355782e-003"/>
                  <c:y val="3.272015844645188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202020202020204e-002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468013468013467e-002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40067340066513e-003"/>
                  <c:y val="5.72597137014314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468013468013386e-002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202020202020204e-002"/>
                  <c:y val="4.498977505112482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7340067340066513e-003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446689113355782e-003"/>
                  <c:y val="4.498977505112474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報告１!$C$79:$C$86</c:f>
              <c:numCache>
                <c:formatCode>#,##0</c:formatCode>
                <c:ptCount val="8"/>
                <c:pt idx="0" formatCode="#,##0_ ">
                  <c:v>13072</c:v>
                </c:pt>
                <c:pt idx="1">
                  <c:v>4555</c:v>
                </c:pt>
                <c:pt idx="2">
                  <c:v>2546</c:v>
                </c:pt>
                <c:pt idx="3">
                  <c:v>1444</c:v>
                </c:pt>
                <c:pt idx="4">
                  <c:v>2210</c:v>
                </c:pt>
                <c:pt idx="5" formatCode="General">
                  <c:v>644</c:v>
                </c:pt>
                <c:pt idx="6" formatCode="General">
                  <c:v>856</c:v>
                </c:pt>
                <c:pt idx="7" formatCode="General">
                  <c:v>817</c:v>
                </c:pt>
              </c:numCache>
            </c:numRef>
          </c:val>
        </c:ser>
        <c:ser>
          <c:idx val="2"/>
          <c:order val="2"/>
          <c:tx>
            <c:strRef>
              <c:f>報告１!$D$78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dk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dk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1.3468013468013632e-002"/>
                  <c:y val="2.86298568507157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468013468013467e-002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6460715194207667e-016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7340067340067337e-003"/>
                  <c:y val="4.498977505112482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3.680981595092039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報告１!$D$79:$D$86</c:f>
              <c:numCache>
                <c:formatCode>General</c:formatCode>
                <c:ptCount val="8"/>
                <c:pt idx="0" formatCode="#,##0_ ">
                  <c:v>4120</c:v>
                </c:pt>
                <c:pt idx="1" formatCode="#,##0">
                  <c:v>1459</c:v>
                </c:pt>
                <c:pt idx="2">
                  <c:v>715</c:v>
                </c:pt>
                <c:pt idx="3">
                  <c:v>487</c:v>
                </c:pt>
                <c:pt idx="4">
                  <c:v>748</c:v>
                </c:pt>
                <c:pt idx="5">
                  <c:v>191</c:v>
                </c:pt>
                <c:pt idx="6">
                  <c:v>243</c:v>
                </c:pt>
                <c:pt idx="7">
                  <c:v>277</c:v>
                </c:pt>
              </c:numCache>
            </c:numRef>
          </c:val>
        </c:ser>
        <c:ser>
          <c:idx val="3"/>
          <c:order val="3"/>
          <c:tx>
            <c:strRef>
              <c:f>報告１!$E$78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>
              <a:solidFill>
                <a:schemeClr val="tx1"/>
              </a:solidFill>
              <a:prstDash val="solid"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5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6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Pt>
            <c:idx val="7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>
                <a:solidFill>
                  <a:schemeClr val="tx1"/>
                </a:solidFill>
                <a:prstDash val="solid"/>
              </a:ln>
              <a:effectLst/>
            </c:spPr>
          </c:dPt>
          <c:dLbls>
            <c:dLbl>
              <c:idx val="0"/>
              <c:layout>
                <c:manualLayout>
                  <c:x val="-1.3468013468013467e-002"/>
                  <c:y val="3.6810137996554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712682379349047e-002"/>
                  <c:y val="4.908039869249476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223344556677889e-002"/>
                  <c:y val="5.3169734151329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46689113355782e-003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340067340067337e-003"/>
                  <c:y val="4.9079754601227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2446689113355782e-003"/>
                  <c:y val="5.72597137014314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5.72597137014314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4.90797546012269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報告１!$A$79:$A$86</c:f>
              <c:strCache>
                <c:ptCount val="8"/>
                <c:pt idx="0">
                  <c:v>全県</c:v>
                </c:pt>
                <c:pt idx="1">
                  <c:v>東部Ⅰ</c:v>
                </c:pt>
                <c:pt idx="2">
                  <c:v>東部Ⅱ</c:v>
                </c:pt>
                <c:pt idx="3">
                  <c:v>東部Ⅲ</c:v>
                </c:pt>
                <c:pt idx="4">
                  <c:v>南部Ⅰ</c:v>
                </c:pt>
                <c:pt idx="5">
                  <c:v>南部Ⅱ</c:v>
                </c:pt>
                <c:pt idx="6">
                  <c:v>西部Ⅰ</c:v>
                </c:pt>
                <c:pt idx="7">
                  <c:v>西部Ⅱ</c:v>
                </c:pt>
              </c:strCache>
            </c:strRef>
          </c:cat>
          <c:val>
            <c:numRef>
              <c:f>報告１!$E$79:$E$86</c:f>
              <c:numCache>
                <c:formatCode>General</c:formatCode>
                <c:ptCount val="8"/>
                <c:pt idx="0" formatCode="#,##0_ ">
                  <c:v>691</c:v>
                </c:pt>
                <c:pt idx="1">
                  <c:v>231</c:v>
                </c:pt>
                <c:pt idx="2">
                  <c:v>119</c:v>
                </c:pt>
                <c:pt idx="3">
                  <c:v>77</c:v>
                </c:pt>
                <c:pt idx="4">
                  <c:v>129</c:v>
                </c:pt>
                <c:pt idx="5">
                  <c:v>42</c:v>
                </c:pt>
                <c:pt idx="6">
                  <c:v>33</c:v>
                </c:pt>
                <c:pt idx="7">
                  <c:v>60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dk1">
                <a:alpha val="95000"/>
              </a:schemeClr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chemeClr val="lt1"/>
        </a:solidFill>
        <a:ln w="19050" cap="flat" cmpd="sng" algn="ctr">
          <a:solidFill>
            <a:schemeClr val="dk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三次救急医療機関</a:t>
            </a: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における重症度別割合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0549501211124707"/>
          <c:y val="0.16324780831556351"/>
          <c:w val="0.6542850938370689"/>
          <c:h val="0.737614328819459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報告１!$C$114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2.3968315334840845e-003"/>
                  <c:y val="5.55568828464624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474174064882291e-002"/>
                  <c:y val="5.555654635017624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169008877858698e-002"/>
                  <c:y val="5.555620985388994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31921845417575e-002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0422522194647169e-003"/>
                  <c:y val="5.982937619308964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報告１!$C$115:$C$119</c:f>
              <c:numCache>
                <c:formatCode>General</c:formatCode>
                <c:ptCount val="5"/>
                <c:pt idx="0" formatCode="#,##0">
                  <c:v>1621</c:v>
                </c:pt>
                <c:pt idx="1" formatCode="#,##0">
                  <c:v>1659</c:v>
                </c:pt>
                <c:pt idx="2">
                  <c:v>259</c:v>
                </c:pt>
                <c:pt idx="3">
                  <c:v>723</c:v>
                </c:pt>
                <c:pt idx="4" formatCode="#,##0_ ;[Red]\-#,##0\ ">
                  <c:v>4262</c:v>
                </c:pt>
              </c:numCache>
            </c:numRef>
          </c:val>
        </c:ser>
        <c:ser>
          <c:idx val="1"/>
          <c:order val="1"/>
          <c:tx>
            <c:strRef>
              <c:f>報告１!$D$114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6453921544610853e-003"/>
                  <c:y val="5.555721934274872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6.41042250137206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26756658394023e-002"/>
                  <c:y val="5.12827070184039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31921845417575e-002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6070977271960744e-017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報告１!$D$115:$D$119</c:f>
              <c:numCache>
                <c:formatCode>General</c:formatCode>
                <c:ptCount val="5"/>
                <c:pt idx="0" formatCode="#,##0">
                  <c:v>2073</c:v>
                </c:pt>
                <c:pt idx="1" formatCode="#,##0">
                  <c:v>1744</c:v>
                </c:pt>
                <c:pt idx="2">
                  <c:v>554</c:v>
                </c:pt>
                <c:pt idx="3">
                  <c:v>784</c:v>
                </c:pt>
                <c:pt idx="4" formatCode="#,##0_ ;[Red]\-#,##0\ ">
                  <c:v>5155</c:v>
                </c:pt>
              </c:numCache>
            </c:numRef>
          </c:val>
        </c:ser>
        <c:ser>
          <c:idx val="2"/>
          <c:order val="2"/>
          <c:tx>
            <c:strRef>
              <c:f>報告１!$E$114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0011498823686728e-003"/>
                  <c:y val="5.12833800109765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3896696259528987e-003"/>
                  <c:y val="5.555654635017624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737087032441123e-002"/>
                  <c:y val="6.410321552486185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0422522194646744e-003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474174064881388e-003"/>
                  <c:y val="5.555587335760368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報告１!$E$115:$E$119</c:f>
              <c:numCache>
                <c:formatCode>General</c:formatCode>
                <c:ptCount val="5"/>
                <c:pt idx="0">
                  <c:v>478</c:v>
                </c:pt>
                <c:pt idx="1">
                  <c:v>1001</c:v>
                </c:pt>
                <c:pt idx="2">
                  <c:v>307</c:v>
                </c:pt>
                <c:pt idx="3">
                  <c:v>271</c:v>
                </c:pt>
                <c:pt idx="4" formatCode="#,##0_ ;[Red]\-#,##0\ ">
                  <c:v>2057</c:v>
                </c:pt>
              </c:numCache>
            </c:numRef>
          </c:val>
        </c:ser>
        <c:ser>
          <c:idx val="3"/>
          <c:order val="3"/>
          <c:tx>
            <c:strRef>
              <c:f>報告１!$F$114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0422522194646744e-003"/>
                  <c:y val="4.273570134743209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0422522194648462e-003"/>
                  <c:y val="4.273570134743204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3896696259528987e-003"/>
                  <c:y val="5.982971268937590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3896696259528987e-003"/>
                  <c:y val="5.12823705221177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0422522194646744e-003"/>
                  <c:y val="5.982937619308964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報告１!$A$115:$B$119</c:f>
              <c:strCache>
                <c:ptCount val="5"/>
              </c:strCache>
            </c:strRef>
          </c:cat>
          <c:val>
            <c:numRef>
              <c:f>報告１!$F$115:$F$119</c:f>
              <c:numCache>
                <c:formatCode>General</c:formatCode>
                <c:ptCount val="5"/>
                <c:pt idx="0">
                  <c:v>182</c:v>
                </c:pt>
                <c:pt idx="1">
                  <c:v>117</c:v>
                </c:pt>
                <c:pt idx="2">
                  <c:v>9</c:v>
                </c:pt>
                <c:pt idx="3">
                  <c:v>56</c:v>
                </c:pt>
                <c:pt idx="4" formatCode="#,##0_ ;[Red]\-#,##0\ ">
                  <c:v>364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tx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搬送先種別による状況</a:t>
            </a:r>
            <a:endParaRPr lang="ja-JP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35924325599067169"/>
          <c:y val="4.2132854198594305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809538863729244"/>
          <c:y val="0.1681924056496174"/>
          <c:w val="0.63623156395068103"/>
          <c:h val="0.715748760571595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報告１!$D$147</c:f>
              <c:strCache>
                <c:ptCount val="1"/>
                <c:pt idx="0">
                  <c:v>軽症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2.2259321090706734e-003"/>
                  <c:y val="-7.407407407407415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6777963272119795e-003"/>
                  <c:y val="-6.48148148148148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808283912184285e-017"/>
                  <c:y val="-6.94444444444444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808283912184285e-017"/>
                  <c:y val="-6.48148148148148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報告１!$D$148:$D$151</c:f>
              <c:numCache>
                <c:formatCode>#,##0</c:formatCode>
                <c:ptCount val="4"/>
                <c:pt idx="0" formatCode="General">
                  <c:v>688</c:v>
                </c:pt>
                <c:pt idx="1">
                  <c:v>8339</c:v>
                </c:pt>
                <c:pt idx="2">
                  <c:v>4262</c:v>
                </c:pt>
                <c:pt idx="3" formatCode="#,##0_ ">
                  <c:v>13289</c:v>
                </c:pt>
              </c:numCache>
            </c:numRef>
          </c:val>
        </c:ser>
        <c:ser>
          <c:idx val="1"/>
          <c:order val="1"/>
          <c:tx>
            <c:strRef>
              <c:f>報告１!$E$147</c:f>
              <c:strCache>
                <c:ptCount val="1"/>
                <c:pt idx="0">
                  <c:v>中症</c:v>
                </c:pt>
              </c:strCache>
            </c:strRef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"/>
                  <c:y val="-7.87037037037037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161656782436857e-017"/>
                  <c:y val="-7.40740740740740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259321090706734e-003"/>
                  <c:y val="-6.94444444444444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5.55555555555555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報告１!$E$148:$E$151</c:f>
              <c:numCache>
                <c:formatCode>#,##0</c:formatCode>
                <c:ptCount val="4"/>
                <c:pt idx="0" formatCode="General">
                  <c:v>645</c:v>
                </c:pt>
                <c:pt idx="1">
                  <c:v>7272</c:v>
                </c:pt>
                <c:pt idx="2">
                  <c:v>5155</c:v>
                </c:pt>
                <c:pt idx="3" formatCode="#,##0_ ">
                  <c:v>13072</c:v>
                </c:pt>
              </c:numCache>
            </c:numRef>
          </c:val>
        </c:ser>
        <c:ser>
          <c:idx val="2"/>
          <c:order val="2"/>
          <c:tx>
            <c:strRef>
              <c:f>報告１!$F$147</c:f>
              <c:strCache>
                <c:ptCount val="1"/>
                <c:pt idx="0">
                  <c:v>重症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1151879063538222e-002"/>
                  <c:y val="-6.95999577234054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385295995573751e-002"/>
                  <c:y val="-7.885888425020698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0745687256555e-002"/>
                  <c:y val="-6.481481481481485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116307766175369e-002"/>
                  <c:y val="-5.571103947577022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報告１!$F$148:$F$151</c:f>
              <c:numCache>
                <c:formatCode>#,##0</c:formatCode>
                <c:ptCount val="4"/>
                <c:pt idx="0" formatCode="General">
                  <c:v>139</c:v>
                </c:pt>
                <c:pt idx="1">
                  <c:v>1924</c:v>
                </c:pt>
                <c:pt idx="2">
                  <c:v>2057</c:v>
                </c:pt>
                <c:pt idx="3" formatCode="#,##0_ ">
                  <c:v>4120</c:v>
                </c:pt>
              </c:numCache>
            </c:numRef>
          </c:val>
        </c:ser>
        <c:ser>
          <c:idx val="3"/>
          <c:order val="3"/>
          <c:tx>
            <c:strRef>
              <c:f>報告１!$G$147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tx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tx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8.9037284362826936e-003"/>
                  <c:y val="-7.87037037037037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233416932035531e-002"/>
                  <c:y val="-0.101385615388680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1129660545353366e-002"/>
                  <c:y val="-6.94444444444444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6777963272120202e-003"/>
                  <c:y val="-5.55555555555555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報告１!$A$148:$C$151</c:f>
              <c:strCache>
                <c:ptCount val="4"/>
              </c:strCache>
            </c:strRef>
          </c:cat>
          <c:val>
            <c:numRef>
              <c:f>報告１!$G$148:$G$151</c:f>
              <c:numCache>
                <c:formatCode>General</c:formatCode>
                <c:ptCount val="4"/>
                <c:pt idx="0">
                  <c:v>20</c:v>
                </c:pt>
                <c:pt idx="1">
                  <c:v>307</c:v>
                </c:pt>
                <c:pt idx="2">
                  <c:v>364</c:v>
                </c:pt>
                <c:pt idx="3" formatCode="#,##0_ ">
                  <c:v>691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0.1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horzOverflow="overflow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chemeClr val="lt1"/>
    </a:solidFill>
    <a:ln w="28575" cap="flat" cmpd="sng" algn="ctr">
      <a:solidFill>
        <a:schemeClr val="tx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搬送先種別</a:t>
            </a:r>
            <a:endParaRPr lang="en-US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659981604863494e-002"/>
          <c:y val="0.32916331501727752"/>
          <c:w val="0.93888888888888888"/>
          <c:h val="0.66631889763779528"/>
        </c:manualLayout>
      </c:layout>
      <c:pie3DChart>
        <c:varyColors val="1"/>
        <c:ser>
          <c:idx val="0"/>
          <c:order val="0"/>
          <c:dPt>
            <c:idx val="0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2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8.1726521989629347e-002"/>
                  <c:y val="-5.3738174814479123e-002"/>
                </c:manualLayout>
              </c:layout>
              <c:tx>
                <c:rich>
                  <a:bodyPr horzOverflow="overflow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その他医療機関</a:t>
                    </a:r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>
                      <a:defRPr/>
                    </a:pPr>
                    <a:fld id="{B06B68E2-B029-4B3D-9E7C-88A2DF148553}" type="VALUE">
                      <a:rPr lang="en-US" altLang="ja-JP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8082629153063184"/>
                  <c:y val="-0.1156003700976227"/>
                </c:manualLayout>
              </c:layout>
              <c:tx>
                <c:rich>
                  <a:bodyPr horzOverflow="overflow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救急告示（２次）</a:t>
                    </a:r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>
                      <a:defRPr/>
                    </a:pPr>
                    <a:fld id="{F64FFC2C-1727-42BB-87B4-51D4EE75506E}" type="VALUE">
                      <a:rPr lang="en-US" altLang="ja-JP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97560975609756e-002"/>
                  <c:y val="-0.21244849789459772"/>
                </c:manualLayout>
              </c:layout>
              <c:tx>
                <c:rich>
                  <a:bodyPr horzOverflow="overflow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救急告示（３次・救命セ）</a:t>
                    </a:r>
                    <a:fld id="{D6C34A56-9C7D-4E7F-9B8A-6BE655900315}" type="VALUE">
                      <a:rPr lang="en-US" altLang="ja-JP" sz="100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100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val>
            <c:numRef>
              <c:f>報告１!$K$176:$K$178</c:f>
              <c:numCache>
                <c:formatCode>0.0%</c:formatCode>
                <c:ptCount val="3"/>
                <c:pt idx="0">
                  <c:v>4.7863467214166559e-002</c:v>
                </c:pt>
                <c:pt idx="1">
                  <c:v>0.57237264211471839</c:v>
                </c:pt>
                <c:pt idx="2">
                  <c:v>0.3797638906711151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000">
                  <a:solidFill>
                    <a:schemeClr val="dk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dk1"/>
          </a:solidFill>
          <a:latin typeface="+mn-lt"/>
          <a:ea typeface="+mn-ea"/>
          <a:cs typeface="+mn-cs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救急告示への搬送割合</a:t>
            </a:r>
            <a:endParaRPr lang="ja-JP" altLang="en-US"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/>
      <c:pie3DChart>
        <c:varyColors val="1"/>
        <c:ser>
          <c:idx val="0"/>
          <c:order val="0"/>
          <c:tx>
            <c:strRef>
              <c:f>報告１!$J$198:$J$199</c:f>
              <c:strCache>
                <c:ptCount val="1"/>
                <c:pt idx="0">
                  <c:v>95.2% 4.8%</c:v>
                </c:pt>
              </c:strCache>
            </c:strRef>
          </c:tx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Pt>
            <c:idx val="1"/>
            <c:invertIfNegative val="0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20657833770778652"/>
                  <c:y val="-3.318014793605345e-002"/>
                </c:manualLayout>
              </c:layout>
              <c:tx>
                <c:rich>
                  <a:bodyPr rot="0" spcFirstLastPara="1" vertOverflow="overflow" horzOverflow="overflow" wrap="square" anchor="ctr" anchorCtr="1">
                    <a:sp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救急告示</a:t>
                    </a:r>
                    <a:fld id="{774006D5-2CB2-495B-A9BE-580C7C7A1F2F}" type="VALUE">
                      <a:rPr lang="en-US" altLang="ja-JP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0893620297462817"/>
                  <c:y val="1.8447148651873062e-002"/>
                </c:manualLayout>
              </c:layout>
              <c:tx>
                <c:rich>
                  <a:bodyPr rot="0" spcFirstLastPara="1" vertOverflow="overflow" horzOverflow="overflow" wrap="square" anchor="ctr" anchorCtr="1">
                    <a:spAutoFit/>
                  </a:bodyPr>
                  <a:lstStyle/>
                  <a:p>
                    <a:pPr algn="ctr" rtl="0">
                      <a:def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その他</a:t>
                    </a:r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 algn="ctr" rtl="0">
                      <a:defRPr lang="en-US" altLang="ja-JP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A1D2B5-521A-4859-86E0-E69602FD9B08}" type="VALUE">
                      <a:rPr lang="en-US" altLang="ja-JP" sz="900" b="0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rPr>
                      <a:t>[値]</a:t>
                    </a:fld>
                    <a:endPara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noFill/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</c:dLbls>
          <c:cat>
            <c:strRef>
              <c:f>報告１!$H$198:$H$199</c:f>
              <c:strCache>
                <c:ptCount val="2"/>
                <c:pt idx="0">
                  <c:v>救急告示</c:v>
                </c:pt>
                <c:pt idx="1">
                  <c:v>その他</c:v>
                </c:pt>
              </c:strCache>
            </c:strRef>
          </c:cat>
          <c:val>
            <c:numRef>
              <c:f>報告１!$J$198:$J$199</c:f>
              <c:numCache>
                <c:formatCode>0.0%</c:formatCode>
                <c:ptCount val="2"/>
                <c:pt idx="0">
                  <c:v>0.95213653278583343</c:v>
                </c:pt>
                <c:pt idx="1">
                  <c:v>4.7863467214166559e-002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horzOverflow="overflow" wrap="square" anchor="ctr" anchorCtr="1"/>
          <a:lstStyle/>
          <a:p>
            <a:pPr algn="ctr" rtl="0">
              <a:def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病院別患者搬送数の推移（上位１０病院）</a:t>
            </a:r>
            <a:endParaRPr lang="en-US" altLang="en-US" sz="14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021328415029201"/>
          <c:y val="0.12495511669658889"/>
          <c:w val="0.84234872667943539"/>
          <c:h val="0.64169995806179525"/>
        </c:manualLayout>
      </c:layout>
      <c:barChart>
        <c:barDir val="col"/>
        <c:grouping val="clustered"/>
        <c:varyColors val="0"/>
        <c:ser>
          <c:idx val="6"/>
          <c:order val="2"/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5075075075075074e-003"/>
                  <c:y val="2.393776181926989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3746312684365781e-003"/>
                  <c:y val="-1.4362657091561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0090090090090089e-003"/>
                  <c:y val="9.575104727707959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186142661370871e-003"/>
                  <c:y val="-8.7770779401789533e-0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0090121478178051e-003"/>
                  <c:y val="1.43626570915619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593245534573773e-002"/>
                  <c:y val="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755231923443199e-002"/>
                  <c:y val="9.575104727707959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7858569669941701e-002"/>
                  <c:y val="1.19688809096349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8.9824170208813482e-003"/>
                  <c:y val="-2.393776181927077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報告２!$C$42:$C$51</c:f>
              <c:strCache>
                <c:ptCount val="10"/>
                <c:pt idx="0">
                  <c:v>徳島赤十字病院</c:v>
                </c:pt>
                <c:pt idx="1">
                  <c:v>徳島県立中央病院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徳島県鳴門病院</c:v>
                </c:pt>
                <c:pt idx="5">
                  <c:v>田岡病院</c:v>
                </c:pt>
                <c:pt idx="6">
                  <c:v>阿南医療センター※</c:v>
                </c:pt>
                <c:pt idx="7">
                  <c:v>徳島県立三好病院</c:v>
                </c:pt>
                <c:pt idx="8">
                  <c:v>徳島大学病院</c:v>
                </c:pt>
                <c:pt idx="9">
                  <c:v>徳島健生病院</c:v>
                </c:pt>
              </c:strCache>
            </c:strRef>
          </c:cat>
          <c:val>
            <c:numRef>
              <c:f>報告２!$F$42:$F$51</c:f>
              <c:numCache>
                <c:formatCode>#,##0;[Red]\-#,##0</c:formatCode>
                <c:ptCount val="10"/>
                <c:pt idx="0">
                  <c:v>4978</c:v>
                </c:pt>
                <c:pt idx="1">
                  <c:v>5193</c:v>
                </c:pt>
                <c:pt idx="2">
                  <c:v>2661</c:v>
                </c:pt>
                <c:pt idx="3">
                  <c:v>2588</c:v>
                </c:pt>
                <c:pt idx="4">
                  <c:v>2139</c:v>
                </c:pt>
                <c:pt idx="5">
                  <c:v>2588</c:v>
                </c:pt>
                <c:pt idx="6">
                  <c:v>1302</c:v>
                </c:pt>
                <c:pt idx="7">
                  <c:v>2101</c:v>
                </c:pt>
                <c:pt idx="8">
                  <c:v>1057</c:v>
                </c:pt>
                <c:pt idx="9">
                  <c:v>904</c:v>
                </c:pt>
              </c:numCache>
            </c:numRef>
          </c:val>
        </c:ser>
        <c:ser>
          <c:idx val="1"/>
          <c:order val="4"/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6639026316400711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624973869416764e-003"/>
                  <c:y val="-1.675643327348892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123498943163618e-003"/>
                  <c:y val="-4.069419509275882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452093930737071e-003"/>
                  <c:y val="-1.915020945541600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5044480059461597e-003"/>
                  <c:y val="-1.196888090963494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274336283185948e-002"/>
                  <c:y val="-7.181328545781057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247787610620553e-003"/>
                  <c:y val="-2.154398563734290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徳島赤十字病院</c:v>
                </c:pt>
                <c:pt idx="1">
                  <c:v>徳島県立中央病院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徳島県鳴門病院</c:v>
                </c:pt>
                <c:pt idx="5">
                  <c:v>田岡病院</c:v>
                </c:pt>
                <c:pt idx="6">
                  <c:v>阿南医療センター※</c:v>
                </c:pt>
                <c:pt idx="7">
                  <c:v>徳島県立三好病院</c:v>
                </c:pt>
                <c:pt idx="8">
                  <c:v>徳島大学病院</c:v>
                </c:pt>
                <c:pt idx="9">
                  <c:v>徳島健生病院</c:v>
                </c:pt>
              </c:strCache>
            </c:strRef>
          </c:cat>
          <c:val>
            <c:numRef>
              <c:f>報告２!$H$42:$H$51</c:f>
              <c:numCache>
                <c:formatCode>#,##0;[Red]\-#,##0</c:formatCode>
                <c:ptCount val="10"/>
                <c:pt idx="0">
                  <c:v>4298</c:v>
                </c:pt>
                <c:pt idx="1">
                  <c:v>4623</c:v>
                </c:pt>
                <c:pt idx="2">
                  <c:v>2503</c:v>
                </c:pt>
                <c:pt idx="3">
                  <c:v>2473</c:v>
                </c:pt>
                <c:pt idx="4">
                  <c:v>2066</c:v>
                </c:pt>
                <c:pt idx="5">
                  <c:v>1915</c:v>
                </c:pt>
                <c:pt idx="6">
                  <c:v>1826</c:v>
                </c:pt>
                <c:pt idx="7">
                  <c:v>1958</c:v>
                </c:pt>
                <c:pt idx="8">
                  <c:v>962</c:v>
                </c:pt>
                <c:pt idx="9">
                  <c:v>846</c:v>
                </c:pt>
              </c:numCache>
            </c:numRef>
          </c:val>
        </c:ser>
        <c:ser>
          <c:idx val="5"/>
          <c:order val="6"/>
          <c:spPr>
            <a:pattFill prst="pct5">
              <a:fgClr>
                <a:schemeClr val="tx1"/>
              </a:fgClr>
              <a:bgClr>
                <a:schemeClr val="bg2">
                  <a:lumMod val="25000"/>
                </a:schemeClr>
              </a:bgClr>
            </a:pattFill>
            <a:ln cmpd="sng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2">
                    <a:lumMod val="25000"/>
                  </a:schemeClr>
                </a:bgClr>
              </a:pattFill>
              <a:ln cmpd="sng"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8495575221238937e-00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303858035444683e-002"/>
                  <c:y val="2.3937761819269898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06006006006006e-003"/>
                  <c:y val="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430748147632042e-002"/>
                  <c:y val="-1.43626570915619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0030427612477645e-003"/>
                  <c:y val="-9.575104727707959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5075075075075074e-003"/>
                  <c:y val="7.181328545780882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274336283185733e-002"/>
                  <c:y val="-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5842333867558592e-003"/>
                  <c:y val="7.1813285457809697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510510510510291e-002"/>
                  <c:y val="4.787552363853979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wrap="square" anchor="ctr" anchorCtr="1">
                  <a:spAutoFit/>
                </a:bodyPr>
                <a:lstStyle/>
                <a:p>
                  <a:pPr algn="ctr" rtl="0">
                    <a:defRPr lang="ja-JP" altLang="en-US" sz="900" b="0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報告２!$C$42:$C$51</c:f>
              <c:strCache>
                <c:ptCount val="10"/>
                <c:pt idx="0">
                  <c:v>徳島赤十字病院</c:v>
                </c:pt>
                <c:pt idx="1">
                  <c:v>徳島県立中央病院</c:v>
                </c:pt>
                <c:pt idx="2">
                  <c:v>吉野川医療センター</c:v>
                </c:pt>
                <c:pt idx="3">
                  <c:v>徳島市民病院</c:v>
                </c:pt>
                <c:pt idx="4">
                  <c:v>徳島県鳴門病院</c:v>
                </c:pt>
                <c:pt idx="5">
                  <c:v>田岡病院</c:v>
                </c:pt>
                <c:pt idx="6">
                  <c:v>阿南医療センター※</c:v>
                </c:pt>
                <c:pt idx="7">
                  <c:v>徳島県立三好病院</c:v>
                </c:pt>
                <c:pt idx="8">
                  <c:v>徳島大学病院</c:v>
                </c:pt>
                <c:pt idx="9">
                  <c:v>徳島健生病院</c:v>
                </c:pt>
              </c:strCache>
            </c:strRef>
          </c:cat>
          <c:val>
            <c:numRef>
              <c:f>報告２!$J$42:$J$51</c:f>
              <c:numCache>
                <c:formatCode>#,##0;[Red]\-#,##0</c:formatCode>
                <c:ptCount val="10"/>
                <c:pt idx="0">
                  <c:v>4521</c:v>
                </c:pt>
                <c:pt idx="1">
                  <c:v>4354</c:v>
                </c:pt>
                <c:pt idx="2">
                  <c:v>2798</c:v>
                </c:pt>
                <c:pt idx="3">
                  <c:v>2520</c:v>
                </c:pt>
                <c:pt idx="4">
                  <c:v>2392</c:v>
                </c:pt>
                <c:pt idx="5">
                  <c:v>2217</c:v>
                </c:pt>
                <c:pt idx="6">
                  <c:v>2151</c:v>
                </c:pt>
                <c:pt idx="7">
                  <c:v>1834</c:v>
                </c:pt>
                <c:pt idx="8">
                  <c:v>1129</c:v>
                </c:pt>
                <c:pt idx="9">
                  <c:v>939</c:v>
                </c:pt>
              </c:numCache>
            </c:numRef>
          </c:val>
        </c:ser>
        <c:dLbls>
          <c:txPr>
            <a:bodyPr rot="0" spcFirstLastPara="1" vertOverflow="ellipsis" wrap="square" anchor="ctr" anchorCtr="1">
              <a:spAutoFit/>
            </a:bodyPr>
            <a:lstStyle/>
            <a:p>
              <a:pPr algn="ctr" rtl="0">
                <a:defRPr lang="ja-JP" altLang="en-US" sz="10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"/>
        <c:axId val="2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田岡病院</c:v>
                      </c:pt>
                      <c:pt idx="6">
                        <c:v>阿南医療センター※</c:v>
                      </c:pt>
                      <c:pt idx="7">
                        <c:v>徳島県立三好病院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報告２!$D$42:$D$51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4"/>
                <c:order val="1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田岡病院</c:v>
                      </c:pt>
                      <c:pt idx="6">
                        <c:v>阿南医療センター※</c:v>
                      </c:pt>
                      <c:pt idx="7">
                        <c:v>徳島県立三好病院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報告２!$E$42:$E$51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0"/>
                <c:order val="3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noFill/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田岡病院</c:v>
                      </c:pt>
                      <c:pt idx="6">
                        <c:v>阿南医療センター※</c:v>
                      </c:pt>
                      <c:pt idx="7">
                        <c:v>徳島県立三好病院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報告２!$G$42:$G$51</c15:sqref>
                        </c15:formulaRef>
                      </c:ext>
                    </c:extLst>
                    <c:numCache>
                      <c:formatCode>#,##0;[Red]\-#,##0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3"/>
                <c:order val="5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noFill/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田岡病院</c:v>
                      </c:pt>
                      <c:pt idx="6">
                        <c:v>阿南医療センター※</c:v>
                      </c:pt>
                      <c:pt idx="7">
                        <c:v>徳島県立三好病院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報告２!$I$42:$I$51</c15:sqref>
                        </c15:formulaRef>
                      </c:ext>
                    </c:extLst>
                    <c:numCache>
                      <c:formatCode>#,##0;[Red]\-#,##0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horzOverflow="overflow" wrap="square" lIns="38100" tIns="19050" rIns="38100" bIns="19050" anchor="ctr" anchorCtr="1">
                      <a:spAutoFit/>
                    </a:bodyPr>
                    <a:lstStyle/>
                    <a:p>
                      <a:pPr algn="ctr" rtl="0">
                        <a:defRPr lang="ja-JP" altLang="en-US"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 alt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extLst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noFill/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報告２!$C$42:$C$51</c15:sqref>
                        </c15:formulaRef>
                      </c:ext>
                    </c:extLst>
                    <c:strCache>
                      <c:ptCount val="10"/>
                      <c:pt idx="0">
                        <c:v>徳島赤十字病院</c:v>
                      </c:pt>
                      <c:pt idx="1">
                        <c:v>徳島県立中央病院</c:v>
                      </c:pt>
                      <c:pt idx="2">
                        <c:v>吉野川医療センター</c:v>
                      </c:pt>
                      <c:pt idx="3">
                        <c:v>徳島市民病院</c:v>
                      </c:pt>
                      <c:pt idx="4">
                        <c:v>徳島県鳴門病院</c:v>
                      </c:pt>
                      <c:pt idx="5">
                        <c:v>田岡病院</c:v>
                      </c:pt>
                      <c:pt idx="6">
                        <c:v>阿南医療センター※</c:v>
                      </c:pt>
                      <c:pt idx="7">
                        <c:v>徳島県立三好病院</c:v>
                      </c:pt>
                      <c:pt idx="8">
                        <c:v>徳島大学病院</c:v>
                      </c:pt>
                      <c:pt idx="9">
                        <c:v>徳島健生病院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報告２!$K$42:$K$51</c15:sqref>
                        </c15:formulaRef>
                      </c:ext>
                    </c:extLst>
                    <c:numCache>
                      <c:formatCode>#,##0;[Red]\-#,##0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in val="500"/>
        </c:scaling>
        <c:delete val="0"/>
        <c:axPos val="l"/>
        <c:majorGridlines>
          <c:spPr>
            <a:noFill/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noFill/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horzOverflow="overflow" vert="wordArtVertRtl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件数</a:t>
                </a:r>
                <a:endParaRPr lang="ja-JP" altLang="en-US"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4.2353146122221449e-002"/>
              <c:y val="0.415487920383381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solidFill>
          <a:schemeClr val="lt1"/>
        </a:solidFill>
        <a:ln w="12700" cap="flat" cmpd="sng" algn="ctr">
          <a:solidFill>
            <a:schemeClr val="tx1"/>
          </a:solidFill>
          <a:prstDash val="solid"/>
          <a:miter lim="800000"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tx1"/>
      </a:solidFill>
      <a:prstDash val="solid"/>
      <a:miter lim="800000"/>
    </a:ln>
    <a:effectLst/>
  </c:spPr>
  <c:txPr>
    <a:bodyPr vertOverflow="overflow" horzOverflow="overflow" anchor="ctr" anchorCtr="1"/>
    <a:lstStyle/>
    <a:p>
      <a:pPr algn="ctr" rtl="0">
        <a:defRPr lang="ja-JP" altLang="en-US">
          <a:solidFill>
            <a:schemeClr val="dk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a="http://schemas.openxmlformats.org/drawingml/2006/main" xmlns:cs="http://schemas.microsoft.com/office/drawing/2012/chartStyle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a="http://schemas.openxmlformats.org/drawingml/2006/main" xmlns:cs="http://schemas.microsoft.com/office/drawing/2012/chartStyle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8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295275</xdr:colOff>
      <xdr:row>9</xdr:row>
      <xdr:rowOff>76200</xdr:rowOff>
    </xdr:from>
    <xdr:to xmlns:xdr="http://schemas.openxmlformats.org/drawingml/2006/spreadsheetDrawing">
      <xdr:col>10</xdr:col>
      <xdr:colOff>142875</xdr:colOff>
      <xdr:row>27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95250</xdr:colOff>
      <xdr:row>41</xdr:row>
      <xdr:rowOff>38100</xdr:rowOff>
    </xdr:from>
    <xdr:to xmlns:xdr="http://schemas.openxmlformats.org/drawingml/2006/spreadsheetDrawing">
      <xdr:col>10</xdr:col>
      <xdr:colOff>352425</xdr:colOff>
      <xdr:row>65</xdr:row>
      <xdr:rowOff>66675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0</xdr:col>
      <xdr:colOff>57150</xdr:colOff>
      <xdr:row>86</xdr:row>
      <xdr:rowOff>85725</xdr:rowOff>
    </xdr:from>
    <xdr:to xmlns:xdr="http://schemas.openxmlformats.org/drawingml/2006/spreadsheetDrawing">
      <xdr:col>10</xdr:col>
      <xdr:colOff>381000</xdr:colOff>
      <xdr:row>108</xdr:row>
      <xdr:rowOff>104775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0</xdr:col>
      <xdr:colOff>76200</xdr:colOff>
      <xdr:row>120</xdr:row>
      <xdr:rowOff>9525</xdr:rowOff>
    </xdr:from>
    <xdr:to xmlns:xdr="http://schemas.openxmlformats.org/drawingml/2006/spreadsheetDrawing">
      <xdr:col>10</xdr:col>
      <xdr:colOff>152400</xdr:colOff>
      <xdr:row>140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0</xdr:col>
      <xdr:colOff>76200</xdr:colOff>
      <xdr:row>152</xdr:row>
      <xdr:rowOff>28575</xdr:rowOff>
    </xdr:from>
    <xdr:to xmlns:xdr="http://schemas.openxmlformats.org/drawingml/2006/spreadsheetDrawing">
      <xdr:col>10</xdr:col>
      <xdr:colOff>438150</xdr:colOff>
      <xdr:row>172</xdr:row>
      <xdr:rowOff>9525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28575</xdr:colOff>
      <xdr:row>172</xdr:row>
      <xdr:rowOff>123825</xdr:rowOff>
    </xdr:from>
    <xdr:to xmlns:xdr="http://schemas.openxmlformats.org/drawingml/2006/spreadsheetDrawing">
      <xdr:col>5</xdr:col>
      <xdr:colOff>485775</xdr:colOff>
      <xdr:row>191</xdr:row>
      <xdr:rowOff>19050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0</xdr:col>
      <xdr:colOff>85725</xdr:colOff>
      <xdr:row>196</xdr:row>
      <xdr:rowOff>47625</xdr:rowOff>
    </xdr:from>
    <xdr:to xmlns:xdr="http://schemas.openxmlformats.org/drawingml/2006/spreadsheetDrawing">
      <xdr:col>6</xdr:col>
      <xdr:colOff>457200</xdr:colOff>
      <xdr:row>210</xdr:row>
      <xdr:rowOff>133350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390525</xdr:colOff>
      <xdr:row>53</xdr:row>
      <xdr:rowOff>95250</xdr:rowOff>
    </xdr:from>
    <xdr:to xmlns:xdr="http://schemas.openxmlformats.org/drawingml/2006/spreadsheetDrawing">
      <xdr:col>16</xdr:col>
      <xdr:colOff>466725</xdr:colOff>
      <xdr:row>90</xdr:row>
      <xdr:rowOff>114300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00"/>
  <sheetViews>
    <sheetView tabSelected="1" view="pageBreakPreview" zoomScaleSheetLayoutView="100" workbookViewId="0">
      <selection activeCell="A3" sqref="A3"/>
    </sheetView>
  </sheetViews>
  <sheetFormatPr defaultRowHeight="11.25"/>
  <cols>
    <col min="9" max="9" width="9.33203125" customWidth="1"/>
    <col min="10" max="10" width="9.6640625" bestFit="1" customWidth="1"/>
  </cols>
  <sheetData>
    <row r="1" spans="1:11">
      <c r="B1" s="24" t="s">
        <v>103</v>
      </c>
      <c r="C1" s="25"/>
      <c r="D1" s="25"/>
      <c r="E1" s="25"/>
      <c r="F1" s="25"/>
      <c r="G1" s="25"/>
      <c r="H1" s="25"/>
      <c r="I1" s="25"/>
      <c r="J1" s="25"/>
    </row>
    <row r="2" spans="1:11">
      <c r="B2" s="25"/>
      <c r="C2" s="25"/>
      <c r="D2" s="25"/>
      <c r="E2" s="25"/>
      <c r="F2" s="25"/>
      <c r="G2" s="25"/>
      <c r="H2" s="25"/>
      <c r="I2" s="25"/>
      <c r="J2" s="25"/>
    </row>
    <row r="4" spans="1:11">
      <c r="H4" s="25" t="s">
        <v>3</v>
      </c>
      <c r="I4" s="25"/>
      <c r="J4" s="25"/>
      <c r="K4" s="25"/>
    </row>
    <row r="5" spans="1:11">
      <c r="A5" s="1" t="s">
        <v>197</v>
      </c>
      <c r="B5" s="2"/>
      <c r="C5" s="2"/>
      <c r="D5" s="2"/>
      <c r="E5" s="2"/>
      <c r="F5" s="2"/>
    </row>
    <row r="6" spans="1:11">
      <c r="A6" s="2"/>
      <c r="B6" s="2"/>
      <c r="C6" s="2"/>
      <c r="D6" s="2"/>
      <c r="E6" s="2"/>
      <c r="F6" s="2"/>
    </row>
    <row r="7" spans="1:11">
      <c r="F7" s="72" t="s">
        <v>217</v>
      </c>
      <c r="G7" s="25"/>
      <c r="H7" s="25"/>
      <c r="I7" s="25"/>
      <c r="J7" s="25"/>
    </row>
    <row r="8" spans="1:11">
      <c r="F8" s="25"/>
      <c r="G8" s="25"/>
      <c r="H8" s="25"/>
      <c r="I8" s="25"/>
      <c r="J8" s="25"/>
    </row>
    <row r="9" spans="1:11">
      <c r="F9" s="25"/>
      <c r="G9" s="25"/>
      <c r="H9" s="25"/>
      <c r="I9" s="25"/>
      <c r="J9" s="25"/>
    </row>
    <row r="29" spans="1:10">
      <c r="A29" s="3" t="s">
        <v>4</v>
      </c>
      <c r="B29" s="4"/>
      <c r="C29" s="4"/>
      <c r="D29" s="4"/>
      <c r="E29" s="4"/>
      <c r="F29" s="4"/>
      <c r="G29" s="4"/>
      <c r="H29" s="4"/>
    </row>
    <row r="30" spans="1:10" ht="16.5" customHeight="1">
      <c r="A30" s="4"/>
      <c r="B30" s="4"/>
      <c r="C30" s="4"/>
      <c r="D30" s="4"/>
      <c r="E30" s="4"/>
      <c r="F30" s="4"/>
      <c r="G30" s="4"/>
      <c r="H30" s="4"/>
      <c r="I30" s="98"/>
      <c r="J30" s="98"/>
    </row>
    <row r="31" spans="1:10">
      <c r="A31" s="5"/>
      <c r="B31" s="26" t="s">
        <v>8</v>
      </c>
      <c r="C31" s="26" t="s">
        <v>2</v>
      </c>
      <c r="D31" s="26" t="s">
        <v>1</v>
      </c>
      <c r="E31" s="26" t="s">
        <v>10</v>
      </c>
      <c r="F31" s="26" t="s">
        <v>11</v>
      </c>
      <c r="G31" s="26" t="s">
        <v>5</v>
      </c>
      <c r="H31" s="26" t="s">
        <v>14</v>
      </c>
      <c r="I31" s="26" t="s">
        <v>15</v>
      </c>
      <c r="J31" s="100" t="s">
        <v>18</v>
      </c>
    </row>
    <row r="32" spans="1:10">
      <c r="A32" s="6"/>
      <c r="B32" s="27"/>
      <c r="C32" s="27"/>
      <c r="D32" s="27"/>
      <c r="E32" s="27"/>
      <c r="F32" s="27"/>
      <c r="G32" s="27"/>
      <c r="H32" s="27"/>
      <c r="I32" s="27"/>
      <c r="J32" s="101"/>
    </row>
    <row r="33" spans="1:10">
      <c r="A33" s="5" t="s">
        <v>22</v>
      </c>
      <c r="B33" s="28">
        <v>14528</v>
      </c>
      <c r="C33" s="28">
        <v>3598</v>
      </c>
      <c r="D33" s="28">
        <v>2902</v>
      </c>
      <c r="E33" s="28">
        <v>7476</v>
      </c>
      <c r="F33" s="28">
        <v>867</v>
      </c>
      <c r="G33" s="28">
        <v>957</v>
      </c>
      <c r="H33" s="28">
        <v>2317</v>
      </c>
      <c r="I33" s="28">
        <f>SUM(B33:H34)</f>
        <v>32645</v>
      </c>
      <c r="J33" s="102">
        <v>2.e-003</v>
      </c>
    </row>
    <row r="34" spans="1:10">
      <c r="A34" s="7"/>
      <c r="B34" s="29"/>
      <c r="C34" s="29"/>
      <c r="D34" s="29"/>
      <c r="E34" s="29"/>
      <c r="F34" s="29"/>
      <c r="G34" s="29"/>
      <c r="H34" s="29"/>
      <c r="I34" s="29"/>
      <c r="J34" s="103"/>
    </row>
    <row r="35" spans="1:10">
      <c r="A35" s="8" t="s">
        <v>117</v>
      </c>
      <c r="B35" s="28">
        <v>12671</v>
      </c>
      <c r="C35" s="28">
        <v>3364</v>
      </c>
      <c r="D35" s="28">
        <v>2777</v>
      </c>
      <c r="E35" s="28">
        <v>6581</v>
      </c>
      <c r="F35" s="28">
        <v>819</v>
      </c>
      <c r="G35" s="28">
        <v>856</v>
      </c>
      <c r="H35" s="28">
        <v>2278</v>
      </c>
      <c r="I35" s="28">
        <f>SUM(B35:H36)</f>
        <v>29346</v>
      </c>
      <c r="J35" s="102">
        <f>I35/I33-1</f>
        <v>-0.10105682340327771</v>
      </c>
    </row>
    <row r="36" spans="1:10">
      <c r="A36" s="7"/>
      <c r="B36" s="29"/>
      <c r="C36" s="29"/>
      <c r="D36" s="29"/>
      <c r="E36" s="29"/>
      <c r="F36" s="29"/>
      <c r="G36" s="29"/>
      <c r="H36" s="29"/>
      <c r="I36" s="29"/>
      <c r="J36" s="103"/>
    </row>
    <row r="37" spans="1:10">
      <c r="A37" s="8" t="s">
        <v>198</v>
      </c>
      <c r="B37" s="28">
        <v>13232</v>
      </c>
      <c r="C37" s="28">
        <v>3713</v>
      </c>
      <c r="D37" s="28">
        <v>3063</v>
      </c>
      <c r="E37" s="28">
        <v>7226</v>
      </c>
      <c r="F37" s="28">
        <v>972</v>
      </c>
      <c r="G37" s="28">
        <v>831</v>
      </c>
      <c r="H37" s="28">
        <v>2135</v>
      </c>
      <c r="I37" s="28">
        <f>SUM(B37:H38)</f>
        <v>31172</v>
      </c>
      <c r="J37" s="102">
        <f>I37/I35-1</f>
        <v>6.2223130920738834e-002</v>
      </c>
    </row>
    <row r="38" spans="1:10">
      <c r="A38" s="7"/>
      <c r="B38" s="29"/>
      <c r="C38" s="29"/>
      <c r="D38" s="29"/>
      <c r="E38" s="29"/>
      <c r="F38" s="29"/>
      <c r="G38" s="29"/>
      <c r="H38" s="29"/>
      <c r="I38" s="29"/>
      <c r="J38" s="103"/>
    </row>
    <row r="39" spans="1:10">
      <c r="A39" s="9" t="s">
        <v>199</v>
      </c>
      <c r="B39" s="30">
        <f t="shared" ref="B39:I39" si="0">B37-B35</f>
        <v>561</v>
      </c>
      <c r="C39" s="48">
        <f t="shared" si="0"/>
        <v>349</v>
      </c>
      <c r="D39" s="48">
        <f t="shared" si="0"/>
        <v>286</v>
      </c>
      <c r="E39" s="48">
        <f t="shared" si="0"/>
        <v>645</v>
      </c>
      <c r="F39" s="48">
        <f t="shared" si="0"/>
        <v>153</v>
      </c>
      <c r="G39" s="48">
        <f t="shared" si="0"/>
        <v>-25</v>
      </c>
      <c r="H39" s="48">
        <f t="shared" si="0"/>
        <v>-143</v>
      </c>
      <c r="I39" s="30">
        <f t="shared" si="0"/>
        <v>1826</v>
      </c>
      <c r="J39" s="104"/>
    </row>
    <row r="40" spans="1:10" ht="12">
      <c r="A40" s="10"/>
      <c r="B40" s="31"/>
      <c r="C40" s="49"/>
      <c r="D40" s="49"/>
      <c r="E40" s="49"/>
      <c r="F40" s="49"/>
      <c r="G40" s="49"/>
      <c r="H40" s="49"/>
      <c r="I40" s="31"/>
      <c r="J40" s="105"/>
    </row>
    <row r="67" spans="1:6">
      <c r="A67" t="s">
        <v>200</v>
      </c>
    </row>
    <row r="68" spans="1:6">
      <c r="A68" t="s">
        <v>220</v>
      </c>
    </row>
    <row r="69" spans="1:6">
      <c r="A69" t="s">
        <v>221</v>
      </c>
    </row>
    <row r="73" spans="1:6">
      <c r="A73" s="1" t="s">
        <v>26</v>
      </c>
      <c r="B73" s="2"/>
      <c r="C73" s="2"/>
      <c r="D73" s="2"/>
      <c r="E73" s="2"/>
      <c r="F73" s="2"/>
    </row>
    <row r="74" spans="1:6">
      <c r="A74" s="2"/>
      <c r="B74" s="2"/>
      <c r="C74" s="2"/>
      <c r="D74" s="2"/>
      <c r="E74" s="2"/>
      <c r="F74" s="2"/>
    </row>
    <row r="75" spans="1:6">
      <c r="A75" t="s">
        <v>201</v>
      </c>
    </row>
    <row r="76" spans="1:6">
      <c r="A76" t="s">
        <v>28</v>
      </c>
    </row>
    <row r="78" spans="1:6">
      <c r="A78" s="11" t="s">
        <v>30</v>
      </c>
      <c r="B78" s="11" t="s">
        <v>32</v>
      </c>
      <c r="C78" s="11" t="s">
        <v>37</v>
      </c>
      <c r="D78" s="11" t="s">
        <v>42</v>
      </c>
      <c r="E78" s="11" t="s">
        <v>24</v>
      </c>
      <c r="F78" s="11" t="s">
        <v>27</v>
      </c>
    </row>
    <row r="79" spans="1:6">
      <c r="A79" s="11" t="s">
        <v>43</v>
      </c>
      <c r="B79" s="32">
        <f>SUM(B80:B86)</f>
        <v>13289</v>
      </c>
      <c r="C79" s="32">
        <f>SUM(C80:C86)</f>
        <v>13072</v>
      </c>
      <c r="D79" s="32">
        <f>SUM(D80:D86)</f>
        <v>4120</v>
      </c>
      <c r="E79" s="32">
        <f>SUM(E80:E86)</f>
        <v>691</v>
      </c>
      <c r="F79" s="32">
        <f>SUM(B79:E79)</f>
        <v>31172</v>
      </c>
    </row>
    <row r="80" spans="1:6">
      <c r="A80" s="12" t="s">
        <v>8</v>
      </c>
      <c r="B80" s="33">
        <v>5387</v>
      </c>
      <c r="C80" s="50">
        <v>4555</v>
      </c>
      <c r="D80" s="33">
        <v>1459</v>
      </c>
      <c r="E80" s="66">
        <v>231</v>
      </c>
      <c r="F80" s="73">
        <v>11632</v>
      </c>
    </row>
    <row r="81" spans="1:6">
      <c r="A81" s="13" t="s">
        <v>2</v>
      </c>
      <c r="B81" s="34">
        <v>2460</v>
      </c>
      <c r="C81" s="34">
        <v>2546</v>
      </c>
      <c r="D81" s="52">
        <v>715</v>
      </c>
      <c r="E81" s="52">
        <v>119</v>
      </c>
      <c r="F81" s="74">
        <v>5840</v>
      </c>
    </row>
    <row r="82" spans="1:6">
      <c r="A82" s="13" t="s">
        <v>1</v>
      </c>
      <c r="B82" s="35">
        <v>1330</v>
      </c>
      <c r="C82" s="35">
        <v>1444</v>
      </c>
      <c r="D82" s="36">
        <v>487</v>
      </c>
      <c r="E82" s="51">
        <v>77</v>
      </c>
      <c r="F82" s="74">
        <v>3338</v>
      </c>
    </row>
    <row r="83" spans="1:6">
      <c r="A83" s="13" t="s">
        <v>10</v>
      </c>
      <c r="B83" s="34">
        <v>2263</v>
      </c>
      <c r="C83" s="34">
        <v>2210</v>
      </c>
      <c r="D83" s="52">
        <v>748</v>
      </c>
      <c r="E83" s="52">
        <v>129</v>
      </c>
      <c r="F83" s="75">
        <v>5350</v>
      </c>
    </row>
    <row r="84" spans="1:6">
      <c r="A84" s="13" t="s">
        <v>11</v>
      </c>
      <c r="B84" s="36">
        <v>385</v>
      </c>
      <c r="C84" s="51">
        <v>644</v>
      </c>
      <c r="D84" s="36">
        <v>191</v>
      </c>
      <c r="E84" s="36">
        <v>42</v>
      </c>
      <c r="F84" s="74">
        <v>1262</v>
      </c>
    </row>
    <row r="85" spans="1:6">
      <c r="A85" s="13" t="s">
        <v>5</v>
      </c>
      <c r="B85" s="37">
        <v>655</v>
      </c>
      <c r="C85" s="52">
        <v>856</v>
      </c>
      <c r="D85" s="52">
        <v>243</v>
      </c>
      <c r="E85" s="52">
        <v>33</v>
      </c>
      <c r="F85" s="75">
        <v>1787</v>
      </c>
    </row>
    <row r="86" spans="1:6">
      <c r="A86" s="14" t="s">
        <v>14</v>
      </c>
      <c r="B86" s="38">
        <v>809</v>
      </c>
      <c r="C86" s="38">
        <v>817</v>
      </c>
      <c r="D86" s="38">
        <v>277</v>
      </c>
      <c r="E86" s="38">
        <v>60</v>
      </c>
      <c r="F86" s="76">
        <v>1963</v>
      </c>
    </row>
    <row r="87" spans="1:6">
      <c r="D87" s="61"/>
    </row>
    <row r="110" spans="1:6">
      <c r="A110" s="1" t="s">
        <v>108</v>
      </c>
      <c r="B110" s="2"/>
      <c r="C110" s="2"/>
      <c r="D110" s="2"/>
      <c r="E110" s="2"/>
      <c r="F110" s="2"/>
    </row>
    <row r="111" spans="1:6">
      <c r="A111" s="2"/>
      <c r="B111" s="2"/>
      <c r="C111" s="2"/>
      <c r="D111" s="2"/>
      <c r="E111" s="2"/>
      <c r="F111" s="2"/>
    </row>
    <row r="112" spans="1:6">
      <c r="A112" t="s">
        <v>202</v>
      </c>
    </row>
    <row r="114" spans="1:7">
      <c r="A114" s="15"/>
      <c r="B114" s="39"/>
      <c r="C114" s="53" t="s">
        <v>7</v>
      </c>
      <c r="D114" s="53" t="s">
        <v>9</v>
      </c>
      <c r="E114" s="53" t="s">
        <v>42</v>
      </c>
      <c r="F114" s="39" t="s">
        <v>24</v>
      </c>
      <c r="G114" s="53" t="s">
        <v>15</v>
      </c>
    </row>
    <row r="115" spans="1:7" ht="12">
      <c r="A115" s="16" t="s">
        <v>45</v>
      </c>
      <c r="B115" s="40"/>
      <c r="C115" s="54">
        <v>1621</v>
      </c>
      <c r="D115" s="54">
        <v>2073</v>
      </c>
      <c r="E115" s="36">
        <v>478</v>
      </c>
      <c r="F115" s="61">
        <v>182</v>
      </c>
      <c r="G115" s="82">
        <f>SUM(C115:F115)</f>
        <v>4354</v>
      </c>
    </row>
    <row r="116" spans="1:7" ht="12">
      <c r="A116" s="17" t="s">
        <v>46</v>
      </c>
      <c r="B116" s="41"/>
      <c r="C116" s="34">
        <v>1659</v>
      </c>
      <c r="D116" s="34">
        <v>1744</v>
      </c>
      <c r="E116" s="52">
        <v>1001</v>
      </c>
      <c r="F116" s="77">
        <v>117</v>
      </c>
      <c r="G116" s="83">
        <f>SUM(C116:F116)</f>
        <v>4521</v>
      </c>
    </row>
    <row r="117" spans="1:7" ht="12">
      <c r="A117" s="17" t="s">
        <v>23</v>
      </c>
      <c r="B117" s="41"/>
      <c r="C117" s="52">
        <v>259</v>
      </c>
      <c r="D117" s="52">
        <v>554</v>
      </c>
      <c r="E117" s="52">
        <v>307</v>
      </c>
      <c r="F117" s="77">
        <v>9</v>
      </c>
      <c r="G117" s="83">
        <f>SUM(C117:F117)</f>
        <v>1129</v>
      </c>
    </row>
    <row r="118" spans="1:7" ht="12">
      <c r="A118" s="18" t="s">
        <v>13</v>
      </c>
      <c r="B118" s="42"/>
      <c r="C118" s="36">
        <v>723</v>
      </c>
      <c r="D118" s="36">
        <v>784</v>
      </c>
      <c r="E118" s="36">
        <v>271</v>
      </c>
      <c r="F118" s="61">
        <v>56</v>
      </c>
      <c r="G118" s="84">
        <f>SUM(C118:F118)</f>
        <v>1834</v>
      </c>
    </row>
    <row r="119" spans="1:7">
      <c r="A119" s="15" t="s">
        <v>47</v>
      </c>
      <c r="B119" s="39"/>
      <c r="C119" s="55">
        <f>SUM(C115:C118)</f>
        <v>4262</v>
      </c>
      <c r="D119" s="55">
        <f>SUM(D115:D118)</f>
        <v>5155</v>
      </c>
      <c r="E119" s="55">
        <f>SUM(E115:E118)</f>
        <v>2057</v>
      </c>
      <c r="F119" s="78">
        <f>SUM(F115:F118)</f>
        <v>364</v>
      </c>
      <c r="G119" s="55">
        <f>SUM(G115:G118)</f>
        <v>11838</v>
      </c>
    </row>
    <row r="144" spans="1:6">
      <c r="A144" s="1" t="s">
        <v>49</v>
      </c>
      <c r="B144" s="2"/>
      <c r="C144" s="2"/>
      <c r="D144" s="2"/>
      <c r="E144" s="2"/>
      <c r="F144" s="2"/>
    </row>
    <row r="145" spans="1:8">
      <c r="A145" s="2"/>
      <c r="B145" s="2"/>
      <c r="C145" s="2"/>
      <c r="D145" s="2"/>
      <c r="E145" s="2"/>
      <c r="F145" s="2"/>
    </row>
    <row r="147" spans="1:8">
      <c r="A147" s="19"/>
      <c r="B147" s="43"/>
      <c r="C147" s="56"/>
      <c r="D147" s="19" t="s">
        <v>32</v>
      </c>
      <c r="E147" s="67" t="s">
        <v>9</v>
      </c>
      <c r="F147" s="67" t="s">
        <v>42</v>
      </c>
      <c r="G147" s="85" t="s">
        <v>51</v>
      </c>
      <c r="H147" s="11" t="s">
        <v>15</v>
      </c>
    </row>
    <row r="148" spans="1:8">
      <c r="A148" s="20" t="s">
        <v>53</v>
      </c>
      <c r="B148" s="44"/>
      <c r="C148" s="57"/>
      <c r="D148" s="62">
        <v>688</v>
      </c>
      <c r="E148" s="68">
        <v>645</v>
      </c>
      <c r="F148" s="79">
        <v>139</v>
      </c>
      <c r="G148" s="86">
        <v>20</v>
      </c>
      <c r="H148" s="92">
        <f>SUM(D148:G148)</f>
        <v>1492</v>
      </c>
    </row>
    <row r="149" spans="1:8">
      <c r="A149" s="21" t="s">
        <v>55</v>
      </c>
      <c r="B149" s="45"/>
      <c r="C149" s="58"/>
      <c r="D149" s="63">
        <v>8339</v>
      </c>
      <c r="E149" s="69">
        <v>7272</v>
      </c>
      <c r="F149" s="63">
        <v>1924</v>
      </c>
      <c r="G149" s="87">
        <v>307</v>
      </c>
      <c r="H149" s="74">
        <f>SUM(D149:G149)</f>
        <v>17842</v>
      </c>
    </row>
    <row r="150" spans="1:8">
      <c r="A150" s="22" t="s">
        <v>12</v>
      </c>
      <c r="B150" s="46"/>
      <c r="C150" s="59"/>
      <c r="D150" s="64">
        <v>4262</v>
      </c>
      <c r="E150" s="70">
        <v>5155</v>
      </c>
      <c r="F150" s="80">
        <v>2057</v>
      </c>
      <c r="G150" s="88">
        <v>364</v>
      </c>
      <c r="H150" s="93">
        <f>SUM(D150:G150)</f>
        <v>11838</v>
      </c>
    </row>
    <row r="151" spans="1:8">
      <c r="A151" s="23" t="s">
        <v>56</v>
      </c>
      <c r="B151" s="47"/>
      <c r="C151" s="60"/>
      <c r="D151" s="65">
        <f>SUM(D148:D150)</f>
        <v>13289</v>
      </c>
      <c r="E151" s="71">
        <f>SUM(E148:E150)</f>
        <v>13072</v>
      </c>
      <c r="F151" s="81">
        <f>SUM(F148:F150)</f>
        <v>4120</v>
      </c>
      <c r="G151" s="89">
        <f>SUM(G148:G150)</f>
        <v>691</v>
      </c>
      <c r="H151" s="32">
        <f>SUM(H148:H150)</f>
        <v>31172</v>
      </c>
    </row>
    <row r="175" spans="7:11">
      <c r="G175" s="19" t="s">
        <v>29</v>
      </c>
      <c r="H175" s="43"/>
      <c r="I175" s="43"/>
      <c r="J175" s="11" t="s">
        <v>57</v>
      </c>
      <c r="K175" s="56" t="s">
        <v>58</v>
      </c>
    </row>
    <row r="176" spans="7:11">
      <c r="G176" s="90" t="s">
        <v>53</v>
      </c>
      <c r="H176" s="94"/>
      <c r="I176" s="94"/>
      <c r="J176" s="92">
        <f>H148</f>
        <v>1492</v>
      </c>
      <c r="K176" s="110">
        <f>J176/J179</f>
        <v>4.7863467214166559e-002</v>
      </c>
    </row>
    <row r="177" spans="7:11">
      <c r="G177" s="21" t="s">
        <v>55</v>
      </c>
      <c r="H177" s="45"/>
      <c r="I177" s="45"/>
      <c r="J177" s="74">
        <f>H149</f>
        <v>17842</v>
      </c>
      <c r="K177" s="111">
        <f>J177/J179</f>
        <v>0.57237264211471839</v>
      </c>
    </row>
    <row r="178" spans="7:11">
      <c r="G178" s="91" t="s">
        <v>12</v>
      </c>
      <c r="H178" s="95"/>
      <c r="I178" s="95"/>
      <c r="J178" s="106">
        <f>H150</f>
        <v>11838</v>
      </c>
      <c r="K178" s="111">
        <f>J178/J179</f>
        <v>0.3797638906711151</v>
      </c>
    </row>
    <row r="179" spans="7:11">
      <c r="G179" s="19" t="s">
        <v>56</v>
      </c>
      <c r="H179" s="43"/>
      <c r="I179" s="43"/>
      <c r="J179" s="32">
        <f>SUM(J176:J178)</f>
        <v>31172</v>
      </c>
      <c r="K179" s="112"/>
    </row>
    <row r="186" spans="7:11">
      <c r="G186" t="s">
        <v>166</v>
      </c>
    </row>
    <row r="187" spans="7:11">
      <c r="G187" t="s">
        <v>204</v>
      </c>
    </row>
    <row r="188" spans="7:11">
      <c r="G188" t="s">
        <v>0</v>
      </c>
    </row>
    <row r="189" spans="7:11">
      <c r="G189" t="s">
        <v>203</v>
      </c>
    </row>
    <row r="195" spans="1:10">
      <c r="A195" s="1" t="s">
        <v>48</v>
      </c>
      <c r="B195" s="2"/>
      <c r="C195" s="2"/>
      <c r="D195" s="2"/>
      <c r="E195" s="2"/>
      <c r="F195" s="2"/>
    </row>
    <row r="196" spans="1:10">
      <c r="A196" s="2"/>
      <c r="B196" s="2"/>
      <c r="C196" s="2"/>
      <c r="D196" s="2"/>
      <c r="E196" s="2"/>
      <c r="F196" s="2"/>
    </row>
    <row r="197" spans="1:10">
      <c r="H197" s="96" t="s">
        <v>6</v>
      </c>
      <c r="I197" s="99" t="s">
        <v>57</v>
      </c>
      <c r="J197" s="107" t="s">
        <v>59</v>
      </c>
    </row>
    <row r="198" spans="1:10">
      <c r="H198" s="19" t="s">
        <v>54</v>
      </c>
      <c r="I198" s="32">
        <f>J177+J178</f>
        <v>29680</v>
      </c>
      <c r="J198" s="108">
        <f>I198/I200</f>
        <v>0.95213653278583343</v>
      </c>
    </row>
    <row r="199" spans="1:10">
      <c r="H199" s="19" t="s">
        <v>39</v>
      </c>
      <c r="I199" s="32">
        <f>J176</f>
        <v>1492</v>
      </c>
      <c r="J199" s="108">
        <f>I199/I200</f>
        <v>4.7863467214166559e-002</v>
      </c>
    </row>
    <row r="200" spans="1:10">
      <c r="H200" s="97" t="s">
        <v>40</v>
      </c>
      <c r="I200" s="93">
        <f>I198+I199</f>
        <v>31172</v>
      </c>
      <c r="J200" s="109" t="s">
        <v>50</v>
      </c>
    </row>
    <row r="215" ht="11.25" customHeight="1"/>
  </sheetData>
  <mergeCells count="74">
    <mergeCell ref="H4:K4"/>
    <mergeCell ref="A114:B114"/>
    <mergeCell ref="A115:B115"/>
    <mergeCell ref="A116:B116"/>
    <mergeCell ref="A117:B117"/>
    <mergeCell ref="A118:B118"/>
    <mergeCell ref="A119:B119"/>
    <mergeCell ref="A147:C147"/>
    <mergeCell ref="A148:C148"/>
    <mergeCell ref="A149:C149"/>
    <mergeCell ref="A150:C150"/>
    <mergeCell ref="A151:C151"/>
    <mergeCell ref="G175:I175"/>
    <mergeCell ref="G176:I176"/>
    <mergeCell ref="G177:I177"/>
    <mergeCell ref="G178:I178"/>
    <mergeCell ref="G179:I179"/>
    <mergeCell ref="B1:J2"/>
    <mergeCell ref="A5:F6"/>
    <mergeCell ref="F7:J9"/>
    <mergeCell ref="A29:H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73:F74"/>
    <mergeCell ref="A110:F111"/>
    <mergeCell ref="A144:F145"/>
    <mergeCell ref="A195:F196"/>
  </mergeCells>
  <phoneticPr fontId="1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R122"/>
  <sheetViews>
    <sheetView view="pageBreakPreview" zoomScaleSheetLayoutView="100" workbookViewId="0">
      <selection activeCell="M14" sqref="M14"/>
    </sheetView>
  </sheetViews>
  <sheetFormatPr defaultRowHeight="11.25"/>
  <sheetData>
    <row r="2" spans="1:9">
      <c r="A2" s="1" t="s">
        <v>193</v>
      </c>
      <c r="B2" s="2"/>
      <c r="C2" s="2"/>
      <c r="D2" s="2"/>
      <c r="E2" s="2"/>
      <c r="F2" s="2"/>
    </row>
    <row r="3" spans="1:9">
      <c r="A3" s="2"/>
      <c r="B3" s="2"/>
      <c r="C3" s="2"/>
      <c r="D3" s="2"/>
      <c r="E3" s="2"/>
      <c r="F3" s="2"/>
    </row>
    <row r="4" spans="1:9">
      <c r="A4" t="s">
        <v>194</v>
      </c>
    </row>
    <row r="5" spans="1:9" ht="13.5" customHeight="1">
      <c r="A5" t="s">
        <v>210</v>
      </c>
    </row>
    <row r="6" spans="1:9">
      <c r="A6" t="s">
        <v>151</v>
      </c>
    </row>
    <row r="8" spans="1:9" ht="13.5">
      <c r="B8" s="118"/>
      <c r="C8" s="135" t="s">
        <v>61</v>
      </c>
      <c r="D8" s="148"/>
      <c r="E8" s="19" t="s">
        <v>171</v>
      </c>
      <c r="F8" s="43"/>
      <c r="G8" s="56"/>
      <c r="H8" s="200" t="s">
        <v>36</v>
      </c>
      <c r="I8" s="200"/>
    </row>
    <row r="9" spans="1:9">
      <c r="B9" s="119">
        <v>1</v>
      </c>
      <c r="C9" s="136" t="s">
        <v>20</v>
      </c>
      <c r="D9" s="149"/>
      <c r="E9" s="162">
        <v>112.9</v>
      </c>
      <c r="F9" s="177"/>
      <c r="G9" s="191"/>
      <c r="H9" s="201">
        <v>2</v>
      </c>
      <c r="I9" s="201"/>
    </row>
    <row r="10" spans="1:9">
      <c r="B10" s="120">
        <v>2</v>
      </c>
      <c r="C10" s="137" t="s">
        <v>64</v>
      </c>
      <c r="D10" s="150"/>
      <c r="E10" s="163">
        <v>79</v>
      </c>
      <c r="F10" s="178"/>
      <c r="G10" s="192"/>
      <c r="H10" s="202">
        <v>4</v>
      </c>
      <c r="I10" s="202"/>
    </row>
    <row r="11" spans="1:9">
      <c r="B11" s="120">
        <v>3</v>
      </c>
      <c r="C11" s="137" t="s">
        <v>65</v>
      </c>
      <c r="D11" s="150"/>
      <c r="E11" s="163">
        <v>61</v>
      </c>
      <c r="F11" s="178"/>
      <c r="G11" s="192"/>
      <c r="H11" s="202">
        <v>9</v>
      </c>
      <c r="I11" s="202"/>
    </row>
    <row r="12" spans="1:9">
      <c r="B12" s="120">
        <v>4</v>
      </c>
      <c r="C12" s="137" t="s">
        <v>67</v>
      </c>
      <c r="D12" s="150"/>
      <c r="E12" s="163">
        <v>59.5</v>
      </c>
      <c r="F12" s="178"/>
      <c r="G12" s="192"/>
      <c r="H12" s="202" t="s">
        <v>136</v>
      </c>
      <c r="I12" s="202"/>
    </row>
    <row r="13" spans="1:9">
      <c r="B13" s="120">
        <v>5</v>
      </c>
      <c r="C13" s="137" t="s">
        <v>110</v>
      </c>
      <c r="D13" s="150"/>
      <c r="E13" s="163">
        <v>58.4</v>
      </c>
      <c r="F13" s="178"/>
      <c r="G13" s="192"/>
      <c r="H13" s="202" t="s">
        <v>185</v>
      </c>
      <c r="I13" s="202"/>
    </row>
    <row r="14" spans="1:9">
      <c r="B14" s="120">
        <v>6</v>
      </c>
      <c r="C14" s="137" t="s">
        <v>68</v>
      </c>
      <c r="D14" s="150"/>
      <c r="E14" s="163">
        <v>55</v>
      </c>
      <c r="F14" s="178"/>
      <c r="G14" s="192"/>
      <c r="H14" s="202" t="s">
        <v>186</v>
      </c>
      <c r="I14" s="202"/>
    </row>
    <row r="15" spans="1:9">
      <c r="B15" s="120">
        <v>7</v>
      </c>
      <c r="C15" s="137" t="s">
        <v>164</v>
      </c>
      <c r="D15" s="150"/>
      <c r="E15" s="163">
        <v>51.7</v>
      </c>
      <c r="F15" s="178"/>
      <c r="G15" s="192"/>
      <c r="H15" s="202" t="s">
        <v>177</v>
      </c>
      <c r="I15" s="202"/>
    </row>
    <row r="16" spans="1:9">
      <c r="B16" s="120">
        <v>8</v>
      </c>
      <c r="C16" s="137" t="s">
        <v>70</v>
      </c>
      <c r="D16" s="150"/>
      <c r="E16" s="163">
        <v>49.5</v>
      </c>
      <c r="F16" s="178">
        <v>41.896317059037557</v>
      </c>
      <c r="G16" s="192">
        <v>41.896317059037557</v>
      </c>
      <c r="H16" s="202" t="s">
        <v>21</v>
      </c>
      <c r="I16" s="202"/>
    </row>
    <row r="17" spans="1:18">
      <c r="B17" s="120">
        <v>9</v>
      </c>
      <c r="C17" s="137" t="s">
        <v>33</v>
      </c>
      <c r="D17" s="150"/>
      <c r="E17" s="163">
        <v>48</v>
      </c>
      <c r="F17" s="178"/>
      <c r="G17" s="192"/>
      <c r="H17" s="202" t="s">
        <v>178</v>
      </c>
      <c r="I17" s="202"/>
    </row>
    <row r="18" spans="1:18">
      <c r="B18" s="121">
        <v>10</v>
      </c>
      <c r="C18" s="138" t="s">
        <v>104</v>
      </c>
      <c r="D18" s="151"/>
      <c r="E18" s="164">
        <v>47.9</v>
      </c>
      <c r="F18" s="179"/>
      <c r="G18" s="193"/>
      <c r="H18" s="203" t="s">
        <v>180</v>
      </c>
      <c r="I18" s="203"/>
    </row>
    <row r="19" spans="1:18">
      <c r="B19" s="122"/>
      <c r="C19" s="139"/>
      <c r="D19" s="139"/>
      <c r="E19" s="165"/>
      <c r="F19" s="165"/>
      <c r="G19" s="165"/>
      <c r="H19" s="204"/>
      <c r="I19" s="204"/>
    </row>
    <row r="21" spans="1:18">
      <c r="A21" s="1" t="s">
        <v>129</v>
      </c>
      <c r="B21" s="2"/>
      <c r="C21" s="2"/>
      <c r="D21" s="2"/>
      <c r="E21" s="98"/>
      <c r="F21" s="25" t="s">
        <v>128</v>
      </c>
      <c r="G21" s="25"/>
      <c r="H21" s="25"/>
      <c r="I21" s="25"/>
      <c r="J21" s="25"/>
      <c r="K21" s="25"/>
      <c r="L21" s="25"/>
      <c r="M21" s="25"/>
      <c r="N21" s="25"/>
      <c r="O21" s="25"/>
      <c r="P21" s="98"/>
      <c r="Q21" s="98"/>
      <c r="R21" s="98"/>
    </row>
    <row r="22" spans="1:18">
      <c r="A22" s="113"/>
      <c r="B22" s="113"/>
      <c r="C22" s="113"/>
      <c r="D22" s="113"/>
      <c r="E22" s="98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98"/>
      <c r="Q22" s="98"/>
      <c r="R22" s="98"/>
    </row>
    <row r="23" spans="1:18" ht="13.5">
      <c r="A23" s="114"/>
      <c r="B23" s="123"/>
      <c r="C23" s="131"/>
      <c r="D23" s="152" t="s">
        <v>75</v>
      </c>
      <c r="E23" s="166"/>
      <c r="F23" s="180" t="s">
        <v>82</v>
      </c>
      <c r="G23" s="166"/>
      <c r="H23" s="205" t="s">
        <v>93</v>
      </c>
      <c r="I23" s="56"/>
      <c r="J23" s="222" t="s">
        <v>98</v>
      </c>
      <c r="K23" s="166"/>
      <c r="L23" s="205" t="s">
        <v>109</v>
      </c>
      <c r="M23" s="56"/>
      <c r="N23" s="222" t="s">
        <v>72</v>
      </c>
      <c r="O23" s="166"/>
      <c r="P23" s="205" t="s">
        <v>121</v>
      </c>
      <c r="Q23" s="56"/>
      <c r="R23" s="247" t="s">
        <v>15</v>
      </c>
    </row>
    <row r="24" spans="1:18" ht="13.5">
      <c r="A24" s="115" t="s">
        <v>127</v>
      </c>
      <c r="B24" s="124"/>
      <c r="C24" s="66" t="s">
        <v>75</v>
      </c>
      <c r="D24" s="153">
        <v>9539</v>
      </c>
      <c r="E24" s="167">
        <f>D24/R24</f>
        <v>0.82006533700137552</v>
      </c>
      <c r="F24" s="181">
        <v>358</v>
      </c>
      <c r="G24" s="194">
        <f>F24/$R$24</f>
        <v>3.077716643741403e-002</v>
      </c>
      <c r="H24" s="181">
        <v>171</v>
      </c>
      <c r="I24" s="214">
        <f>H24/$R$24</f>
        <v>1.4700825309491058e-002</v>
      </c>
      <c r="J24" s="223">
        <v>1557</v>
      </c>
      <c r="K24" s="194">
        <f>J24/$R$24</f>
        <v>0.13385488308115542</v>
      </c>
      <c r="L24" s="181">
        <v>2</v>
      </c>
      <c r="M24" s="214">
        <f>L24/$R$24</f>
        <v>1.71939477303989e-004</v>
      </c>
      <c r="N24" s="223">
        <v>1</v>
      </c>
      <c r="O24" s="194">
        <f>N24/$R$24</f>
        <v>8.5969738651994499e-005</v>
      </c>
      <c r="P24" s="181">
        <v>4</v>
      </c>
      <c r="Q24" s="194">
        <f>P24/$R$24</f>
        <v>3.43878954607978e-004</v>
      </c>
      <c r="R24" s="248">
        <f t="shared" ref="R24:R30" si="0">D24+F24+H24+J24+L24+N24+P24</f>
        <v>11632</v>
      </c>
    </row>
    <row r="25" spans="1:18" ht="13.5">
      <c r="A25" s="115"/>
      <c r="B25" s="124"/>
      <c r="C25" s="37" t="s">
        <v>82</v>
      </c>
      <c r="D25" s="154">
        <v>2122</v>
      </c>
      <c r="E25" s="168">
        <f>D25/R25</f>
        <v>0.36335616438356166</v>
      </c>
      <c r="F25" s="182">
        <v>3286</v>
      </c>
      <c r="G25" s="195">
        <f>F25/R25</f>
        <v>0.56267123287671228</v>
      </c>
      <c r="H25" s="206">
        <v>169</v>
      </c>
      <c r="I25" s="215">
        <f>H25/$R$25</f>
        <v>2.8938356164383561e-002</v>
      </c>
      <c r="J25" s="154">
        <v>258</v>
      </c>
      <c r="K25" s="168">
        <f>J25/$R$25</f>
        <v>4.4178082191780821e-002</v>
      </c>
      <c r="L25" s="206">
        <v>0</v>
      </c>
      <c r="M25" s="215">
        <f>L25/$R$24</f>
        <v>0</v>
      </c>
      <c r="N25" s="154">
        <v>0</v>
      </c>
      <c r="O25" s="168">
        <f>N25/$R$25</f>
        <v>0</v>
      </c>
      <c r="P25" s="206">
        <v>5</v>
      </c>
      <c r="Q25" s="168">
        <f>P25/$R$25</f>
        <v>8.5616438356164379e-004</v>
      </c>
      <c r="R25" s="249">
        <f t="shared" si="0"/>
        <v>5840</v>
      </c>
    </row>
    <row r="26" spans="1:18" ht="13.5">
      <c r="A26" s="115"/>
      <c r="B26" s="124"/>
      <c r="C26" s="37" t="s">
        <v>93</v>
      </c>
      <c r="D26" s="154">
        <v>894</v>
      </c>
      <c r="E26" s="168">
        <f>D26/$R$26</f>
        <v>0.26782504493708809</v>
      </c>
      <c r="F26" s="154">
        <v>51</v>
      </c>
      <c r="G26" s="168">
        <f>F26/$R$26</f>
        <v>1.5278609946075494e-002</v>
      </c>
      <c r="H26" s="182">
        <v>2250</v>
      </c>
      <c r="I26" s="216">
        <f>H26/R26</f>
        <v>0.67405632115038949</v>
      </c>
      <c r="J26" s="154">
        <v>96</v>
      </c>
      <c r="K26" s="168">
        <f>J26/$R$26</f>
        <v>2.8759736369083282e-002</v>
      </c>
      <c r="L26" s="206">
        <v>0</v>
      </c>
      <c r="M26" s="215">
        <f>L26/$R$25</f>
        <v>0</v>
      </c>
      <c r="N26" s="154">
        <v>44</v>
      </c>
      <c r="O26" s="168">
        <f>N26/$R$26</f>
        <v>1.3181545835829839e-002</v>
      </c>
      <c r="P26" s="206">
        <v>3</v>
      </c>
      <c r="Q26" s="168">
        <f>P26/$R$26</f>
        <v>8.9874176153385257e-004</v>
      </c>
      <c r="R26" s="249">
        <f t="shared" si="0"/>
        <v>3338</v>
      </c>
    </row>
    <row r="27" spans="1:18" ht="13.5">
      <c r="A27" s="115"/>
      <c r="B27" s="124"/>
      <c r="C27" s="37" t="s">
        <v>98</v>
      </c>
      <c r="D27" s="154">
        <v>330</v>
      </c>
      <c r="E27" s="168">
        <f>D27/$R$27</f>
        <v>6.1682242990654203e-002</v>
      </c>
      <c r="F27" s="154">
        <v>4</v>
      </c>
      <c r="G27" s="168">
        <f>F27/$R$27</f>
        <v>7.4766355140186912e-004</v>
      </c>
      <c r="H27" s="206">
        <v>0</v>
      </c>
      <c r="I27" s="215">
        <f>H27/$R$26</f>
        <v>0</v>
      </c>
      <c r="J27" s="224">
        <v>4996</v>
      </c>
      <c r="K27" s="195">
        <f>J27/R27</f>
        <v>0.93383177570093456</v>
      </c>
      <c r="L27" s="206">
        <v>20</v>
      </c>
      <c r="M27" s="215">
        <f>L27/$R$27</f>
        <v>3.7383177570093459e-003</v>
      </c>
      <c r="N27" s="154">
        <v>0</v>
      </c>
      <c r="O27" s="168">
        <f>N27/$R$26</f>
        <v>0</v>
      </c>
      <c r="P27" s="206">
        <v>0</v>
      </c>
      <c r="Q27" s="168">
        <f>P27/$R$26</f>
        <v>0</v>
      </c>
      <c r="R27" s="249">
        <f t="shared" si="0"/>
        <v>5350</v>
      </c>
    </row>
    <row r="28" spans="1:18" ht="13.5">
      <c r="A28" s="115"/>
      <c r="B28" s="124"/>
      <c r="C28" s="37" t="s">
        <v>109</v>
      </c>
      <c r="D28" s="154">
        <v>31</v>
      </c>
      <c r="E28" s="168">
        <f>D28/$R$28</f>
        <v>2.456418383518225e-002</v>
      </c>
      <c r="F28" s="154">
        <v>0</v>
      </c>
      <c r="G28" s="168">
        <f>F28/$R$28</f>
        <v>0</v>
      </c>
      <c r="H28" s="206">
        <v>0</v>
      </c>
      <c r="I28" s="215">
        <f>H28/$R$27</f>
        <v>0</v>
      </c>
      <c r="J28" s="154">
        <v>281</v>
      </c>
      <c r="K28" s="168">
        <f>J28/$R$28</f>
        <v>0.22266244057052298</v>
      </c>
      <c r="L28" s="182">
        <v>950</v>
      </c>
      <c r="M28" s="216">
        <f>L28/R28</f>
        <v>0.7527733755942948</v>
      </c>
      <c r="N28" s="154">
        <v>0</v>
      </c>
      <c r="O28" s="168">
        <f>N28/$R$27</f>
        <v>0</v>
      </c>
      <c r="P28" s="206">
        <v>0</v>
      </c>
      <c r="Q28" s="168">
        <f>P28/$R$27</f>
        <v>0</v>
      </c>
      <c r="R28" s="249">
        <f t="shared" si="0"/>
        <v>1262</v>
      </c>
    </row>
    <row r="29" spans="1:18" ht="13.5">
      <c r="A29" s="115"/>
      <c r="B29" s="124"/>
      <c r="C29" s="37" t="s">
        <v>72</v>
      </c>
      <c r="D29" s="154">
        <v>229</v>
      </c>
      <c r="E29" s="168">
        <f>D29/$R$29</f>
        <v>0.12814773363178511</v>
      </c>
      <c r="F29" s="154">
        <v>10</v>
      </c>
      <c r="G29" s="168">
        <f>F29/$R$29</f>
        <v>5.5959709009513149e-003</v>
      </c>
      <c r="H29" s="206">
        <v>459</v>
      </c>
      <c r="I29" s="215">
        <f>H29/$R$29</f>
        <v>0.25685506435366534</v>
      </c>
      <c r="J29" s="154">
        <v>27</v>
      </c>
      <c r="K29" s="168">
        <f>J29/$R$29</f>
        <v>1.510912143256855e-002</v>
      </c>
      <c r="L29" s="206">
        <v>0</v>
      </c>
      <c r="M29" s="215">
        <f>L29/$R$29</f>
        <v>0</v>
      </c>
      <c r="N29" s="224">
        <v>731</v>
      </c>
      <c r="O29" s="195">
        <f>N29/$R$29</f>
        <v>0.40906547285954115</v>
      </c>
      <c r="P29" s="241">
        <v>331</v>
      </c>
      <c r="Q29" s="244">
        <f>P29/R29</f>
        <v>0.18522663682148852</v>
      </c>
      <c r="R29" s="249">
        <f t="shared" si="0"/>
        <v>1787</v>
      </c>
    </row>
    <row r="30" spans="1:18" ht="13.5">
      <c r="A30" s="115"/>
      <c r="B30" s="124"/>
      <c r="C30" s="140" t="s">
        <v>121</v>
      </c>
      <c r="D30" s="155">
        <v>87</v>
      </c>
      <c r="E30" s="169">
        <f>D30/$R$30</f>
        <v>4.431991849210392e-002</v>
      </c>
      <c r="F30" s="155">
        <v>4</v>
      </c>
      <c r="G30" s="169">
        <f>F30/$R$30</f>
        <v>2.0376974019358125e-003</v>
      </c>
      <c r="H30" s="207">
        <v>14</v>
      </c>
      <c r="I30" s="217">
        <f>H30/$R$30</f>
        <v>7.1319409067753439e-003</v>
      </c>
      <c r="J30" s="155">
        <v>11</v>
      </c>
      <c r="K30" s="169">
        <f>J30/$R$30</f>
        <v>5.6036678553234845e-003</v>
      </c>
      <c r="L30" s="207">
        <v>0</v>
      </c>
      <c r="M30" s="217">
        <f>L30/$R$30</f>
        <v>0</v>
      </c>
      <c r="N30" s="155">
        <v>55</v>
      </c>
      <c r="O30" s="169">
        <f>N30/$R$30</f>
        <v>2.8018339276617423e-002</v>
      </c>
      <c r="P30" s="242">
        <v>1792</v>
      </c>
      <c r="Q30" s="245">
        <f>P30/R30</f>
        <v>0.91288843606724401</v>
      </c>
      <c r="R30" s="250">
        <f t="shared" si="0"/>
        <v>1963</v>
      </c>
    </row>
    <row r="31" spans="1:18" ht="13.5">
      <c r="A31" s="97"/>
      <c r="B31" s="125"/>
      <c r="C31" s="141"/>
      <c r="D31" s="156">
        <f>SUM(D24:D30)</f>
        <v>13232</v>
      </c>
      <c r="E31" s="170"/>
      <c r="F31" s="183">
        <f>SUM(F24:F30)</f>
        <v>3713</v>
      </c>
      <c r="G31" s="170"/>
      <c r="H31" s="183">
        <f>SUM(H24:H30)</f>
        <v>3063</v>
      </c>
      <c r="I31" s="218"/>
      <c r="J31" s="156">
        <f>SUM(J24:J30)</f>
        <v>7226</v>
      </c>
      <c r="K31" s="170"/>
      <c r="L31" s="183">
        <f>SUM(L24:L30)</f>
        <v>972</v>
      </c>
      <c r="M31" s="218"/>
      <c r="N31" s="156">
        <f>SUM(N24:N30)</f>
        <v>831</v>
      </c>
      <c r="O31" s="170"/>
      <c r="P31" s="243">
        <f>SUM(P24:P30)</f>
        <v>2135</v>
      </c>
      <c r="Q31" s="246"/>
      <c r="R31" s="251">
        <f>SUM(D31:Q31)</f>
        <v>31172</v>
      </c>
    </row>
    <row r="33" spans="1:12">
      <c r="C33" t="s">
        <v>52</v>
      </c>
    </row>
    <row r="34" spans="1:12">
      <c r="C34" t="s">
        <v>132</v>
      </c>
    </row>
    <row r="35" spans="1:12">
      <c r="C35" t="s">
        <v>133</v>
      </c>
    </row>
    <row r="39" spans="1:12" ht="11.25" customHeight="1">
      <c r="A39" s="1" t="s">
        <v>181</v>
      </c>
      <c r="B39" s="1"/>
      <c r="C39" s="1"/>
      <c r="D39" s="1"/>
      <c r="E39" s="1"/>
      <c r="F39" s="1"/>
      <c r="G39" s="1"/>
    </row>
    <row r="40" spans="1:12" ht="13.5">
      <c r="A40" s="1"/>
      <c r="B40" s="1"/>
      <c r="C40" s="1"/>
      <c r="D40" s="1"/>
      <c r="E40" s="1"/>
      <c r="F40" s="1"/>
      <c r="G40" s="1"/>
      <c r="H40" s="98"/>
      <c r="I40" s="219"/>
      <c r="J40" s="98"/>
      <c r="K40" s="219"/>
      <c r="L40" s="98"/>
    </row>
    <row r="41" spans="1:12" ht="12">
      <c r="A41" s="116"/>
      <c r="B41" s="126"/>
      <c r="C41" s="85" t="s">
        <v>134</v>
      </c>
      <c r="D41" s="43"/>
      <c r="E41" s="56"/>
      <c r="F41" s="19" t="s">
        <v>150</v>
      </c>
      <c r="G41" s="56"/>
      <c r="H41" s="19" t="s">
        <v>190</v>
      </c>
      <c r="I41" s="56"/>
      <c r="J41" s="19" t="s">
        <v>211</v>
      </c>
      <c r="K41" s="56"/>
      <c r="L41" s="231" t="s">
        <v>199</v>
      </c>
    </row>
    <row r="42" spans="1:12" ht="13.5">
      <c r="A42" s="117" t="s">
        <v>135</v>
      </c>
      <c r="B42" s="127">
        <v>1</v>
      </c>
      <c r="C42" s="142" t="s">
        <v>147</v>
      </c>
      <c r="D42" s="157"/>
      <c r="E42" s="171"/>
      <c r="F42" s="184">
        <v>4978</v>
      </c>
      <c r="G42" s="196"/>
      <c r="H42" s="186">
        <v>4298</v>
      </c>
      <c r="I42" s="198"/>
      <c r="J42" s="186">
        <v>4521</v>
      </c>
      <c r="K42" s="198"/>
      <c r="L42" s="232">
        <f t="shared" ref="L42:L51" si="1">J42-H42</f>
        <v>223</v>
      </c>
    </row>
    <row r="43" spans="1:12" ht="13.5">
      <c r="A43" s="117" t="s">
        <v>137</v>
      </c>
      <c r="B43" s="128">
        <v>2</v>
      </c>
      <c r="C43" s="142" t="s">
        <v>157</v>
      </c>
      <c r="D43" s="157"/>
      <c r="E43" s="171"/>
      <c r="F43" s="185">
        <v>5193</v>
      </c>
      <c r="G43" s="197"/>
      <c r="H43" s="208">
        <v>4623</v>
      </c>
      <c r="I43" s="220"/>
      <c r="J43" s="208">
        <v>4354</v>
      </c>
      <c r="K43" s="220"/>
      <c r="L43" s="233">
        <f t="shared" si="1"/>
        <v>-269</v>
      </c>
    </row>
    <row r="44" spans="1:12" ht="13.5">
      <c r="A44" s="117" t="s">
        <v>138</v>
      </c>
      <c r="B44" s="128">
        <v>3</v>
      </c>
      <c r="C44" s="143" t="s">
        <v>148</v>
      </c>
      <c r="D44" s="158"/>
      <c r="E44" s="172"/>
      <c r="F44" s="186">
        <v>2661</v>
      </c>
      <c r="G44" s="198"/>
      <c r="H44" s="186">
        <v>2503</v>
      </c>
      <c r="I44" s="198"/>
      <c r="J44" s="186">
        <v>2798</v>
      </c>
      <c r="K44" s="198"/>
      <c r="L44" s="233">
        <f t="shared" si="1"/>
        <v>295</v>
      </c>
    </row>
    <row r="45" spans="1:12" ht="13.5">
      <c r="A45" s="117"/>
      <c r="B45" s="128">
        <v>4</v>
      </c>
      <c r="C45" s="143" t="s">
        <v>139</v>
      </c>
      <c r="D45" s="158"/>
      <c r="E45" s="172"/>
      <c r="F45" s="186">
        <v>2588</v>
      </c>
      <c r="G45" s="198"/>
      <c r="H45" s="186">
        <v>2473</v>
      </c>
      <c r="I45" s="198"/>
      <c r="J45" s="186">
        <v>2520</v>
      </c>
      <c r="K45" s="198"/>
      <c r="L45" s="233">
        <f t="shared" si="1"/>
        <v>47</v>
      </c>
    </row>
    <row r="46" spans="1:12" ht="13.5">
      <c r="A46" s="117" t="s">
        <v>140</v>
      </c>
      <c r="B46" s="129">
        <v>5</v>
      </c>
      <c r="C46" s="143" t="s">
        <v>174</v>
      </c>
      <c r="D46" s="158"/>
      <c r="E46" s="172"/>
      <c r="F46" s="186">
        <v>2139</v>
      </c>
      <c r="G46" s="198"/>
      <c r="H46" s="186">
        <v>2066</v>
      </c>
      <c r="I46" s="198"/>
      <c r="J46" s="186">
        <v>2392</v>
      </c>
      <c r="K46" s="198"/>
      <c r="L46" s="233">
        <f t="shared" si="1"/>
        <v>326</v>
      </c>
    </row>
    <row r="47" spans="1:12" ht="13.5">
      <c r="A47" s="117" t="s">
        <v>41</v>
      </c>
      <c r="B47" s="129">
        <v>6</v>
      </c>
      <c r="C47" s="143" t="s">
        <v>38</v>
      </c>
      <c r="D47" s="158"/>
      <c r="E47" s="172"/>
      <c r="F47" s="186">
        <v>2588</v>
      </c>
      <c r="G47" s="198"/>
      <c r="H47" s="186">
        <v>1915</v>
      </c>
      <c r="I47" s="198"/>
      <c r="J47" s="186">
        <v>2217</v>
      </c>
      <c r="K47" s="198"/>
      <c r="L47" s="233">
        <f t="shared" si="1"/>
        <v>302</v>
      </c>
    </row>
    <row r="48" spans="1:12" ht="13.5">
      <c r="A48" s="117" t="s">
        <v>142</v>
      </c>
      <c r="B48" s="128">
        <v>7</v>
      </c>
      <c r="C48" s="143" t="s">
        <v>192</v>
      </c>
      <c r="D48" s="158"/>
      <c r="E48" s="172"/>
      <c r="F48" s="186">
        <v>1302</v>
      </c>
      <c r="G48" s="198"/>
      <c r="H48" s="186">
        <v>1826</v>
      </c>
      <c r="I48" s="198"/>
      <c r="J48" s="186">
        <v>2151</v>
      </c>
      <c r="K48" s="198"/>
      <c r="L48" s="233">
        <f t="shared" si="1"/>
        <v>325</v>
      </c>
    </row>
    <row r="49" spans="1:15" ht="13.5">
      <c r="A49" s="117" t="s">
        <v>143</v>
      </c>
      <c r="B49" s="128">
        <v>8</v>
      </c>
      <c r="C49" s="142" t="s">
        <v>130</v>
      </c>
      <c r="D49" s="157"/>
      <c r="E49" s="171"/>
      <c r="F49" s="186">
        <v>2101</v>
      </c>
      <c r="G49" s="198"/>
      <c r="H49" s="186">
        <v>1958</v>
      </c>
      <c r="I49" s="198"/>
      <c r="J49" s="186">
        <v>1834</v>
      </c>
      <c r="K49" s="198"/>
      <c r="L49" s="233">
        <f t="shared" si="1"/>
        <v>-124</v>
      </c>
    </row>
    <row r="50" spans="1:15" ht="13.5">
      <c r="A50" s="117" t="s">
        <v>60</v>
      </c>
      <c r="B50" s="128">
        <v>9</v>
      </c>
      <c r="C50" s="142" t="s">
        <v>23</v>
      </c>
      <c r="D50" s="157"/>
      <c r="E50" s="171"/>
      <c r="F50" s="186">
        <v>1057</v>
      </c>
      <c r="G50" s="198"/>
      <c r="H50" s="186">
        <v>962</v>
      </c>
      <c r="I50" s="198"/>
      <c r="J50" s="186">
        <v>1129</v>
      </c>
      <c r="K50" s="198"/>
      <c r="L50" s="233">
        <f t="shared" si="1"/>
        <v>167</v>
      </c>
    </row>
    <row r="51" spans="1:15" ht="13.5">
      <c r="A51" s="117" t="s">
        <v>144</v>
      </c>
      <c r="B51" s="130">
        <v>10</v>
      </c>
      <c r="C51" s="144" t="s">
        <v>145</v>
      </c>
      <c r="D51" s="159"/>
      <c r="E51" s="173"/>
      <c r="F51" s="187">
        <v>904</v>
      </c>
      <c r="G51" s="199"/>
      <c r="H51" s="187">
        <v>846</v>
      </c>
      <c r="I51" s="199"/>
      <c r="J51" s="187">
        <v>939</v>
      </c>
      <c r="K51" s="199"/>
      <c r="L51" s="234">
        <f t="shared" si="1"/>
        <v>93</v>
      </c>
    </row>
    <row r="52" spans="1:15" ht="20.25" customHeight="1">
      <c r="E52" s="174" t="s">
        <v>152</v>
      </c>
      <c r="F52" s="174"/>
      <c r="G52" s="174"/>
      <c r="H52" s="174"/>
      <c r="I52" s="174"/>
      <c r="J52" s="174"/>
      <c r="K52" s="174"/>
      <c r="L52" s="174"/>
      <c r="M52" s="174"/>
      <c r="N52" s="174"/>
      <c r="O52" s="174"/>
    </row>
    <row r="96" spans="1:6">
      <c r="A96" s="1" t="s">
        <v>153</v>
      </c>
      <c r="B96" s="2"/>
      <c r="C96" s="2"/>
      <c r="D96" s="2"/>
      <c r="E96" s="2"/>
      <c r="F96" s="2"/>
    </row>
    <row r="97" spans="1:13" ht="13.5">
      <c r="A97" s="2"/>
      <c r="B97" s="2"/>
      <c r="C97" s="2"/>
      <c r="D97" s="2"/>
      <c r="E97" s="2"/>
      <c r="F97" s="2"/>
      <c r="G97" s="98"/>
      <c r="H97" s="98"/>
      <c r="I97" s="219"/>
      <c r="J97" s="98"/>
      <c r="K97" s="219"/>
      <c r="L97" s="98"/>
      <c r="M97" s="219"/>
    </row>
    <row r="98" spans="1:13">
      <c r="A98" s="116"/>
      <c r="B98" s="131"/>
      <c r="C98" s="11" t="s">
        <v>134</v>
      </c>
      <c r="D98" s="11"/>
      <c r="E98" s="11"/>
      <c r="F98" s="11" t="s">
        <v>42</v>
      </c>
      <c r="G98" s="11" t="s">
        <v>24</v>
      </c>
      <c r="H98" s="209" t="s">
        <v>154</v>
      </c>
      <c r="I98" s="11"/>
      <c r="J98" s="11" t="s">
        <v>155</v>
      </c>
      <c r="K98" s="11"/>
      <c r="L98" s="11" t="s">
        <v>156</v>
      </c>
      <c r="M98" s="11"/>
    </row>
    <row r="99" spans="1:13" ht="13.5">
      <c r="A99" s="116"/>
      <c r="B99" s="132">
        <v>1</v>
      </c>
      <c r="C99" s="145" t="s">
        <v>131</v>
      </c>
      <c r="D99" s="160"/>
      <c r="E99" s="175"/>
      <c r="F99" s="188">
        <v>1001</v>
      </c>
      <c r="G99" s="188">
        <v>117</v>
      </c>
      <c r="H99" s="210">
        <f t="shared" ref="H99:H108" si="2">F99+G99</f>
        <v>1118</v>
      </c>
      <c r="I99" s="210"/>
      <c r="J99" s="225">
        <v>4521</v>
      </c>
      <c r="K99" s="225"/>
      <c r="L99" s="235">
        <f t="shared" ref="L99:L108" si="3">H99/J99</f>
        <v>0.24729042247290423</v>
      </c>
      <c r="M99" s="99"/>
    </row>
    <row r="100" spans="1:13" ht="13.5">
      <c r="A100" s="116"/>
      <c r="B100" s="133">
        <v>2</v>
      </c>
      <c r="C100" s="146" t="s">
        <v>157</v>
      </c>
      <c r="D100" s="157"/>
      <c r="E100" s="171"/>
      <c r="F100" s="189">
        <v>478</v>
      </c>
      <c r="G100" s="189">
        <v>182</v>
      </c>
      <c r="H100" s="211">
        <f t="shared" si="2"/>
        <v>660</v>
      </c>
      <c r="I100" s="211"/>
      <c r="J100" s="226">
        <v>4354</v>
      </c>
      <c r="K100" s="226"/>
      <c r="L100" s="236">
        <f t="shared" si="3"/>
        <v>0.15158474965548921</v>
      </c>
      <c r="M100" s="13"/>
    </row>
    <row r="101" spans="1:13" ht="13.5">
      <c r="A101" s="116"/>
      <c r="B101" s="133">
        <v>3</v>
      </c>
      <c r="C101" s="146" t="s">
        <v>158</v>
      </c>
      <c r="D101" s="157"/>
      <c r="E101" s="171"/>
      <c r="F101" s="189">
        <v>360</v>
      </c>
      <c r="G101" s="189">
        <v>60</v>
      </c>
      <c r="H101" s="211">
        <f t="shared" si="2"/>
        <v>420</v>
      </c>
      <c r="I101" s="211"/>
      <c r="J101" s="226">
        <v>2798</v>
      </c>
      <c r="K101" s="226"/>
      <c r="L101" s="236">
        <f t="shared" si="3"/>
        <v>0.15010721944245889</v>
      </c>
      <c r="M101" s="13"/>
    </row>
    <row r="102" spans="1:13" ht="13.5">
      <c r="A102" s="116"/>
      <c r="B102" s="133">
        <v>4</v>
      </c>
      <c r="C102" s="146" t="s">
        <v>141</v>
      </c>
      <c r="D102" s="157"/>
      <c r="E102" s="171"/>
      <c r="F102" s="189">
        <v>339</v>
      </c>
      <c r="G102" s="189">
        <v>39</v>
      </c>
      <c r="H102" s="211">
        <f t="shared" si="2"/>
        <v>378</v>
      </c>
      <c r="I102" s="211"/>
      <c r="J102" s="226">
        <v>2217</v>
      </c>
      <c r="K102" s="226"/>
      <c r="L102" s="236">
        <f t="shared" si="3"/>
        <v>0.17050067658998647</v>
      </c>
      <c r="M102" s="13"/>
    </row>
    <row r="103" spans="1:13" ht="13.5">
      <c r="A103" s="116"/>
      <c r="B103" s="133">
        <v>5</v>
      </c>
      <c r="C103" s="146" t="s">
        <v>23</v>
      </c>
      <c r="D103" s="157"/>
      <c r="E103" s="171"/>
      <c r="F103" s="189">
        <v>307</v>
      </c>
      <c r="G103" s="189">
        <v>9</v>
      </c>
      <c r="H103" s="212">
        <f t="shared" si="2"/>
        <v>316</v>
      </c>
      <c r="I103" s="221"/>
      <c r="J103" s="227">
        <v>1129</v>
      </c>
      <c r="K103" s="229"/>
      <c r="L103" s="237">
        <f t="shared" si="3"/>
        <v>0.27989371124889284</v>
      </c>
      <c r="M103" s="239"/>
    </row>
    <row r="104" spans="1:13" ht="13.5">
      <c r="A104" s="116"/>
      <c r="B104" s="133">
        <v>6</v>
      </c>
      <c r="C104" s="146" t="s">
        <v>13</v>
      </c>
      <c r="D104" s="157"/>
      <c r="E104" s="171"/>
      <c r="F104" s="189">
        <v>271</v>
      </c>
      <c r="G104" s="189">
        <v>56</v>
      </c>
      <c r="H104" s="211">
        <f t="shared" si="2"/>
        <v>327</v>
      </c>
      <c r="I104" s="211"/>
      <c r="J104" s="226">
        <v>1834</v>
      </c>
      <c r="K104" s="226"/>
      <c r="L104" s="236">
        <f t="shared" si="3"/>
        <v>0.17829880043620502</v>
      </c>
      <c r="M104" s="13"/>
    </row>
    <row r="105" spans="1:13" ht="13.5">
      <c r="A105" s="116"/>
      <c r="B105" s="133">
        <v>7</v>
      </c>
      <c r="C105" s="146" t="s">
        <v>174</v>
      </c>
      <c r="D105" s="157"/>
      <c r="E105" s="171"/>
      <c r="F105" s="189">
        <v>242</v>
      </c>
      <c r="G105" s="189">
        <v>50</v>
      </c>
      <c r="H105" s="211">
        <f t="shared" si="2"/>
        <v>292</v>
      </c>
      <c r="I105" s="211"/>
      <c r="J105" s="226">
        <v>2392</v>
      </c>
      <c r="K105" s="226"/>
      <c r="L105" s="236">
        <f t="shared" si="3"/>
        <v>0.12207357859531773</v>
      </c>
      <c r="M105" s="13"/>
    </row>
    <row r="106" spans="1:13" ht="13.5">
      <c r="A106" s="116"/>
      <c r="B106" s="133">
        <v>8</v>
      </c>
      <c r="C106" s="146" t="s">
        <v>87</v>
      </c>
      <c r="D106" s="157"/>
      <c r="E106" s="171"/>
      <c r="F106" s="189">
        <v>232</v>
      </c>
      <c r="G106" s="189">
        <v>46</v>
      </c>
      <c r="H106" s="211">
        <f t="shared" si="2"/>
        <v>278</v>
      </c>
      <c r="I106" s="211"/>
      <c r="J106" s="226">
        <v>2151</v>
      </c>
      <c r="K106" s="226"/>
      <c r="L106" s="236">
        <f t="shared" si="3"/>
        <v>0.12924221292422131</v>
      </c>
      <c r="M106" s="13"/>
    </row>
    <row r="107" spans="1:13" ht="13.5">
      <c r="A107" s="116"/>
      <c r="B107" s="133">
        <v>9</v>
      </c>
      <c r="C107" s="146" t="s">
        <v>71</v>
      </c>
      <c r="D107" s="157"/>
      <c r="E107" s="171"/>
      <c r="F107" s="189">
        <v>183</v>
      </c>
      <c r="G107" s="189">
        <v>8</v>
      </c>
      <c r="H107" s="211">
        <f t="shared" si="2"/>
        <v>191</v>
      </c>
      <c r="I107" s="211"/>
      <c r="J107" s="226">
        <v>2520</v>
      </c>
      <c r="K107" s="226"/>
      <c r="L107" s="236">
        <f t="shared" si="3"/>
        <v>7.5793650793650788e-002</v>
      </c>
      <c r="M107" s="13"/>
    </row>
    <row r="108" spans="1:13" ht="13.5">
      <c r="A108" s="116"/>
      <c r="B108" s="134">
        <v>10</v>
      </c>
      <c r="C108" s="147" t="s">
        <v>191</v>
      </c>
      <c r="D108" s="161"/>
      <c r="E108" s="176"/>
      <c r="F108" s="190">
        <v>95</v>
      </c>
      <c r="G108" s="190">
        <v>29</v>
      </c>
      <c r="H108" s="213">
        <f t="shared" si="2"/>
        <v>124</v>
      </c>
      <c r="I108" s="213"/>
      <c r="J108" s="228">
        <v>833</v>
      </c>
      <c r="K108" s="228"/>
      <c r="L108" s="238">
        <f t="shared" si="3"/>
        <v>0.148859543817527</v>
      </c>
      <c r="M108" s="240"/>
    </row>
    <row r="111" spans="1:13">
      <c r="A111" s="1" t="s">
        <v>159</v>
      </c>
      <c r="B111" s="2"/>
      <c r="C111" s="2"/>
      <c r="D111" s="2"/>
      <c r="E111" s="2"/>
      <c r="F111" s="2"/>
    </row>
    <row r="112" spans="1:13">
      <c r="A112" s="2"/>
      <c r="B112" s="2"/>
      <c r="C112" s="2"/>
      <c r="D112" s="2"/>
      <c r="E112" s="2"/>
      <c r="F112" s="2"/>
    </row>
    <row r="113" spans="2:11">
      <c r="B113" t="s">
        <v>66</v>
      </c>
    </row>
    <row r="115" spans="2:11">
      <c r="C115" t="s">
        <v>160</v>
      </c>
      <c r="E115" t="s">
        <v>212</v>
      </c>
    </row>
    <row r="116" spans="2:11">
      <c r="C116" t="s">
        <v>161</v>
      </c>
      <c r="E116" t="s">
        <v>213</v>
      </c>
    </row>
    <row r="117" spans="2:11">
      <c r="C117" t="s">
        <v>162</v>
      </c>
      <c r="E117" t="s">
        <v>214</v>
      </c>
    </row>
    <row r="118" spans="2:11">
      <c r="C118" t="s">
        <v>149</v>
      </c>
      <c r="E118" t="s">
        <v>216</v>
      </c>
    </row>
    <row r="119" spans="2:11">
      <c r="C119" t="s">
        <v>215</v>
      </c>
      <c r="E119" t="s">
        <v>218</v>
      </c>
    </row>
    <row r="120" spans="2:11">
      <c r="C120" t="s">
        <v>163</v>
      </c>
    </row>
    <row r="121" spans="2:11">
      <c r="C121" t="s">
        <v>219</v>
      </c>
    </row>
    <row r="122" spans="2:11">
      <c r="C122" t="s">
        <v>118</v>
      </c>
    </row>
  </sheetData>
  <mergeCells count="136">
    <mergeCell ref="C8:D8"/>
    <mergeCell ref="E8:G8"/>
    <mergeCell ref="H8:I8"/>
    <mergeCell ref="C9:D9"/>
    <mergeCell ref="E9:G9"/>
    <mergeCell ref="H9:I9"/>
    <mergeCell ref="C10:D10"/>
    <mergeCell ref="E10:G10"/>
    <mergeCell ref="H10:I10"/>
    <mergeCell ref="C11:D11"/>
    <mergeCell ref="E11:G11"/>
    <mergeCell ref="H11:I11"/>
    <mergeCell ref="C12:D12"/>
    <mergeCell ref="E12:G12"/>
    <mergeCell ref="H12:I12"/>
    <mergeCell ref="C13:D13"/>
    <mergeCell ref="E13:G13"/>
    <mergeCell ref="H13:I13"/>
    <mergeCell ref="C14:D14"/>
    <mergeCell ref="E14:G14"/>
    <mergeCell ref="H14:I14"/>
    <mergeCell ref="C15:D15"/>
    <mergeCell ref="E15:G15"/>
    <mergeCell ref="H15:I15"/>
    <mergeCell ref="C16:D16"/>
    <mergeCell ref="E16:G16"/>
    <mergeCell ref="H16:I16"/>
    <mergeCell ref="C17:D17"/>
    <mergeCell ref="E17:G17"/>
    <mergeCell ref="H17:I17"/>
    <mergeCell ref="C18:D18"/>
    <mergeCell ref="E18:G18"/>
    <mergeCell ref="H18:I18"/>
    <mergeCell ref="D23:E23"/>
    <mergeCell ref="F23:G23"/>
    <mergeCell ref="H23:I23"/>
    <mergeCell ref="J23:K23"/>
    <mergeCell ref="L23:M23"/>
    <mergeCell ref="N23:O23"/>
    <mergeCell ref="P23:Q23"/>
    <mergeCell ref="C41:E41"/>
    <mergeCell ref="F41:G41"/>
    <mergeCell ref="H41:I41"/>
    <mergeCell ref="J41:K41"/>
    <mergeCell ref="C42:E42"/>
    <mergeCell ref="F42:G42"/>
    <mergeCell ref="H42:I42"/>
    <mergeCell ref="J42:K42"/>
    <mergeCell ref="C43:E43"/>
    <mergeCell ref="F43:G43"/>
    <mergeCell ref="H43:I43"/>
    <mergeCell ref="J43:K43"/>
    <mergeCell ref="C44:E44"/>
    <mergeCell ref="F44:G44"/>
    <mergeCell ref="H44:I44"/>
    <mergeCell ref="J44:K44"/>
    <mergeCell ref="C45:E45"/>
    <mergeCell ref="F45:G45"/>
    <mergeCell ref="H45:I45"/>
    <mergeCell ref="J45:K45"/>
    <mergeCell ref="C46:E46"/>
    <mergeCell ref="F46:G46"/>
    <mergeCell ref="H46:I46"/>
    <mergeCell ref="J46:K46"/>
    <mergeCell ref="C47:E47"/>
    <mergeCell ref="F47:G47"/>
    <mergeCell ref="H47:I47"/>
    <mergeCell ref="J47:K47"/>
    <mergeCell ref="C48:E48"/>
    <mergeCell ref="F48:G48"/>
    <mergeCell ref="H48:I48"/>
    <mergeCell ref="J48:K48"/>
    <mergeCell ref="C49:E49"/>
    <mergeCell ref="F49:G49"/>
    <mergeCell ref="H49:I49"/>
    <mergeCell ref="J49:K49"/>
    <mergeCell ref="C50:E50"/>
    <mergeCell ref="F50:G50"/>
    <mergeCell ref="H50:I50"/>
    <mergeCell ref="J50:K50"/>
    <mergeCell ref="C51:E51"/>
    <mergeCell ref="F51:G51"/>
    <mergeCell ref="H51:I51"/>
    <mergeCell ref="J51:K51"/>
    <mergeCell ref="E52:O52"/>
    <mergeCell ref="C98:E98"/>
    <mergeCell ref="H98:I98"/>
    <mergeCell ref="J98:K98"/>
    <mergeCell ref="L98:M98"/>
    <mergeCell ref="C99:E99"/>
    <mergeCell ref="H99:I99"/>
    <mergeCell ref="J99:K99"/>
    <mergeCell ref="L99:M99"/>
    <mergeCell ref="C100:E100"/>
    <mergeCell ref="H100:I100"/>
    <mergeCell ref="J100:K100"/>
    <mergeCell ref="L100:M100"/>
    <mergeCell ref="C101:E101"/>
    <mergeCell ref="H101:I101"/>
    <mergeCell ref="J101:K101"/>
    <mergeCell ref="L101:M101"/>
    <mergeCell ref="C102:E102"/>
    <mergeCell ref="H102:I102"/>
    <mergeCell ref="J102:K102"/>
    <mergeCell ref="L102:M102"/>
    <mergeCell ref="C103:E103"/>
    <mergeCell ref="H103:I103"/>
    <mergeCell ref="J103:K103"/>
    <mergeCell ref="L103:M103"/>
    <mergeCell ref="C104:E104"/>
    <mergeCell ref="H104:I104"/>
    <mergeCell ref="J104:K104"/>
    <mergeCell ref="L104:M104"/>
    <mergeCell ref="C105:E105"/>
    <mergeCell ref="H105:I105"/>
    <mergeCell ref="J105:K105"/>
    <mergeCell ref="L105:M105"/>
    <mergeCell ref="C106:E106"/>
    <mergeCell ref="H106:I106"/>
    <mergeCell ref="J106:K106"/>
    <mergeCell ref="L106:M106"/>
    <mergeCell ref="C107:E107"/>
    <mergeCell ref="H107:I107"/>
    <mergeCell ref="J107:K107"/>
    <mergeCell ref="L107:M107"/>
    <mergeCell ref="C108:E108"/>
    <mergeCell ref="H108:I108"/>
    <mergeCell ref="J108:K108"/>
    <mergeCell ref="L108:M108"/>
    <mergeCell ref="A2:F3"/>
    <mergeCell ref="A21:D22"/>
    <mergeCell ref="F21:O22"/>
    <mergeCell ref="A39:G40"/>
    <mergeCell ref="A96:F97"/>
    <mergeCell ref="A111:F112"/>
    <mergeCell ref="A24:B30"/>
  </mergeCells>
  <phoneticPr fontId="1"/>
  <pageMargins left="0.7" right="0.7" top="0.75" bottom="0.75" header="0.3" footer="0.3"/>
  <pageSetup paperSize="9" scale="64" fitToWidth="1" fitToHeight="1" orientation="portrait" usePrinterDefaults="1" r:id="rId1"/>
  <rowBreaks count="1" manualBreakCount="1">
    <brk id="94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3"/>
  <sheetViews>
    <sheetView view="pageBreakPreview" zoomScaleSheetLayoutView="100" workbookViewId="0">
      <pane xSplit="2" ySplit="6" topLeftCell="C7" activePane="bottomRight" state="frozen"/>
      <selection pane="topRight"/>
      <selection pane="bottomLeft"/>
      <selection pane="bottomRight" activeCell="P27" sqref="P27"/>
    </sheetView>
  </sheetViews>
  <sheetFormatPr defaultRowHeight="11.25"/>
  <cols>
    <col min="1" max="1" width="8.83203125" customWidth="1"/>
    <col min="2" max="2" width="15" customWidth="1"/>
    <col min="3" max="6" width="9.83203125" customWidth="1"/>
    <col min="7" max="7" width="10.1640625" customWidth="1"/>
    <col min="8" max="8" width="11.5" bestFit="1" customWidth="1"/>
    <col min="9" max="9" width="12.5" customWidth="1"/>
    <col min="10" max="10" width="10.83203125" customWidth="1"/>
  </cols>
  <sheetData>
    <row r="2" spans="1:13" ht="14.25">
      <c r="A2" s="252" t="s">
        <v>205</v>
      </c>
      <c r="B2" s="252"/>
      <c r="C2" s="252"/>
      <c r="D2" s="252"/>
      <c r="E2" s="252"/>
      <c r="F2" s="252"/>
      <c r="G2" s="252"/>
      <c r="H2" s="252"/>
      <c r="I2" s="252"/>
      <c r="J2" s="358"/>
    </row>
    <row r="3" spans="1:13" ht="14.25">
      <c r="A3" s="254"/>
      <c r="B3" s="254"/>
      <c r="C3" s="254"/>
      <c r="D3" s="254"/>
      <c r="E3" s="254"/>
      <c r="F3" s="254"/>
      <c r="G3" s="254"/>
      <c r="H3" s="254"/>
      <c r="I3" s="254"/>
      <c r="J3" s="360"/>
    </row>
    <row r="4" spans="1:13" ht="13.5">
      <c r="A4" s="253"/>
      <c r="B4" s="267"/>
      <c r="C4" s="277" t="s">
        <v>195</v>
      </c>
      <c r="D4" s="294"/>
      <c r="E4" s="294"/>
      <c r="F4" s="294"/>
      <c r="G4" s="294"/>
      <c r="H4" s="344" t="s">
        <v>17</v>
      </c>
      <c r="I4" s="348" t="s">
        <v>44</v>
      </c>
      <c r="J4" s="359" t="s">
        <v>19</v>
      </c>
      <c r="K4" s="372" t="s">
        <v>165</v>
      </c>
      <c r="L4" s="25" t="s">
        <v>146</v>
      </c>
      <c r="M4" s="72" t="s">
        <v>167</v>
      </c>
    </row>
    <row r="5" spans="1:13" ht="13.5">
      <c r="A5" s="255"/>
      <c r="B5" s="268"/>
      <c r="C5" s="278"/>
      <c r="D5" s="295"/>
      <c r="E5" s="295"/>
      <c r="F5" s="295"/>
      <c r="G5" s="295"/>
      <c r="H5" s="345" t="s">
        <v>73</v>
      </c>
      <c r="I5" s="349" t="s">
        <v>126</v>
      </c>
      <c r="J5" s="361" t="s">
        <v>57</v>
      </c>
      <c r="K5" s="373"/>
      <c r="L5" s="25"/>
      <c r="M5" s="72"/>
    </row>
    <row r="6" spans="1:13" ht="14.25">
      <c r="A6" s="256"/>
      <c r="B6" s="269"/>
      <c r="C6" s="279" t="s">
        <v>32</v>
      </c>
      <c r="D6" s="296" t="s">
        <v>25</v>
      </c>
      <c r="E6" s="296" t="s">
        <v>42</v>
      </c>
      <c r="F6" s="296" t="s">
        <v>24</v>
      </c>
      <c r="G6" s="330" t="s">
        <v>74</v>
      </c>
      <c r="H6" s="346">
        <v>44287</v>
      </c>
      <c r="I6" s="350" t="s">
        <v>196</v>
      </c>
      <c r="J6" s="362" t="s">
        <v>63</v>
      </c>
      <c r="K6" s="373"/>
      <c r="L6" s="25"/>
      <c r="M6" s="72"/>
    </row>
    <row r="7" spans="1:13" ht="13.5" customHeight="1">
      <c r="A7" s="257" t="s">
        <v>75</v>
      </c>
      <c r="B7" s="270" t="s">
        <v>31</v>
      </c>
      <c r="C7" s="280">
        <v>4931</v>
      </c>
      <c r="D7" s="280">
        <v>4047</v>
      </c>
      <c r="E7" s="280">
        <v>1341</v>
      </c>
      <c r="F7" s="280">
        <v>198</v>
      </c>
      <c r="G7" s="331">
        <f>SUM(C7:F8)</f>
        <v>10517</v>
      </c>
      <c r="H7" s="280">
        <v>251559</v>
      </c>
      <c r="I7" s="351">
        <f>G7/H7*1000</f>
        <v>41.807289741174039</v>
      </c>
      <c r="J7" s="363" t="s">
        <v>83</v>
      </c>
      <c r="K7" s="374">
        <v>71093</v>
      </c>
      <c r="L7" s="376">
        <f>K7/H7*100</f>
        <v>28.260964624600987</v>
      </c>
      <c r="M7" s="25" t="s">
        <v>168</v>
      </c>
    </row>
    <row r="8" spans="1:13" ht="11.25" customHeight="1">
      <c r="A8" s="258"/>
      <c r="B8" s="271"/>
      <c r="C8" s="281"/>
      <c r="D8" s="281"/>
      <c r="E8" s="281"/>
      <c r="F8" s="281"/>
      <c r="G8" s="332"/>
      <c r="H8" s="281"/>
      <c r="I8" s="352"/>
      <c r="J8" s="364"/>
      <c r="K8" s="374"/>
      <c r="L8" s="376"/>
      <c r="M8" s="25"/>
    </row>
    <row r="9" spans="1:13" ht="11.25" customHeight="1">
      <c r="A9" s="258"/>
      <c r="B9" s="272" t="s">
        <v>16</v>
      </c>
      <c r="C9" s="282"/>
      <c r="D9" s="297"/>
      <c r="E9" s="311"/>
      <c r="F9" s="327"/>
      <c r="G9" s="333">
        <f>SUM(C9:F10)</f>
        <v>0</v>
      </c>
      <c r="H9" s="304">
        <v>2007</v>
      </c>
      <c r="I9" s="353">
        <f>G9/H9*1000</f>
        <v>0</v>
      </c>
      <c r="J9" s="365" t="s">
        <v>78</v>
      </c>
      <c r="K9" s="374">
        <v>978</v>
      </c>
      <c r="L9" s="376">
        <f>K9/H9*100</f>
        <v>48.729446935724965</v>
      </c>
      <c r="M9" s="25" t="s">
        <v>169</v>
      </c>
    </row>
    <row r="10" spans="1:13" ht="11.25" customHeight="1">
      <c r="A10" s="258"/>
      <c r="B10" s="271"/>
      <c r="C10" s="283"/>
      <c r="D10" s="298"/>
      <c r="E10" s="312"/>
      <c r="F10" s="328"/>
      <c r="G10" s="334"/>
      <c r="H10" s="281"/>
      <c r="I10" s="352"/>
      <c r="J10" s="366"/>
      <c r="K10" s="374"/>
      <c r="L10" s="376"/>
      <c r="M10" s="25"/>
    </row>
    <row r="11" spans="1:13" ht="11.25" customHeight="1">
      <c r="A11" s="258"/>
      <c r="B11" s="272" t="s">
        <v>69</v>
      </c>
      <c r="C11" s="284">
        <v>388</v>
      </c>
      <c r="D11" s="299">
        <v>431</v>
      </c>
      <c r="E11" s="313">
        <v>101</v>
      </c>
      <c r="F11" s="299">
        <v>26</v>
      </c>
      <c r="G11" s="333">
        <f>SUM(C11:F12)</f>
        <v>946</v>
      </c>
      <c r="H11" s="304">
        <v>24695</v>
      </c>
      <c r="I11" s="353">
        <f>G11/H11*1000</f>
        <v>38.307349665924278</v>
      </c>
      <c r="J11" s="367" t="s">
        <v>79</v>
      </c>
      <c r="K11" s="374">
        <v>8194</v>
      </c>
      <c r="L11" s="376">
        <f>K11/H11*100</f>
        <v>33.180805831139907</v>
      </c>
      <c r="M11" s="25" t="s">
        <v>170</v>
      </c>
    </row>
    <row r="12" spans="1:13" ht="11.25" customHeight="1">
      <c r="A12" s="258"/>
      <c r="B12" s="271"/>
      <c r="C12" s="285"/>
      <c r="D12" s="300"/>
      <c r="E12" s="314"/>
      <c r="F12" s="300"/>
      <c r="G12" s="334"/>
      <c r="H12" s="281"/>
      <c r="I12" s="352"/>
      <c r="J12" s="364"/>
      <c r="K12" s="374"/>
      <c r="L12" s="376"/>
      <c r="M12" s="25"/>
    </row>
    <row r="13" spans="1:13" ht="11.25" customHeight="1">
      <c r="A13" s="258"/>
      <c r="B13" s="272" t="s">
        <v>80</v>
      </c>
      <c r="C13" s="286">
        <v>68</v>
      </c>
      <c r="D13" s="301">
        <v>77</v>
      </c>
      <c r="E13" s="315">
        <v>17</v>
      </c>
      <c r="F13" s="301">
        <v>7</v>
      </c>
      <c r="G13" s="333">
        <f>SUM(C13:F14)</f>
        <v>169</v>
      </c>
      <c r="H13" s="304">
        <v>4612</v>
      </c>
      <c r="I13" s="353">
        <f>G13/H13*1000</f>
        <v>36.643538594969648</v>
      </c>
      <c r="J13" s="367" t="s">
        <v>124</v>
      </c>
      <c r="K13" s="374">
        <v>2505</v>
      </c>
      <c r="L13" s="376">
        <f>K13/H13*100</f>
        <v>54.314830875975716</v>
      </c>
      <c r="M13" s="25" t="s">
        <v>207</v>
      </c>
    </row>
    <row r="14" spans="1:13" ht="11.25" customHeight="1">
      <c r="A14" s="258"/>
      <c r="B14" s="271"/>
      <c r="C14" s="285"/>
      <c r="D14" s="300"/>
      <c r="E14" s="314"/>
      <c r="F14" s="300"/>
      <c r="G14" s="334"/>
      <c r="H14" s="281"/>
      <c r="I14" s="352"/>
      <c r="J14" s="364"/>
      <c r="K14" s="374"/>
      <c r="L14" s="376"/>
      <c r="M14" s="25"/>
    </row>
    <row r="15" spans="1:13" ht="13.5">
      <c r="A15" s="259"/>
      <c r="B15" s="273" t="s">
        <v>15</v>
      </c>
      <c r="C15" s="287">
        <f>SUM(C7:C14)</f>
        <v>5387</v>
      </c>
      <c r="D15" s="302">
        <f>SUM(D7:D14)</f>
        <v>4555</v>
      </c>
      <c r="E15" s="316">
        <f>SUM(E7:E14)</f>
        <v>1459</v>
      </c>
      <c r="F15" s="305">
        <f>SUM(F7:F14)</f>
        <v>231</v>
      </c>
      <c r="G15" s="335">
        <f>SUM(C15:F15)</f>
        <v>11632</v>
      </c>
      <c r="H15" s="347">
        <f>SUM(H7:H14)</f>
        <v>282873</v>
      </c>
      <c r="I15" s="354">
        <f>G15/H15*1000</f>
        <v>41.120927059139611</v>
      </c>
      <c r="J15" s="368"/>
    </row>
    <row r="16" spans="1:13" ht="13.5" customHeight="1">
      <c r="A16" s="260" t="s">
        <v>82</v>
      </c>
      <c r="B16" s="274" t="s">
        <v>62</v>
      </c>
      <c r="C16" s="288">
        <v>996</v>
      </c>
      <c r="D16" s="303">
        <v>1144</v>
      </c>
      <c r="E16" s="317">
        <v>321</v>
      </c>
      <c r="F16" s="329">
        <v>50</v>
      </c>
      <c r="G16" s="336">
        <f>SUM(C16:F17)</f>
        <v>2511</v>
      </c>
      <c r="H16" s="303">
        <v>54091</v>
      </c>
      <c r="I16" s="355">
        <f>G16/H16*1000</f>
        <v>46.421770719713074</v>
      </c>
      <c r="J16" s="369" t="s">
        <v>77</v>
      </c>
      <c r="K16" s="374">
        <v>19112</v>
      </c>
      <c r="L16" s="376">
        <f>K16/H16*100</f>
        <v>35.333049860420402</v>
      </c>
      <c r="M16" s="25" t="s">
        <v>173</v>
      </c>
    </row>
    <row r="17" spans="1:13" ht="13.5" customHeight="1">
      <c r="A17" s="261"/>
      <c r="B17" s="271"/>
      <c r="C17" s="285"/>
      <c r="D17" s="281"/>
      <c r="E17" s="314"/>
      <c r="F17" s="300"/>
      <c r="G17" s="337"/>
      <c r="H17" s="281"/>
      <c r="I17" s="352"/>
      <c r="J17" s="364"/>
      <c r="K17" s="374"/>
      <c r="L17" s="376"/>
      <c r="M17" s="25"/>
    </row>
    <row r="18" spans="1:13" ht="13.5" customHeight="1">
      <c r="A18" s="261"/>
      <c r="B18" s="272" t="s">
        <v>84</v>
      </c>
      <c r="C18" s="286">
        <v>204</v>
      </c>
      <c r="D18" s="301">
        <v>218</v>
      </c>
      <c r="E18" s="315">
        <v>69</v>
      </c>
      <c r="F18" s="301">
        <v>6</v>
      </c>
      <c r="G18" s="338">
        <f>SUM(C18:F19)</f>
        <v>497</v>
      </c>
      <c r="H18" s="304">
        <v>14458</v>
      </c>
      <c r="I18" s="353">
        <f>G18/H18*1000</f>
        <v>34.375432286623322</v>
      </c>
      <c r="J18" s="367" t="s">
        <v>85</v>
      </c>
      <c r="K18" s="374">
        <v>3929</v>
      </c>
      <c r="L18" s="376">
        <f>K18/H18*100</f>
        <v>27.175266288559968</v>
      </c>
      <c r="M18" s="25" t="s">
        <v>175</v>
      </c>
    </row>
    <row r="19" spans="1:13">
      <c r="A19" s="262"/>
      <c r="B19" s="271"/>
      <c r="C19" s="285"/>
      <c r="D19" s="300"/>
      <c r="E19" s="314"/>
      <c r="F19" s="300"/>
      <c r="G19" s="337"/>
      <c r="H19" s="281"/>
      <c r="I19" s="352"/>
      <c r="J19" s="364"/>
      <c r="K19" s="374"/>
      <c r="L19" s="376"/>
      <c r="M19" s="25"/>
    </row>
    <row r="20" spans="1:13">
      <c r="A20" s="262"/>
      <c r="B20" s="272" t="s">
        <v>86</v>
      </c>
      <c r="C20" s="286">
        <v>312</v>
      </c>
      <c r="D20" s="304">
        <v>288</v>
      </c>
      <c r="E20" s="318">
        <v>75</v>
      </c>
      <c r="F20" s="304">
        <v>15</v>
      </c>
      <c r="G20" s="338">
        <f>SUM(C20:F21)</f>
        <v>690</v>
      </c>
      <c r="H20" s="304">
        <v>22776</v>
      </c>
      <c r="I20" s="353">
        <f>G20/H20*1000</f>
        <v>30.295047418335091</v>
      </c>
      <c r="J20" s="367" t="s">
        <v>88</v>
      </c>
      <c r="K20" s="374">
        <v>5850</v>
      </c>
      <c r="L20" s="376">
        <f>K20/H20*100</f>
        <v>25.684931506849317</v>
      </c>
      <c r="M20" s="25" t="s">
        <v>209</v>
      </c>
    </row>
    <row r="21" spans="1:13">
      <c r="A21" s="262"/>
      <c r="B21" s="271"/>
      <c r="C21" s="285"/>
      <c r="D21" s="281"/>
      <c r="E21" s="319"/>
      <c r="F21" s="281"/>
      <c r="G21" s="337"/>
      <c r="H21" s="281"/>
      <c r="I21" s="352"/>
      <c r="J21" s="364"/>
      <c r="K21" s="374"/>
      <c r="L21" s="376"/>
      <c r="M21" s="25"/>
    </row>
    <row r="22" spans="1:13">
      <c r="A22" s="262"/>
      <c r="B22" s="272" t="s">
        <v>89</v>
      </c>
      <c r="C22" s="286">
        <v>484</v>
      </c>
      <c r="D22" s="304">
        <v>445</v>
      </c>
      <c r="E22" s="318">
        <v>134</v>
      </c>
      <c r="F22" s="304">
        <v>21</v>
      </c>
      <c r="G22" s="338">
        <f>SUM(C22:F23)</f>
        <v>1084</v>
      </c>
      <c r="H22" s="304">
        <v>35307</v>
      </c>
      <c r="I22" s="353">
        <f>G22/H22*1000</f>
        <v>30.702127056957547</v>
      </c>
      <c r="J22" s="367" t="s">
        <v>107</v>
      </c>
      <c r="K22" s="374">
        <v>9093</v>
      </c>
      <c r="L22" s="376">
        <f>K22/H22*100</f>
        <v>25.754099753589937</v>
      </c>
      <c r="M22" s="25" t="s">
        <v>176</v>
      </c>
    </row>
    <row r="23" spans="1:13">
      <c r="A23" s="262"/>
      <c r="B23" s="271"/>
      <c r="C23" s="285"/>
      <c r="D23" s="281"/>
      <c r="E23" s="319"/>
      <c r="F23" s="281"/>
      <c r="G23" s="337"/>
      <c r="H23" s="281"/>
      <c r="I23" s="352"/>
      <c r="J23" s="364"/>
      <c r="K23" s="374"/>
      <c r="L23" s="376"/>
      <c r="M23" s="25"/>
    </row>
    <row r="24" spans="1:13">
      <c r="A24" s="262"/>
      <c r="B24" s="272" t="s">
        <v>91</v>
      </c>
      <c r="C24" s="286">
        <v>309</v>
      </c>
      <c r="D24" s="304">
        <v>289</v>
      </c>
      <c r="E24" s="318">
        <v>55</v>
      </c>
      <c r="F24" s="304">
        <v>17</v>
      </c>
      <c r="G24" s="338">
        <f>SUM(C24:F25)</f>
        <v>670</v>
      </c>
      <c r="H24" s="304">
        <v>12960</v>
      </c>
      <c r="I24" s="353">
        <f>G24/H24*1000</f>
        <v>51.697530864197532</v>
      </c>
      <c r="J24" s="367" t="s">
        <v>99</v>
      </c>
      <c r="K24" s="374">
        <v>4383</v>
      </c>
      <c r="L24" s="376">
        <f>K24/H24*100</f>
        <v>33.819444444444443</v>
      </c>
      <c r="M24" s="25" t="s">
        <v>177</v>
      </c>
    </row>
    <row r="25" spans="1:13">
      <c r="A25" s="262"/>
      <c r="B25" s="271"/>
      <c r="C25" s="285"/>
      <c r="D25" s="281"/>
      <c r="E25" s="319"/>
      <c r="F25" s="281"/>
      <c r="G25" s="337"/>
      <c r="H25" s="281"/>
      <c r="I25" s="352"/>
      <c r="J25" s="364"/>
      <c r="K25" s="374"/>
      <c r="L25" s="376"/>
      <c r="M25" s="25"/>
    </row>
    <row r="26" spans="1:13">
      <c r="A26" s="262"/>
      <c r="B26" s="272" t="s">
        <v>35</v>
      </c>
      <c r="C26" s="286">
        <v>155</v>
      </c>
      <c r="D26" s="304">
        <v>162</v>
      </c>
      <c r="E26" s="318">
        <v>61</v>
      </c>
      <c r="F26" s="304">
        <v>10</v>
      </c>
      <c r="G26" s="338">
        <f>SUM(C26:F27)</f>
        <v>388</v>
      </c>
      <c r="H26" s="304">
        <v>11298</v>
      </c>
      <c r="I26" s="353">
        <f>G26/H26*1000</f>
        <v>34.34236147990795</v>
      </c>
      <c r="J26" s="367" t="s">
        <v>90</v>
      </c>
      <c r="K26" s="374">
        <v>4051</v>
      </c>
      <c r="L26" s="376">
        <f>K26/H26*100</f>
        <v>35.855903699769868</v>
      </c>
      <c r="M26" s="25" t="s">
        <v>188</v>
      </c>
    </row>
    <row r="27" spans="1:13">
      <c r="A27" s="262"/>
      <c r="B27" s="271"/>
      <c r="C27" s="285"/>
      <c r="D27" s="281"/>
      <c r="E27" s="319"/>
      <c r="F27" s="281"/>
      <c r="G27" s="337"/>
      <c r="H27" s="281"/>
      <c r="I27" s="352"/>
      <c r="J27" s="364"/>
      <c r="K27" s="374"/>
      <c r="L27" s="376"/>
      <c r="M27" s="25"/>
    </row>
    <row r="28" spans="1:13" ht="13.5">
      <c r="A28" s="263"/>
      <c r="B28" s="273" t="s">
        <v>15</v>
      </c>
      <c r="C28" s="287">
        <f>SUM(C16:C27)</f>
        <v>2460</v>
      </c>
      <c r="D28" s="305">
        <f>SUM(D16:D27)</f>
        <v>2546</v>
      </c>
      <c r="E28" s="316">
        <f>SUM(E16:E27)</f>
        <v>715</v>
      </c>
      <c r="F28" s="305">
        <f>SUM(F16:F27)</f>
        <v>119</v>
      </c>
      <c r="G28" s="335">
        <f>SUM(C28:F28)</f>
        <v>5840</v>
      </c>
      <c r="H28" s="347">
        <f>SUM(H16:H27)</f>
        <v>150890</v>
      </c>
      <c r="I28" s="354">
        <f>G28/H28*1000</f>
        <v>38.703691430843655</v>
      </c>
      <c r="J28" s="368"/>
    </row>
    <row r="29" spans="1:13" ht="13.5" customHeight="1">
      <c r="A29" s="260" t="s">
        <v>93</v>
      </c>
      <c r="B29" s="274" t="s">
        <v>94</v>
      </c>
      <c r="C29" s="288">
        <v>702</v>
      </c>
      <c r="D29" s="303">
        <v>826</v>
      </c>
      <c r="E29" s="320">
        <v>281</v>
      </c>
      <c r="F29" s="303">
        <v>34</v>
      </c>
      <c r="G29" s="336">
        <f>SUM(C29:F30)</f>
        <v>1843</v>
      </c>
      <c r="H29" s="303">
        <v>38376</v>
      </c>
      <c r="I29" s="355">
        <f>G29/H29*1000</f>
        <v>48.02480717114863</v>
      </c>
      <c r="J29" s="369" t="s">
        <v>105</v>
      </c>
      <c r="K29" s="374">
        <v>13732</v>
      </c>
      <c r="L29" s="376">
        <f>K29/H29*100</f>
        <v>35.782780904732128</v>
      </c>
      <c r="M29" s="25" t="s">
        <v>178</v>
      </c>
    </row>
    <row r="30" spans="1:13" ht="13.5" customHeight="1">
      <c r="A30" s="261"/>
      <c r="B30" s="271"/>
      <c r="C30" s="285"/>
      <c r="D30" s="281"/>
      <c r="E30" s="319"/>
      <c r="F30" s="281"/>
      <c r="G30" s="337"/>
      <c r="H30" s="281"/>
      <c r="I30" s="352"/>
      <c r="J30" s="364"/>
      <c r="K30" s="374"/>
      <c r="L30" s="376"/>
      <c r="M30" s="25"/>
    </row>
    <row r="31" spans="1:13" ht="13.5" customHeight="1">
      <c r="A31" s="261"/>
      <c r="B31" s="272" t="s">
        <v>96</v>
      </c>
      <c r="C31" s="286">
        <v>628</v>
      </c>
      <c r="D31" s="304">
        <v>618</v>
      </c>
      <c r="E31" s="318">
        <v>206</v>
      </c>
      <c r="F31" s="304">
        <v>43</v>
      </c>
      <c r="G31" s="338">
        <f>SUM(C31:F32)</f>
        <v>1495</v>
      </c>
      <c r="H31" s="304">
        <v>34394</v>
      </c>
      <c r="I31" s="353">
        <f>G31/H31*1000</f>
        <v>43.466883758795134</v>
      </c>
      <c r="J31" s="367" t="s">
        <v>208</v>
      </c>
      <c r="K31" s="374">
        <v>13245</v>
      </c>
      <c r="L31" s="376">
        <f>K31/H31*100</f>
        <v>38.509623771588068</v>
      </c>
      <c r="M31" s="25" t="s">
        <v>189</v>
      </c>
    </row>
    <row r="32" spans="1:13">
      <c r="A32" s="262"/>
      <c r="B32" s="271"/>
      <c r="C32" s="285"/>
      <c r="D32" s="281"/>
      <c r="E32" s="319"/>
      <c r="F32" s="281"/>
      <c r="G32" s="337"/>
      <c r="H32" s="281"/>
      <c r="I32" s="352"/>
      <c r="J32" s="364"/>
      <c r="K32" s="374"/>
      <c r="L32" s="376"/>
      <c r="M32" s="25"/>
    </row>
    <row r="33" spans="1:13" ht="14.25">
      <c r="A33" s="264"/>
      <c r="B33" s="275" t="s">
        <v>15</v>
      </c>
      <c r="C33" s="289">
        <f>SUM(C29:C32)</f>
        <v>1330</v>
      </c>
      <c r="D33" s="306">
        <f>SUM(D29:D32)</f>
        <v>1444</v>
      </c>
      <c r="E33" s="321">
        <f>SUM(E29:E32)</f>
        <v>487</v>
      </c>
      <c r="F33" s="306">
        <f>SUM(F29:F32)</f>
        <v>77</v>
      </c>
      <c r="G33" s="339">
        <f>SUM(C33:F33)</f>
        <v>3338</v>
      </c>
      <c r="H33" s="306">
        <f>SUM(H29:H32)</f>
        <v>72770</v>
      </c>
      <c r="I33" s="356">
        <f>G33/H33*1000</f>
        <v>45.870551051257387</v>
      </c>
      <c r="J33" s="370"/>
    </row>
    <row r="34" spans="1:13" ht="13.5" customHeight="1">
      <c r="A34" s="265" t="s">
        <v>98</v>
      </c>
      <c r="B34" s="270" t="s">
        <v>76</v>
      </c>
      <c r="C34" s="290">
        <v>750</v>
      </c>
      <c r="D34" s="280">
        <v>692</v>
      </c>
      <c r="E34" s="322">
        <v>228</v>
      </c>
      <c r="F34" s="280">
        <v>45</v>
      </c>
      <c r="G34" s="340">
        <f>SUM(C34:F35)</f>
        <v>1715</v>
      </c>
      <c r="H34" s="280">
        <v>35793</v>
      </c>
      <c r="I34" s="351">
        <f>G34/H34*1000</f>
        <v>47.914396669739894</v>
      </c>
      <c r="J34" s="363" t="s">
        <v>95</v>
      </c>
      <c r="K34" s="374">
        <v>12595</v>
      </c>
      <c r="L34" s="376">
        <f>K34/H34*100</f>
        <v>35.188444667951835</v>
      </c>
      <c r="M34" s="25" t="s">
        <v>180</v>
      </c>
    </row>
    <row r="35" spans="1:13" ht="13.5" customHeight="1">
      <c r="A35" s="261"/>
      <c r="B35" s="271"/>
      <c r="C35" s="285"/>
      <c r="D35" s="281"/>
      <c r="E35" s="319"/>
      <c r="F35" s="281"/>
      <c r="G35" s="337"/>
      <c r="H35" s="281"/>
      <c r="I35" s="352"/>
      <c r="J35" s="364"/>
      <c r="K35" s="374"/>
      <c r="L35" s="376"/>
      <c r="M35" s="25"/>
    </row>
    <row r="36" spans="1:13" ht="13.5" customHeight="1">
      <c r="A36" s="261"/>
      <c r="B36" s="272" t="s">
        <v>100</v>
      </c>
      <c r="C36" s="291"/>
      <c r="D36" s="307"/>
      <c r="E36" s="323"/>
      <c r="F36" s="307"/>
      <c r="G36" s="341">
        <f>SUM(C36:F37)</f>
        <v>0</v>
      </c>
      <c r="H36" s="304">
        <v>4796</v>
      </c>
      <c r="I36" s="353">
        <f>G36/H36*1000</f>
        <v>0</v>
      </c>
      <c r="J36" s="365" t="s">
        <v>78</v>
      </c>
      <c r="K36" s="374">
        <v>2130</v>
      </c>
      <c r="L36" s="376">
        <f>K36/H36*100</f>
        <v>44.412010008340289</v>
      </c>
      <c r="M36" s="25" t="s">
        <v>182</v>
      </c>
    </row>
    <row r="37" spans="1:13" ht="11.25" customHeight="1">
      <c r="A37" s="262"/>
      <c r="B37" s="271"/>
      <c r="C37" s="292"/>
      <c r="D37" s="308"/>
      <c r="E37" s="324"/>
      <c r="F37" s="308"/>
      <c r="G37" s="342"/>
      <c r="H37" s="281"/>
      <c r="I37" s="352"/>
      <c r="J37" s="366"/>
      <c r="K37" s="374"/>
      <c r="L37" s="376"/>
      <c r="M37" s="25"/>
    </row>
    <row r="38" spans="1:13" ht="11.25" customHeight="1">
      <c r="A38" s="262"/>
      <c r="B38" s="272" t="s">
        <v>101</v>
      </c>
      <c r="C38" s="291"/>
      <c r="D38" s="307"/>
      <c r="E38" s="323"/>
      <c r="F38" s="307"/>
      <c r="G38" s="341">
        <f>SUM(C38:F39)</f>
        <v>0</v>
      </c>
      <c r="H38" s="304">
        <v>1372</v>
      </c>
      <c r="I38" s="353">
        <f>G38/H38*1000</f>
        <v>0</v>
      </c>
      <c r="J38" s="365" t="s">
        <v>78</v>
      </c>
      <c r="K38" s="374">
        <v>771</v>
      </c>
      <c r="L38" s="376">
        <f>K38/H38*100</f>
        <v>56.195335276967931</v>
      </c>
      <c r="M38" s="25" t="s">
        <v>183</v>
      </c>
    </row>
    <row r="39" spans="1:13" ht="11.25" customHeight="1">
      <c r="A39" s="262"/>
      <c r="B39" s="271"/>
      <c r="C39" s="292"/>
      <c r="D39" s="308"/>
      <c r="E39" s="324"/>
      <c r="F39" s="308"/>
      <c r="G39" s="342"/>
      <c r="H39" s="281"/>
      <c r="I39" s="352"/>
      <c r="J39" s="366"/>
      <c r="K39" s="374"/>
      <c r="L39" s="376"/>
      <c r="M39" s="25"/>
    </row>
    <row r="40" spans="1:13">
      <c r="A40" s="262"/>
      <c r="B40" s="272" t="s">
        <v>102</v>
      </c>
      <c r="C40" s="286">
        <v>1331</v>
      </c>
      <c r="D40" s="304">
        <v>1222</v>
      </c>
      <c r="E40" s="318">
        <v>440</v>
      </c>
      <c r="F40" s="304">
        <v>73</v>
      </c>
      <c r="G40" s="338">
        <f>SUM(C40:F41)</f>
        <v>3066</v>
      </c>
      <c r="H40" s="304">
        <v>68863</v>
      </c>
      <c r="I40" s="353">
        <f>G40/H40*1000</f>
        <v>44.523183712588761</v>
      </c>
      <c r="J40" s="367" t="s">
        <v>97</v>
      </c>
      <c r="K40" s="374">
        <v>23229</v>
      </c>
      <c r="L40" s="376">
        <f>K40/H40*100</f>
        <v>33.732192904752914</v>
      </c>
      <c r="M40" s="25" t="s">
        <v>206</v>
      </c>
    </row>
    <row r="41" spans="1:13">
      <c r="A41" s="262"/>
      <c r="B41" s="271"/>
      <c r="C41" s="285"/>
      <c r="D41" s="281"/>
      <c r="E41" s="319"/>
      <c r="F41" s="281"/>
      <c r="G41" s="337"/>
      <c r="H41" s="281"/>
      <c r="I41" s="352"/>
      <c r="J41" s="364"/>
      <c r="K41" s="374"/>
      <c r="L41" s="376"/>
      <c r="M41" s="25"/>
    </row>
    <row r="42" spans="1:13">
      <c r="A42" s="262"/>
      <c r="B42" s="272" t="s">
        <v>106</v>
      </c>
      <c r="C42" s="286">
        <v>182</v>
      </c>
      <c r="D42" s="304">
        <v>296</v>
      </c>
      <c r="E42" s="318">
        <v>80</v>
      </c>
      <c r="F42" s="304">
        <v>11</v>
      </c>
      <c r="G42" s="338">
        <f>SUM(C42:F43)</f>
        <v>569</v>
      </c>
      <c r="H42" s="304">
        <v>7207</v>
      </c>
      <c r="I42" s="353">
        <f>G42/H42*1000</f>
        <v>78.951019841820454</v>
      </c>
      <c r="J42" s="367" t="s">
        <v>114</v>
      </c>
      <c r="K42" s="374">
        <v>3773</v>
      </c>
      <c r="L42" s="376">
        <f>K42/H42*100</f>
        <v>52.351880116553353</v>
      </c>
      <c r="M42" s="25" t="s">
        <v>184</v>
      </c>
    </row>
    <row r="43" spans="1:13">
      <c r="A43" s="262"/>
      <c r="B43" s="271"/>
      <c r="C43" s="285"/>
      <c r="D43" s="281"/>
      <c r="E43" s="319"/>
      <c r="F43" s="281"/>
      <c r="G43" s="337"/>
      <c r="H43" s="281"/>
      <c r="I43" s="352"/>
      <c r="J43" s="364"/>
      <c r="K43" s="374"/>
      <c r="L43" s="376"/>
      <c r="M43" s="25"/>
    </row>
    <row r="44" spans="1:13" ht="13.5">
      <c r="A44" s="263"/>
      <c r="B44" s="273" t="s">
        <v>15</v>
      </c>
      <c r="C44" s="287">
        <f>SUM(C34:C43)</f>
        <v>2263</v>
      </c>
      <c r="D44" s="305">
        <f>SUM(D34:D43)</f>
        <v>2210</v>
      </c>
      <c r="E44" s="316">
        <f>SUM(E34:E43)</f>
        <v>748</v>
      </c>
      <c r="F44" s="305">
        <f>SUM(F34:F43)</f>
        <v>129</v>
      </c>
      <c r="G44" s="335">
        <f>SUM(C44:F44)</f>
        <v>5350</v>
      </c>
      <c r="H44" s="305">
        <f>SUM(H34:H43)</f>
        <v>118031</v>
      </c>
      <c r="I44" s="354">
        <f>G44/H44*1000</f>
        <v>45.327075090442342</v>
      </c>
      <c r="J44" s="368"/>
    </row>
    <row r="45" spans="1:13" ht="13.5" customHeight="1">
      <c r="A45" s="260" t="s">
        <v>109</v>
      </c>
      <c r="B45" s="274" t="s">
        <v>110</v>
      </c>
      <c r="C45" s="288">
        <v>104</v>
      </c>
      <c r="D45" s="303">
        <v>185</v>
      </c>
      <c r="E45" s="320">
        <v>51</v>
      </c>
      <c r="F45" s="303">
        <v>17</v>
      </c>
      <c r="G45" s="336">
        <f>SUM(C45:F46)</f>
        <v>357</v>
      </c>
      <c r="H45" s="303">
        <v>6118</v>
      </c>
      <c r="I45" s="355">
        <f>G45/H45*1000</f>
        <v>58.35240274599542</v>
      </c>
      <c r="J45" s="369" t="s">
        <v>120</v>
      </c>
      <c r="K45" s="374">
        <v>3068</v>
      </c>
      <c r="L45" s="376">
        <f>K45/H45*100</f>
        <v>50.147106897678981</v>
      </c>
      <c r="M45" s="25" t="s">
        <v>185</v>
      </c>
    </row>
    <row r="46" spans="1:13" ht="13.5" customHeight="1">
      <c r="A46" s="261"/>
      <c r="B46" s="271"/>
      <c r="C46" s="285"/>
      <c r="D46" s="281"/>
      <c r="E46" s="319"/>
      <c r="F46" s="281"/>
      <c r="G46" s="337"/>
      <c r="H46" s="281"/>
      <c r="I46" s="352"/>
      <c r="J46" s="364"/>
      <c r="K46" s="374"/>
      <c r="L46" s="376"/>
      <c r="M46" s="25"/>
    </row>
    <row r="47" spans="1:13" ht="13.5" customHeight="1">
      <c r="A47" s="261"/>
      <c r="B47" s="272" t="s">
        <v>20</v>
      </c>
      <c r="C47" s="286">
        <v>109</v>
      </c>
      <c r="D47" s="304">
        <v>217</v>
      </c>
      <c r="E47" s="318">
        <v>80</v>
      </c>
      <c r="F47" s="304">
        <v>8</v>
      </c>
      <c r="G47" s="338">
        <f>SUM(C47:F48)</f>
        <v>414</v>
      </c>
      <c r="H47" s="304">
        <v>3666</v>
      </c>
      <c r="I47" s="353">
        <f>G47/H47*1000</f>
        <v>112.92962356792144</v>
      </c>
      <c r="J47" s="367" t="s">
        <v>111</v>
      </c>
      <c r="K47" s="374">
        <v>2011</v>
      </c>
      <c r="L47" s="376">
        <f>K47/H47*100</f>
        <v>54.855428259683578</v>
      </c>
      <c r="M47" s="25" t="s">
        <v>172</v>
      </c>
    </row>
    <row r="48" spans="1:13">
      <c r="A48" s="262"/>
      <c r="B48" s="271"/>
      <c r="C48" s="285"/>
      <c r="D48" s="281"/>
      <c r="E48" s="319"/>
      <c r="F48" s="281"/>
      <c r="G48" s="337"/>
      <c r="H48" s="281"/>
      <c r="I48" s="352"/>
      <c r="J48" s="364"/>
      <c r="K48" s="374"/>
      <c r="L48" s="376"/>
      <c r="M48" s="25"/>
    </row>
    <row r="49" spans="1:13">
      <c r="A49" s="262"/>
      <c r="B49" s="272" t="s">
        <v>113</v>
      </c>
      <c r="C49" s="286">
        <v>172</v>
      </c>
      <c r="D49" s="304">
        <v>242</v>
      </c>
      <c r="E49" s="318">
        <v>60</v>
      </c>
      <c r="F49" s="304">
        <v>17</v>
      </c>
      <c r="G49" s="338">
        <f>SUM(C49:F50)</f>
        <v>491</v>
      </c>
      <c r="H49" s="304">
        <v>8246</v>
      </c>
      <c r="I49" s="353">
        <f>G49/H49*1000</f>
        <v>59.544021343681784</v>
      </c>
      <c r="J49" s="367" t="s">
        <v>81</v>
      </c>
      <c r="K49" s="374">
        <v>3877</v>
      </c>
      <c r="L49" s="376">
        <f>K49/H49*100</f>
        <v>47.016735386854229</v>
      </c>
      <c r="M49" s="25" t="s">
        <v>136</v>
      </c>
    </row>
    <row r="50" spans="1:13">
      <c r="A50" s="262"/>
      <c r="B50" s="271"/>
      <c r="C50" s="285"/>
      <c r="D50" s="281"/>
      <c r="E50" s="319"/>
      <c r="F50" s="281"/>
      <c r="G50" s="337"/>
      <c r="H50" s="281"/>
      <c r="I50" s="352"/>
      <c r="J50" s="364"/>
      <c r="K50" s="374"/>
      <c r="L50" s="376"/>
      <c r="M50" s="25"/>
    </row>
    <row r="51" spans="1:13" ht="14.25">
      <c r="A51" s="264"/>
      <c r="B51" s="275" t="s">
        <v>15</v>
      </c>
      <c r="C51" s="289">
        <f>SUM(C45:C50)</f>
        <v>385</v>
      </c>
      <c r="D51" s="306">
        <f>SUM(D45:D50)</f>
        <v>644</v>
      </c>
      <c r="E51" s="321">
        <f>SUM(E45:E50)</f>
        <v>191</v>
      </c>
      <c r="F51" s="306">
        <f>SUM(F45:F50)</f>
        <v>42</v>
      </c>
      <c r="G51" s="339">
        <f>SUM(C51:F51)</f>
        <v>1262</v>
      </c>
      <c r="H51" s="306">
        <f>SUM(H45:H50)</f>
        <v>18030</v>
      </c>
      <c r="I51" s="356">
        <f>G51/H51*1000</f>
        <v>69.994453688297284</v>
      </c>
      <c r="J51" s="370"/>
    </row>
    <row r="52" spans="1:13" ht="13.5" customHeight="1">
      <c r="A52" s="265" t="s">
        <v>72</v>
      </c>
      <c r="B52" s="270" t="s">
        <v>115</v>
      </c>
      <c r="C52" s="290">
        <v>520</v>
      </c>
      <c r="D52" s="309">
        <v>642</v>
      </c>
      <c r="E52" s="325">
        <v>181</v>
      </c>
      <c r="F52" s="309">
        <v>29</v>
      </c>
      <c r="G52" s="340">
        <f>SUM(C52:F53)</f>
        <v>1372</v>
      </c>
      <c r="H52" s="280">
        <v>27698</v>
      </c>
      <c r="I52" s="351">
        <f>G52/H52*1000</f>
        <v>49.53426240161744</v>
      </c>
      <c r="J52" s="363" t="s">
        <v>116</v>
      </c>
      <c r="K52" s="374">
        <v>10951</v>
      </c>
      <c r="L52" s="376">
        <f>K52/H52*100</f>
        <v>39.537150696801213</v>
      </c>
      <c r="M52" s="25" t="s">
        <v>21</v>
      </c>
    </row>
    <row r="53" spans="1:13" ht="13.5" customHeight="1">
      <c r="A53" s="261"/>
      <c r="B53" s="271"/>
      <c r="C53" s="285"/>
      <c r="D53" s="300"/>
      <c r="E53" s="314"/>
      <c r="F53" s="300"/>
      <c r="G53" s="337"/>
      <c r="H53" s="281"/>
      <c r="I53" s="352"/>
      <c r="J53" s="364"/>
      <c r="K53" s="374"/>
      <c r="L53" s="376"/>
      <c r="M53" s="25"/>
    </row>
    <row r="54" spans="1:13" ht="13.5" customHeight="1">
      <c r="A54" s="261"/>
      <c r="B54" s="272" t="s">
        <v>119</v>
      </c>
      <c r="C54" s="286">
        <v>135</v>
      </c>
      <c r="D54" s="304">
        <v>214</v>
      </c>
      <c r="E54" s="318">
        <v>62</v>
      </c>
      <c r="F54" s="304">
        <v>4</v>
      </c>
      <c r="G54" s="338">
        <f>SUM(C54:F55)</f>
        <v>415</v>
      </c>
      <c r="H54" s="304">
        <v>7551</v>
      </c>
      <c r="I54" s="353">
        <f>G54/H54*1000</f>
        <v>54.959607998940534</v>
      </c>
      <c r="J54" s="367" t="s">
        <v>112</v>
      </c>
      <c r="K54" s="374">
        <v>3562</v>
      </c>
      <c r="L54" s="376">
        <f>K54/H54*100</f>
        <v>47.172559925837639</v>
      </c>
      <c r="M54" s="25" t="s">
        <v>186</v>
      </c>
    </row>
    <row r="55" spans="1:13">
      <c r="A55" s="262"/>
      <c r="B55" s="271"/>
      <c r="C55" s="285"/>
      <c r="D55" s="281"/>
      <c r="E55" s="319"/>
      <c r="F55" s="281"/>
      <c r="G55" s="337"/>
      <c r="H55" s="281"/>
      <c r="I55" s="352"/>
      <c r="J55" s="364"/>
      <c r="K55" s="374"/>
      <c r="L55" s="376"/>
      <c r="M55" s="25"/>
    </row>
    <row r="56" spans="1:13" ht="13.5">
      <c r="A56" s="263"/>
      <c r="B56" s="273" t="s">
        <v>15</v>
      </c>
      <c r="C56" s="287">
        <f>SUM(C52:C55)</f>
        <v>655</v>
      </c>
      <c r="D56" s="305">
        <f>SUM(D52:D55)</f>
        <v>856</v>
      </c>
      <c r="E56" s="316">
        <f>SUM(E52:E55)</f>
        <v>243</v>
      </c>
      <c r="F56" s="305">
        <f>SUM(F52:F55)</f>
        <v>33</v>
      </c>
      <c r="G56" s="335">
        <f>C56+D56+E56+F56</f>
        <v>1787</v>
      </c>
      <c r="H56" s="305">
        <f>SUM(H52:H55)</f>
        <v>35249</v>
      </c>
      <c r="I56" s="354">
        <f>G56/H56*1000</f>
        <v>50.696473658827202</v>
      </c>
      <c r="J56" s="368"/>
    </row>
    <row r="57" spans="1:13" ht="13.5" customHeight="1">
      <c r="A57" s="260" t="s">
        <v>121</v>
      </c>
      <c r="B57" s="274" t="s">
        <v>34</v>
      </c>
      <c r="C57" s="288">
        <v>582</v>
      </c>
      <c r="D57" s="303">
        <v>598</v>
      </c>
      <c r="E57" s="320">
        <v>200</v>
      </c>
      <c r="F57" s="303">
        <v>38</v>
      </c>
      <c r="G57" s="336">
        <f>SUM(C57:F58)</f>
        <v>1418</v>
      </c>
      <c r="H57" s="303">
        <v>23242</v>
      </c>
      <c r="I57" s="355">
        <f>G57/H57*1000</f>
        <v>61.010240082609073</v>
      </c>
      <c r="J57" s="369" t="s">
        <v>122</v>
      </c>
      <c r="K57" s="374">
        <v>10803</v>
      </c>
      <c r="L57" s="376">
        <f>K57/H57*100</f>
        <v>46.480509422597024</v>
      </c>
      <c r="M57" s="25" t="s">
        <v>187</v>
      </c>
    </row>
    <row r="58" spans="1:13" ht="13.5" customHeight="1">
      <c r="A58" s="261"/>
      <c r="B58" s="271"/>
      <c r="C58" s="285"/>
      <c r="D58" s="281"/>
      <c r="E58" s="319"/>
      <c r="F58" s="281"/>
      <c r="G58" s="337"/>
      <c r="H58" s="281"/>
      <c r="I58" s="352"/>
      <c r="J58" s="364"/>
      <c r="K58" s="374"/>
      <c r="L58" s="376"/>
      <c r="M58" s="25"/>
    </row>
    <row r="59" spans="1:13" ht="13.5" customHeight="1">
      <c r="A59" s="261"/>
      <c r="B59" s="272" t="s">
        <v>123</v>
      </c>
      <c r="C59" s="286">
        <v>227</v>
      </c>
      <c r="D59" s="304">
        <v>219</v>
      </c>
      <c r="E59" s="318">
        <v>77</v>
      </c>
      <c r="F59" s="304">
        <v>22</v>
      </c>
      <c r="G59" s="338">
        <f>SUM(C59:F60)</f>
        <v>545</v>
      </c>
      <c r="H59" s="304">
        <v>13521</v>
      </c>
      <c r="I59" s="353">
        <f>G59/H59*1000</f>
        <v>40.307669551068706</v>
      </c>
      <c r="J59" s="367" t="s">
        <v>92</v>
      </c>
      <c r="K59" s="374">
        <v>5002</v>
      </c>
      <c r="L59" s="376">
        <f>K59/H59*100</f>
        <v>36.994305154944165</v>
      </c>
      <c r="M59" s="25" t="s">
        <v>179</v>
      </c>
    </row>
    <row r="60" spans="1:13">
      <c r="A60" s="262"/>
      <c r="B60" s="271"/>
      <c r="C60" s="285"/>
      <c r="D60" s="281"/>
      <c r="E60" s="319"/>
      <c r="F60" s="281"/>
      <c r="G60" s="337"/>
      <c r="H60" s="281"/>
      <c r="I60" s="352"/>
      <c r="J60" s="364"/>
      <c r="K60" s="374"/>
      <c r="L60" s="376"/>
      <c r="M60" s="25"/>
    </row>
    <row r="61" spans="1:13" ht="14.25">
      <c r="A61" s="264"/>
      <c r="B61" s="275" t="s">
        <v>15</v>
      </c>
      <c r="C61" s="289">
        <f>SUM(C57:C60)</f>
        <v>809</v>
      </c>
      <c r="D61" s="306">
        <f>SUM(D57:D60)</f>
        <v>817</v>
      </c>
      <c r="E61" s="321">
        <f>SUM(E57:E60)</f>
        <v>277</v>
      </c>
      <c r="F61" s="306">
        <f>SUM(F57:F60)</f>
        <v>60</v>
      </c>
      <c r="G61" s="339">
        <f>SUM(C61:F61)</f>
        <v>1963</v>
      </c>
      <c r="H61" s="306">
        <f>SUM(H57:H60)</f>
        <v>36763</v>
      </c>
      <c r="I61" s="356">
        <f>G61/H61*1000</f>
        <v>53.39607757799962</v>
      </c>
      <c r="J61" s="370"/>
    </row>
    <row r="62" spans="1:13" ht="14.25">
      <c r="A62" s="266" t="s">
        <v>125</v>
      </c>
      <c r="B62" s="276"/>
      <c r="C62" s="293">
        <f>C61+C56+C51+C44+C33+C28+C15</f>
        <v>13289</v>
      </c>
      <c r="D62" s="310">
        <f>D61+D56+D51+D44+D33+D28+D15</f>
        <v>13072</v>
      </c>
      <c r="E62" s="326">
        <f>E61+E56+E51+E44+E33+E28+E15</f>
        <v>4120</v>
      </c>
      <c r="F62" s="310">
        <f>F61+F56+F51+F44+F33+F28+F15</f>
        <v>691</v>
      </c>
      <c r="G62" s="343">
        <f>G61+G56+G51+G44+G33+G28+G15</f>
        <v>31172</v>
      </c>
      <c r="H62" s="310">
        <f>H15+H28+H33+H44+H51+H56+H61</f>
        <v>714606</v>
      </c>
      <c r="I62" s="357">
        <f>G62/H62*1000</f>
        <v>43.621240235878233</v>
      </c>
      <c r="J62" s="371"/>
      <c r="K62" s="375">
        <f>SUM(K7:K60)</f>
        <v>237937</v>
      </c>
      <c r="L62" s="377">
        <f>K62/H62*100</f>
        <v>33.296249961517255</v>
      </c>
    </row>
    <row r="63" spans="1:13" ht="11.25" customHeight="1">
      <c r="L63" s="377"/>
    </row>
  </sheetData>
  <autoFilter ref="A4:M62">
    <filterColumn colId="0" showButton="0"/>
    <filterColumn colId="2" showButton="0"/>
    <filterColumn colId="3" showButton="0"/>
    <filterColumn colId="4" showButton="0"/>
    <filterColumn colId="5" showButton="0"/>
  </autoFilter>
  <mergeCells count="302">
    <mergeCell ref="A2:I2"/>
    <mergeCell ref="A62:B62"/>
    <mergeCell ref="A4:B6"/>
    <mergeCell ref="C4:G5"/>
    <mergeCell ref="K4:K6"/>
    <mergeCell ref="L4:L6"/>
    <mergeCell ref="M4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L26:L27"/>
    <mergeCell ref="M26:M27"/>
    <mergeCell ref="A29:A33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M29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B47:B48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M49:M50"/>
    <mergeCell ref="A52:A56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A57:A61"/>
    <mergeCell ref="B57:B58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M59:M60"/>
    <mergeCell ref="A7:A15"/>
    <mergeCell ref="A16:A28"/>
    <mergeCell ref="A34:A44"/>
    <mergeCell ref="A45:A51"/>
  </mergeCells>
  <phoneticPr fontId="1"/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79" fitToWidth="1" fitToHeight="1" orientation="portrait" usePrinterDefaults="1" r:id="rId1"/>
  <rowBreaks count="1" manualBreakCount="1">
    <brk id="63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報告１</vt:lpstr>
      <vt:lpstr>報告２</vt:lpstr>
      <vt:lpstr>報告３</vt:lpstr>
    </vt:vector>
  </TitlesOfParts>
  <Company>徳島県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徳島県</dc:creator>
  <cp:lastModifiedBy>2010534</cp:lastModifiedBy>
  <cp:lastPrinted>2022-08-02T05:54:24Z</cp:lastPrinted>
  <dcterms:created xsi:type="dcterms:W3CDTF">2017-05-29T09:46:12Z</dcterms:created>
  <dcterms:modified xsi:type="dcterms:W3CDTF">2023-03-24T08:29:00Z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2023-03-24T08:29:00Z</vt:filetime>
  </property>
</Properties>
</file>