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17：広域医療室\03：一般救急\２０．救急関係調査・照会\★救急搬送調査\R5分（救急搬送調査）\04 調べ作成\"/>
    </mc:Choice>
  </mc:AlternateContent>
  <bookViews>
    <workbookView xWindow="0" yWindow="0" windowWidth="20490" windowHeight="7815"/>
  </bookViews>
  <sheets>
    <sheet name="報告１" sheetId="2" r:id="rId1"/>
    <sheet name="報告２" sheetId="4" r:id="rId2"/>
    <sheet name="報告３" sheetId="3" r:id="rId3"/>
  </sheets>
  <externalReferences>
    <externalReference r:id="rId4"/>
  </externalReferences>
  <definedNames>
    <definedName name="_xlnm._FilterDatabase" localSheetId="2" hidden="1">報告３!$A$4:$M$62</definedName>
    <definedName name="_xlnm.Print_Area" localSheetId="0">報告１!$A$1:$K$213</definedName>
    <definedName name="_xlnm.Print_Area" localSheetId="1">報告２!$A$1:$R$131</definedName>
    <definedName name="_xlnm.Print_Area" localSheetId="2">報告３!$A$1:$J$63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4" l="1"/>
  <c r="C101" i="4"/>
  <c r="C102" i="4"/>
  <c r="C103" i="4"/>
  <c r="C104" i="4"/>
  <c r="C105" i="4"/>
  <c r="C106" i="4"/>
  <c r="C107" i="4"/>
  <c r="C108" i="4"/>
  <c r="C99" i="4"/>
  <c r="J100" i="4"/>
  <c r="J101" i="4"/>
  <c r="J102" i="4"/>
  <c r="J103" i="4"/>
  <c r="J104" i="4"/>
  <c r="J105" i="4"/>
  <c r="J106" i="4"/>
  <c r="J107" i="4"/>
  <c r="J108" i="4"/>
  <c r="J99" i="4"/>
  <c r="I13" i="3"/>
  <c r="K178" i="2"/>
  <c r="K177" i="2"/>
  <c r="G119" i="2"/>
  <c r="L7" i="3" l="1"/>
  <c r="L9" i="3"/>
  <c r="E79" i="2" l="1"/>
  <c r="D79" i="2"/>
  <c r="C79" i="2"/>
  <c r="B79" i="2"/>
  <c r="C39" i="2"/>
  <c r="B39" i="2"/>
  <c r="H39" i="2"/>
  <c r="G39" i="2"/>
  <c r="J176" i="2"/>
  <c r="J178" i="2"/>
  <c r="J177" i="2"/>
  <c r="F79" i="2" l="1"/>
  <c r="H151" i="2"/>
  <c r="L51" i="4"/>
  <c r="L42" i="4"/>
  <c r="R30" i="4"/>
  <c r="O30" i="4" s="1"/>
  <c r="R29" i="4"/>
  <c r="O29" i="4" s="1"/>
  <c r="R28" i="4"/>
  <c r="K28" i="4" s="1"/>
  <c r="R27" i="4"/>
  <c r="K27" i="4" s="1"/>
  <c r="R26" i="4"/>
  <c r="I27" i="4" s="1"/>
  <c r="R25" i="4"/>
  <c r="E25" i="4" s="1"/>
  <c r="R24" i="4"/>
  <c r="E24" i="4" s="1"/>
  <c r="I26" i="4" l="1"/>
  <c r="E26" i="4"/>
  <c r="E27" i="4"/>
  <c r="K25" i="4"/>
  <c r="I28" i="4"/>
  <c r="G27" i="4"/>
  <c r="G26" i="4"/>
  <c r="K26" i="4"/>
  <c r="I24" i="4"/>
  <c r="G28" i="4"/>
  <c r="E28" i="4"/>
  <c r="I25" i="4"/>
  <c r="I30" i="4"/>
  <c r="E29" i="4"/>
  <c r="E30" i="4"/>
  <c r="K29" i="4"/>
  <c r="I29" i="4"/>
  <c r="G29" i="4"/>
  <c r="G24" i="4"/>
  <c r="G30" i="4"/>
  <c r="K24" i="4"/>
  <c r="G25" i="4"/>
  <c r="K30" i="4"/>
  <c r="P31" i="4"/>
  <c r="L43" i="4"/>
  <c r="L44" i="4"/>
  <c r="L45" i="4"/>
  <c r="L46" i="4"/>
  <c r="L47" i="4"/>
  <c r="L48" i="4"/>
  <c r="L49" i="4"/>
  <c r="L50" i="4"/>
  <c r="L59" i="3" l="1"/>
  <c r="L57" i="3"/>
  <c r="L52" i="3"/>
  <c r="L49" i="3"/>
  <c r="L47" i="3"/>
  <c r="L45" i="3"/>
  <c r="L42" i="3"/>
  <c r="L40" i="3"/>
  <c r="L38" i="3"/>
  <c r="L36" i="3"/>
  <c r="L34" i="3"/>
  <c r="L31" i="3"/>
  <c r="L29" i="3"/>
  <c r="L22" i="3"/>
  <c r="L20" i="3"/>
  <c r="K62" i="3"/>
  <c r="L54" i="3"/>
  <c r="L26" i="3"/>
  <c r="L24" i="3"/>
  <c r="L18" i="3"/>
  <c r="L16" i="3"/>
  <c r="L13" i="3"/>
  <c r="L11" i="3"/>
  <c r="H61" i="3"/>
  <c r="H56" i="3"/>
  <c r="H51" i="3"/>
  <c r="H44" i="3"/>
  <c r="H33" i="3"/>
  <c r="H28" i="3"/>
  <c r="H15" i="3"/>
  <c r="G57" i="3"/>
  <c r="I57" i="3" s="1"/>
  <c r="G59" i="3"/>
  <c r="I59" i="3" s="1"/>
  <c r="G24" i="3"/>
  <c r="I24" i="3" s="1"/>
  <c r="F61" i="3"/>
  <c r="E61" i="3"/>
  <c r="D61" i="3"/>
  <c r="C61" i="3"/>
  <c r="F56" i="3"/>
  <c r="E56" i="3"/>
  <c r="D56" i="3"/>
  <c r="C56" i="3"/>
  <c r="G54" i="3"/>
  <c r="I54" i="3" s="1"/>
  <c r="G52" i="3"/>
  <c r="I52" i="3" s="1"/>
  <c r="F51" i="3"/>
  <c r="E51" i="3"/>
  <c r="D51" i="3"/>
  <c r="C51" i="3"/>
  <c r="G49" i="3"/>
  <c r="I49" i="3" s="1"/>
  <c r="G47" i="3"/>
  <c r="I47" i="3" s="1"/>
  <c r="G45" i="3"/>
  <c r="I45" i="3" s="1"/>
  <c r="F44" i="3"/>
  <c r="E44" i="3"/>
  <c r="D44" i="3"/>
  <c r="C44" i="3"/>
  <c r="G42" i="3"/>
  <c r="I42" i="3" s="1"/>
  <c r="G40" i="3"/>
  <c r="I40" i="3" s="1"/>
  <c r="G38" i="3"/>
  <c r="G36" i="3"/>
  <c r="I36" i="3" s="1"/>
  <c r="G34" i="3"/>
  <c r="I34" i="3" s="1"/>
  <c r="F33" i="3"/>
  <c r="E33" i="3"/>
  <c r="D33" i="3"/>
  <c r="C33" i="3"/>
  <c r="G31" i="3"/>
  <c r="G29" i="3"/>
  <c r="I29" i="3" s="1"/>
  <c r="F28" i="3"/>
  <c r="E28" i="3"/>
  <c r="D28" i="3"/>
  <c r="C28" i="3"/>
  <c r="G26" i="3"/>
  <c r="I26" i="3" s="1"/>
  <c r="G22" i="3"/>
  <c r="I22" i="3" s="1"/>
  <c r="G20" i="3"/>
  <c r="I20" i="3" s="1"/>
  <c r="G18" i="3"/>
  <c r="I18" i="3" s="1"/>
  <c r="G16" i="3"/>
  <c r="I16" i="3" s="1"/>
  <c r="G11" i="3"/>
  <c r="I11" i="3" s="1"/>
  <c r="F15" i="3"/>
  <c r="E15" i="3"/>
  <c r="D15" i="3"/>
  <c r="C15" i="3"/>
  <c r="G13" i="3"/>
  <c r="G9" i="3"/>
  <c r="I9" i="3" s="1"/>
  <c r="G7" i="3"/>
  <c r="I7" i="3" s="1"/>
  <c r="M18" i="3" l="1"/>
  <c r="M38" i="3"/>
  <c r="M42" i="3"/>
  <c r="M40" i="3"/>
  <c r="M20" i="3"/>
  <c r="M22" i="3"/>
  <c r="M45" i="3"/>
  <c r="M7" i="3"/>
  <c r="M59" i="3"/>
  <c r="M9" i="3"/>
  <c r="M57" i="3"/>
  <c r="M13" i="3"/>
  <c r="M54" i="3"/>
  <c r="M16" i="3"/>
  <c r="M11" i="3"/>
  <c r="M29" i="3"/>
  <c r="M49" i="3"/>
  <c r="M24" i="3"/>
  <c r="M34" i="3"/>
  <c r="M52" i="3"/>
  <c r="M47" i="3"/>
  <c r="M31" i="3"/>
  <c r="M26" i="3"/>
  <c r="M36" i="3"/>
  <c r="G61" i="3"/>
  <c r="I61" i="3" s="1"/>
  <c r="G44" i="3"/>
  <c r="I44" i="3" s="1"/>
  <c r="G28" i="3"/>
  <c r="G15" i="3"/>
  <c r="I15" i="3" s="1"/>
  <c r="H62" i="3"/>
  <c r="L62" i="3" s="1"/>
  <c r="G56" i="3"/>
  <c r="I56" i="3" s="1"/>
  <c r="G33" i="3"/>
  <c r="I33" i="3" s="1"/>
  <c r="G51" i="3"/>
  <c r="I51" i="3" s="1"/>
  <c r="C62" i="3"/>
  <c r="J35" i="2"/>
  <c r="G151" i="2"/>
  <c r="F151" i="2"/>
  <c r="E151" i="2"/>
  <c r="D151" i="2"/>
  <c r="F119" i="2"/>
  <c r="E119" i="2"/>
  <c r="D119" i="2"/>
  <c r="C119" i="2"/>
  <c r="I39" i="2"/>
  <c r="F39" i="2"/>
  <c r="E39" i="2"/>
  <c r="I198" i="2" l="1"/>
  <c r="J37" i="2"/>
  <c r="J179" i="2" l="1"/>
  <c r="I199" i="2"/>
  <c r="I200" i="2"/>
  <c r="J198" i="2" s="1"/>
  <c r="H108" i="4"/>
  <c r="L108" i="4" s="1"/>
  <c r="H107" i="4"/>
  <c r="L107" i="4" s="1"/>
  <c r="H106" i="4"/>
  <c r="L106" i="4" s="1"/>
  <c r="H105" i="4"/>
  <c r="L105" i="4" s="1"/>
  <c r="H104" i="4"/>
  <c r="L104" i="4" s="1"/>
  <c r="H103" i="4"/>
  <c r="L103" i="4" s="1"/>
  <c r="H102" i="4"/>
  <c r="L102" i="4" s="1"/>
  <c r="H101" i="4"/>
  <c r="L101" i="4" s="1"/>
  <c r="H100" i="4"/>
  <c r="L100" i="4" s="1"/>
  <c r="H99" i="4"/>
  <c r="L99" i="4" s="1"/>
  <c r="N31" i="4"/>
  <c r="L31" i="4"/>
  <c r="J31" i="4"/>
  <c r="H31" i="4"/>
  <c r="F31" i="4"/>
  <c r="D31" i="4"/>
  <c r="M27" i="4"/>
  <c r="R31" i="4" l="1"/>
  <c r="K176" i="2"/>
  <c r="J199" i="2"/>
  <c r="Q29" i="4"/>
  <c r="M28" i="4"/>
  <c r="Q30" i="4"/>
  <c r="I31" i="3"/>
  <c r="D62" i="3" l="1"/>
  <c r="I28" i="3"/>
  <c r="E62" i="3"/>
  <c r="F62" i="3"/>
  <c r="G62" i="3"/>
  <c r="I62" i="3" s="1"/>
  <c r="D39" i="2" l="1"/>
  <c r="M30" i="4" l="1"/>
  <c r="M29" i="4"/>
  <c r="O25" i="4"/>
  <c r="Q25" i="4"/>
  <c r="Q24" i="4"/>
  <c r="O24" i="4"/>
  <c r="M24" i="4"/>
  <c r="Q27" i="4" l="1"/>
  <c r="Q26" i="4"/>
  <c r="O26" i="4"/>
  <c r="O28" i="4"/>
  <c r="Q28" i="4"/>
  <c r="O27" i="4"/>
  <c r="M26" i="4"/>
  <c r="M25" i="4"/>
  <c r="I38" i="3"/>
</calcChain>
</file>

<file path=xl/sharedStrings.xml><?xml version="1.0" encoding="utf-8"?>
<sst xmlns="http://schemas.openxmlformats.org/spreadsheetml/2006/main" count="241" uniqueCount="191">
  <si>
    <t>徳島県保健福祉部医療政策課広域医療室</t>
    <rPh sb="0" eb="3">
      <t>トクシマケン</t>
    </rPh>
    <rPh sb="3" eb="5">
      <t>ホケン</t>
    </rPh>
    <rPh sb="5" eb="8">
      <t>フクシブ</t>
    </rPh>
    <rPh sb="8" eb="10">
      <t>イリョウ</t>
    </rPh>
    <rPh sb="10" eb="13">
      <t>セイサクカ</t>
    </rPh>
    <rPh sb="13" eb="15">
      <t>コウイキ</t>
    </rPh>
    <rPh sb="15" eb="18">
      <t>イリョウシツ</t>
    </rPh>
    <phoneticPr fontId="1"/>
  </si>
  <si>
    <t>圏域別搬送件数（受入地域）</t>
    <rPh sb="0" eb="2">
      <t>ケンイキ</t>
    </rPh>
    <rPh sb="2" eb="3">
      <t>ベツ</t>
    </rPh>
    <rPh sb="3" eb="5">
      <t>ハンソウ</t>
    </rPh>
    <rPh sb="5" eb="7">
      <t>ケンスウ</t>
    </rPh>
    <rPh sb="8" eb="10">
      <t>ウケイ</t>
    </rPh>
    <rPh sb="10" eb="12">
      <t>チイキ</t>
    </rPh>
    <phoneticPr fontId="5"/>
  </si>
  <si>
    <t>東部Ⅰ</t>
    <rPh sb="0" eb="2">
      <t>トウブ</t>
    </rPh>
    <phoneticPr fontId="5"/>
  </si>
  <si>
    <t>東部Ⅱ</t>
    <rPh sb="0" eb="2">
      <t>トウブ</t>
    </rPh>
    <phoneticPr fontId="5"/>
  </si>
  <si>
    <t>東部Ⅲ</t>
    <rPh sb="0" eb="2">
      <t>トウブ</t>
    </rPh>
    <phoneticPr fontId="5"/>
  </si>
  <si>
    <t>南部Ⅰ</t>
    <rPh sb="0" eb="2">
      <t>ナンブ</t>
    </rPh>
    <phoneticPr fontId="5"/>
  </si>
  <si>
    <t>南部Ⅱ</t>
    <rPh sb="0" eb="2">
      <t>ナンブ</t>
    </rPh>
    <phoneticPr fontId="5"/>
  </si>
  <si>
    <t>西部Ⅰ</t>
    <rPh sb="0" eb="2">
      <t>セイブ</t>
    </rPh>
    <phoneticPr fontId="5"/>
  </si>
  <si>
    <t>西部Ⅱ</t>
    <rPh sb="0" eb="2">
      <t>セイブ</t>
    </rPh>
    <phoneticPr fontId="5"/>
  </si>
  <si>
    <t>計</t>
    <rPh sb="0" eb="1">
      <t>ケイ</t>
    </rPh>
    <phoneticPr fontId="5"/>
  </si>
  <si>
    <t>伸び率％</t>
    <rPh sb="0" eb="3">
      <t>ノビリツ</t>
    </rPh>
    <phoneticPr fontId="5"/>
  </si>
  <si>
    <t>２　圏域別の重症度割合</t>
    <rPh sb="2" eb="5">
      <t>ケンイキベツ</t>
    </rPh>
    <rPh sb="6" eb="8">
      <t>ジュウショウ</t>
    </rPh>
    <rPh sb="8" eb="9">
      <t>ド</t>
    </rPh>
    <rPh sb="9" eb="11">
      <t>ワリアイ</t>
    </rPh>
    <phoneticPr fontId="1"/>
  </si>
  <si>
    <t>　　　　東部Ⅰ圏域で、県内平均を上回る軽症者の利用がある。</t>
    <rPh sb="4" eb="6">
      <t>トウブ</t>
    </rPh>
    <rPh sb="7" eb="9">
      <t>ケンイキ</t>
    </rPh>
    <rPh sb="11" eb="13">
      <t>ケンナイ</t>
    </rPh>
    <rPh sb="13" eb="15">
      <t>ヘイキン</t>
    </rPh>
    <rPh sb="16" eb="18">
      <t>ウワマワ</t>
    </rPh>
    <rPh sb="19" eb="22">
      <t>ケイショウシャ</t>
    </rPh>
    <rPh sb="23" eb="25">
      <t>リヨウ</t>
    </rPh>
    <phoneticPr fontId="1"/>
  </si>
  <si>
    <t>発生地</t>
    <rPh sb="0" eb="3">
      <t>ハッセイチ</t>
    </rPh>
    <phoneticPr fontId="5"/>
  </si>
  <si>
    <t>軽症</t>
    <rPh sb="0" eb="2">
      <t>ケイショウ</t>
    </rPh>
    <phoneticPr fontId="5"/>
  </si>
  <si>
    <t>中症</t>
    <rPh sb="0" eb="1">
      <t>チュウ</t>
    </rPh>
    <rPh sb="1" eb="2">
      <t>ショウ</t>
    </rPh>
    <phoneticPr fontId="5"/>
  </si>
  <si>
    <t>重症</t>
    <rPh sb="0" eb="2">
      <t>ジュウショウ</t>
    </rPh>
    <phoneticPr fontId="5"/>
  </si>
  <si>
    <t>死亡</t>
    <rPh sb="0" eb="2">
      <t>シボウ</t>
    </rPh>
    <phoneticPr fontId="5"/>
  </si>
  <si>
    <t>計</t>
  </si>
  <si>
    <t>全県</t>
    <rPh sb="0" eb="2">
      <t>ゼンケン</t>
    </rPh>
    <phoneticPr fontId="5"/>
  </si>
  <si>
    <t>軽症</t>
    <rPh sb="0" eb="1">
      <t>ケイ</t>
    </rPh>
    <rPh sb="1" eb="2">
      <t>ショウ</t>
    </rPh>
    <phoneticPr fontId="5"/>
  </si>
  <si>
    <t>中症</t>
    <rPh sb="0" eb="2">
      <t>チュウショウ</t>
    </rPh>
    <phoneticPr fontId="5"/>
  </si>
  <si>
    <t>徳島県立中央病院</t>
    <rPh sb="0" eb="2">
      <t>トクシマ</t>
    </rPh>
    <rPh sb="2" eb="4">
      <t>ケンリツ</t>
    </rPh>
    <rPh sb="4" eb="6">
      <t>チュウオウ</t>
    </rPh>
    <rPh sb="6" eb="8">
      <t>ビョウイン</t>
    </rPh>
    <phoneticPr fontId="5"/>
  </si>
  <si>
    <t>徳島赤十字病院</t>
    <rPh sb="0" eb="1">
      <t>トク</t>
    </rPh>
    <rPh sb="1" eb="2">
      <t>コマツシマ</t>
    </rPh>
    <rPh sb="2" eb="5">
      <t>セキジュウジ</t>
    </rPh>
    <rPh sb="5" eb="7">
      <t>ビョウイン</t>
    </rPh>
    <phoneticPr fontId="5"/>
  </si>
  <si>
    <t>徳島大学病院</t>
    <rPh sb="0" eb="2">
      <t>トクシマ</t>
    </rPh>
    <rPh sb="2" eb="4">
      <t>ダイガク</t>
    </rPh>
    <rPh sb="4" eb="6">
      <t>ビョウイン</t>
    </rPh>
    <phoneticPr fontId="5"/>
  </si>
  <si>
    <t>徳島県立三好病院</t>
    <rPh sb="0" eb="2">
      <t>トクシマ</t>
    </rPh>
    <rPh sb="2" eb="4">
      <t>ケンリツ</t>
    </rPh>
    <rPh sb="4" eb="6">
      <t>ミヨシ</t>
    </rPh>
    <rPh sb="6" eb="8">
      <t>ビョウイン</t>
    </rPh>
    <phoneticPr fontId="5"/>
  </si>
  <si>
    <t>　　　　　計　</t>
    <rPh sb="5" eb="6">
      <t>ケイ</t>
    </rPh>
    <phoneticPr fontId="5"/>
  </si>
  <si>
    <t>４　搬送先種別による状況</t>
    <rPh sb="2" eb="4">
      <t>ハンソウ</t>
    </rPh>
    <rPh sb="4" eb="5">
      <t>サキ</t>
    </rPh>
    <rPh sb="5" eb="7">
      <t>シュベツ</t>
    </rPh>
    <rPh sb="10" eb="12">
      <t>ジョウキョウ</t>
    </rPh>
    <phoneticPr fontId="1"/>
  </si>
  <si>
    <t>死亡</t>
    <rPh sb="0" eb="1">
      <t>シ</t>
    </rPh>
    <rPh sb="1" eb="2">
      <t>ボウ</t>
    </rPh>
    <phoneticPr fontId="5"/>
  </si>
  <si>
    <t>その他医療機関</t>
    <rPh sb="2" eb="3">
      <t>タ</t>
    </rPh>
    <rPh sb="3" eb="5">
      <t>イリョウ</t>
    </rPh>
    <rPh sb="5" eb="7">
      <t>キカン</t>
    </rPh>
    <phoneticPr fontId="1"/>
  </si>
  <si>
    <t>救急告示（２次）</t>
    <rPh sb="0" eb="2">
      <t>キュウキュウ</t>
    </rPh>
    <rPh sb="2" eb="4">
      <t>コクジ</t>
    </rPh>
    <rPh sb="6" eb="7">
      <t>ジ</t>
    </rPh>
    <phoneticPr fontId="1"/>
  </si>
  <si>
    <t>救急告示（３次・救命セ）</t>
    <rPh sb="0" eb="2">
      <t>キュウキュウ</t>
    </rPh>
    <rPh sb="2" eb="4">
      <t>コクジ</t>
    </rPh>
    <rPh sb="6" eb="7">
      <t>ジ</t>
    </rPh>
    <rPh sb="8" eb="10">
      <t>キュウメイ</t>
    </rPh>
    <phoneticPr fontId="1"/>
  </si>
  <si>
    <t>合計</t>
    <rPh sb="0" eb="2">
      <t>ゴウケイ</t>
    </rPh>
    <phoneticPr fontId="1"/>
  </si>
  <si>
    <t>件数</t>
    <rPh sb="0" eb="2">
      <t>ケンスウ</t>
    </rPh>
    <phoneticPr fontId="5"/>
  </si>
  <si>
    <t>種　　　　別</t>
    <rPh sb="0" eb="1">
      <t>シュ</t>
    </rPh>
    <rPh sb="5" eb="6">
      <t>ベツ</t>
    </rPh>
    <phoneticPr fontId="1"/>
  </si>
  <si>
    <t>率</t>
    <rPh sb="0" eb="1">
      <t>リツ</t>
    </rPh>
    <phoneticPr fontId="1"/>
  </si>
  <si>
    <t>　救急告示を受けていない医療機関への</t>
    <rPh sb="1" eb="3">
      <t>キュウキュウ</t>
    </rPh>
    <rPh sb="3" eb="5">
      <t>コクジ</t>
    </rPh>
    <rPh sb="6" eb="7">
      <t>ウ</t>
    </rPh>
    <rPh sb="12" eb="14">
      <t>イリョウ</t>
    </rPh>
    <rPh sb="14" eb="16">
      <t>キカン</t>
    </rPh>
    <phoneticPr fontId="1"/>
  </si>
  <si>
    <t>搬送先</t>
    <rPh sb="0" eb="2">
      <t>ハンソウ</t>
    </rPh>
    <rPh sb="2" eb="3">
      <t>サキ</t>
    </rPh>
    <phoneticPr fontId="5"/>
  </si>
  <si>
    <t>率</t>
    <rPh sb="0" eb="1">
      <t>リツ</t>
    </rPh>
    <phoneticPr fontId="5"/>
  </si>
  <si>
    <t>救急告示</t>
    <rPh sb="0" eb="2">
      <t>キュウキュウ</t>
    </rPh>
    <rPh sb="2" eb="4">
      <t>コクジ</t>
    </rPh>
    <phoneticPr fontId="5"/>
  </si>
  <si>
    <t>その他</t>
    <rPh sb="0" eb="3">
      <t>ソノタ</t>
    </rPh>
    <phoneticPr fontId="5"/>
  </si>
  <si>
    <t>　　計</t>
    <rPh sb="2" eb="3">
      <t>ケイ</t>
    </rPh>
    <phoneticPr fontId="5"/>
  </si>
  <si>
    <t xml:space="preserve">                                                                                                                                                                                                        </t>
    <phoneticPr fontId="5"/>
  </si>
  <si>
    <t>○救急告示医療機関への搬送割合</t>
    <rPh sb="1" eb="3">
      <t>キュウキュウ</t>
    </rPh>
    <rPh sb="3" eb="5">
      <t>コクジ</t>
    </rPh>
    <rPh sb="5" eb="7">
      <t>イリョウ</t>
    </rPh>
    <rPh sb="7" eb="9">
      <t>キカン</t>
    </rPh>
    <rPh sb="11" eb="13">
      <t>ハンソウ</t>
    </rPh>
    <rPh sb="13" eb="15">
      <t>ワリアイ</t>
    </rPh>
    <phoneticPr fontId="1"/>
  </si>
  <si>
    <t>市町村名</t>
    <rPh sb="0" eb="4">
      <t>シチョウソンメイ</t>
    </rPh>
    <phoneticPr fontId="5"/>
  </si>
  <si>
    <t>高齢化率</t>
    <rPh sb="0" eb="3">
      <t>コウレイカ</t>
    </rPh>
    <rPh sb="3" eb="4">
      <t>リツ</t>
    </rPh>
    <phoneticPr fontId="5"/>
  </si>
  <si>
    <t>牟岐町</t>
  </si>
  <si>
    <t>那賀町</t>
    <rPh sb="0" eb="3">
      <t>ナカチョウ</t>
    </rPh>
    <phoneticPr fontId="5"/>
  </si>
  <si>
    <t>三好市</t>
    <rPh sb="0" eb="3">
      <t>ミヨシシ</t>
    </rPh>
    <phoneticPr fontId="5"/>
  </si>
  <si>
    <t>海陽町</t>
    <rPh sb="0" eb="3">
      <t>カイヨウチョウ</t>
    </rPh>
    <phoneticPr fontId="5"/>
  </si>
  <si>
    <t>つるぎ町</t>
    <rPh sb="3" eb="4">
      <t>チョウ</t>
    </rPh>
    <phoneticPr fontId="5"/>
  </si>
  <si>
    <t>美馬市</t>
    <rPh sb="0" eb="3">
      <t>ミマシ</t>
    </rPh>
    <phoneticPr fontId="5"/>
  </si>
  <si>
    <t>吉野川市</t>
    <rPh sb="0" eb="4">
      <t>ヨシノガワシ</t>
    </rPh>
    <phoneticPr fontId="5"/>
  </si>
  <si>
    <t>(人）</t>
    <rPh sb="1" eb="2">
      <t>ニン</t>
    </rPh>
    <phoneticPr fontId="5"/>
  </si>
  <si>
    <t>推計人口</t>
    <rPh sb="0" eb="2">
      <t>スイケイ</t>
    </rPh>
    <rPh sb="2" eb="4">
      <t>ジンコウ</t>
    </rPh>
    <phoneticPr fontId="5"/>
  </si>
  <si>
    <t>中等症</t>
    <rPh sb="0" eb="1">
      <t>ナカ</t>
    </rPh>
    <rPh sb="1" eb="2">
      <t>ナド</t>
    </rPh>
    <rPh sb="2" eb="3">
      <t>ショウ</t>
    </rPh>
    <phoneticPr fontId="5"/>
  </si>
  <si>
    <t>総計</t>
  </si>
  <si>
    <t>順位</t>
    <rPh sb="0" eb="2">
      <t>ジュンイ</t>
    </rPh>
    <phoneticPr fontId="5"/>
  </si>
  <si>
    <t>東部Ⅰ</t>
  </si>
  <si>
    <t>徳島市</t>
  </si>
  <si>
    <t>11位</t>
    <rPh sb="2" eb="3">
      <t>イ</t>
    </rPh>
    <phoneticPr fontId="5"/>
  </si>
  <si>
    <t>佐那河内村</t>
    <rPh sb="0" eb="4">
      <t>サナゴウチ</t>
    </rPh>
    <rPh sb="4" eb="5">
      <t>ソン</t>
    </rPh>
    <phoneticPr fontId="5"/>
  </si>
  <si>
    <t>消防未常備</t>
    <rPh sb="0" eb="2">
      <t>ショウボウ</t>
    </rPh>
    <rPh sb="2" eb="3">
      <t>ミ</t>
    </rPh>
    <rPh sb="3" eb="5">
      <t>ジョウビ</t>
    </rPh>
    <phoneticPr fontId="5"/>
  </si>
  <si>
    <t>石井町</t>
  </si>
  <si>
    <t>16位</t>
    <rPh sb="2" eb="3">
      <t>イ</t>
    </rPh>
    <phoneticPr fontId="5"/>
  </si>
  <si>
    <t>神山町</t>
  </si>
  <si>
    <t>4位</t>
    <rPh sb="1" eb="2">
      <t>イ</t>
    </rPh>
    <phoneticPr fontId="5"/>
  </si>
  <si>
    <t>東部Ⅱ</t>
  </si>
  <si>
    <t>鳴門市</t>
  </si>
  <si>
    <t>14位</t>
    <rPh sb="2" eb="3">
      <t>イ</t>
    </rPh>
    <phoneticPr fontId="5"/>
  </si>
  <si>
    <t>松茂町</t>
  </si>
  <si>
    <t>18位</t>
    <rPh sb="2" eb="3">
      <t>イ</t>
    </rPh>
    <phoneticPr fontId="5"/>
  </si>
  <si>
    <t>北島町</t>
  </si>
  <si>
    <t>21位</t>
    <rPh sb="2" eb="3">
      <t>イ</t>
    </rPh>
    <phoneticPr fontId="5"/>
  </si>
  <si>
    <t>藍住町</t>
  </si>
  <si>
    <t>19位</t>
    <rPh sb="2" eb="3">
      <t>イ</t>
    </rPh>
    <phoneticPr fontId="5"/>
  </si>
  <si>
    <t>板野町</t>
  </si>
  <si>
    <t>15位</t>
    <rPh sb="2" eb="3">
      <t>イ</t>
    </rPh>
    <phoneticPr fontId="5"/>
  </si>
  <si>
    <t>上板町</t>
  </si>
  <si>
    <t>東部Ⅲ</t>
  </si>
  <si>
    <t>吉野川市</t>
  </si>
  <si>
    <t>10位</t>
    <rPh sb="2" eb="3">
      <t>イ</t>
    </rPh>
    <phoneticPr fontId="5"/>
  </si>
  <si>
    <t>阿波市</t>
  </si>
  <si>
    <t>12位</t>
    <rPh sb="2" eb="3">
      <t>イ</t>
    </rPh>
    <phoneticPr fontId="5"/>
  </si>
  <si>
    <t>南部Ⅰ</t>
  </si>
  <si>
    <t>小松島市</t>
    <rPh sb="3" eb="4">
      <t>シ</t>
    </rPh>
    <phoneticPr fontId="5"/>
  </si>
  <si>
    <t>7位</t>
    <rPh sb="1" eb="2">
      <t>イ</t>
    </rPh>
    <phoneticPr fontId="5"/>
  </si>
  <si>
    <t>勝浦町</t>
    <rPh sb="0" eb="3">
      <t>カツウラチョウ</t>
    </rPh>
    <phoneticPr fontId="5"/>
  </si>
  <si>
    <t>上勝町</t>
    <rPh sb="0" eb="3">
      <t>カミカツチョウ</t>
    </rPh>
    <phoneticPr fontId="5"/>
  </si>
  <si>
    <t>阿南市</t>
  </si>
  <si>
    <t>9位</t>
    <rPh sb="1" eb="2">
      <t>イ</t>
    </rPh>
    <phoneticPr fontId="5"/>
  </si>
  <si>
    <t>那賀町</t>
  </si>
  <si>
    <t>20位</t>
    <rPh sb="2" eb="3">
      <t>イ</t>
    </rPh>
    <phoneticPr fontId="5"/>
  </si>
  <si>
    <t>南部Ⅱ</t>
  </si>
  <si>
    <t>美波町</t>
    <rPh sb="0" eb="2">
      <t>ミナミ</t>
    </rPh>
    <rPh sb="2" eb="3">
      <t>チョウ</t>
    </rPh>
    <phoneticPr fontId="5"/>
  </si>
  <si>
    <t>1位</t>
    <rPh sb="1" eb="2">
      <t>イ</t>
    </rPh>
    <phoneticPr fontId="5"/>
  </si>
  <si>
    <t>6位</t>
    <rPh sb="1" eb="2">
      <t>イ</t>
    </rPh>
    <phoneticPr fontId="5"/>
  </si>
  <si>
    <t>海陽町</t>
    <rPh sb="0" eb="2">
      <t>カイヨウ</t>
    </rPh>
    <phoneticPr fontId="5"/>
  </si>
  <si>
    <t>2位</t>
    <rPh sb="1" eb="2">
      <t>イ</t>
    </rPh>
    <phoneticPr fontId="5"/>
  </si>
  <si>
    <t>西部Ⅰ</t>
  </si>
  <si>
    <t>美馬市</t>
  </si>
  <si>
    <t>8位</t>
    <rPh sb="1" eb="2">
      <t>イ</t>
    </rPh>
    <phoneticPr fontId="5"/>
  </si>
  <si>
    <t>つるぎ町</t>
  </si>
  <si>
    <t>5位</t>
    <rPh sb="1" eb="2">
      <t>イ</t>
    </rPh>
    <phoneticPr fontId="5"/>
  </si>
  <si>
    <t>西部Ⅱ</t>
  </si>
  <si>
    <t>三好市</t>
    <rPh sb="0" eb="2">
      <t>ミヨシ</t>
    </rPh>
    <rPh sb="2" eb="3">
      <t>シ</t>
    </rPh>
    <phoneticPr fontId="5"/>
  </si>
  <si>
    <t>3位</t>
    <rPh sb="1" eb="2">
      <t>イ</t>
    </rPh>
    <phoneticPr fontId="5"/>
  </si>
  <si>
    <t>東みよし町</t>
    <rPh sb="0" eb="1">
      <t>ヒガシ</t>
    </rPh>
    <phoneticPr fontId="5"/>
  </si>
  <si>
    <t>17位</t>
    <rPh sb="2" eb="3">
      <t>イ</t>
    </rPh>
    <phoneticPr fontId="5"/>
  </si>
  <si>
    <t>合計</t>
    <rPh sb="0" eb="2">
      <t>ゴウケイ</t>
    </rPh>
    <phoneticPr fontId="5"/>
  </si>
  <si>
    <t>当たり</t>
    <phoneticPr fontId="1"/>
  </si>
  <si>
    <t>人口千人</t>
    <phoneticPr fontId="1"/>
  </si>
  <si>
    <t>発生医療圏</t>
    <rPh sb="0" eb="2">
      <t>ハッセイ</t>
    </rPh>
    <rPh sb="2" eb="5">
      <t>イリョウケン</t>
    </rPh>
    <phoneticPr fontId="5"/>
  </si>
  <si>
    <t>搬送先医療機関の属する医療圏</t>
    <rPh sb="0" eb="3">
      <t>ハンソウサキ</t>
    </rPh>
    <rPh sb="3" eb="5">
      <t>イリョウ</t>
    </rPh>
    <rPh sb="5" eb="7">
      <t>キカン</t>
    </rPh>
    <rPh sb="8" eb="9">
      <t>ゾク</t>
    </rPh>
    <rPh sb="11" eb="14">
      <t>イリョウケン</t>
    </rPh>
    <phoneticPr fontId="5"/>
  </si>
  <si>
    <t>６　圏域別自己完結率</t>
    <rPh sb="2" eb="5">
      <t>ケンイキベツ</t>
    </rPh>
    <rPh sb="5" eb="7">
      <t>ジコ</t>
    </rPh>
    <rPh sb="7" eb="9">
      <t>カンケツ</t>
    </rPh>
    <rPh sb="9" eb="10">
      <t>リツ</t>
    </rPh>
    <phoneticPr fontId="5"/>
  </si>
  <si>
    <t>他地域への流出が一番多いのは、西部Ⅰであった。次いで東部Ⅱであった。</t>
    <rPh sb="0" eb="3">
      <t>ホカチイキ</t>
    </rPh>
    <rPh sb="5" eb="7">
      <t>リュウシュツ</t>
    </rPh>
    <rPh sb="8" eb="10">
      <t>イチバン</t>
    </rPh>
    <rPh sb="10" eb="11">
      <t>オオ</t>
    </rPh>
    <rPh sb="15" eb="17">
      <t>セイブ</t>
    </rPh>
    <rPh sb="23" eb="24">
      <t>ツ</t>
    </rPh>
    <rPh sb="26" eb="28">
      <t>トウブ</t>
    </rPh>
    <phoneticPr fontId="1"/>
  </si>
  <si>
    <t>地域的な医療機関の偏在により、他圏域に搬送せざるを得ない場合や、３次症例で救命救急センターへ直送することが適当な</t>
    <rPh sb="0" eb="3">
      <t>チイキテキ</t>
    </rPh>
    <rPh sb="4" eb="6">
      <t>イリョウ</t>
    </rPh>
    <rPh sb="6" eb="8">
      <t>キカン</t>
    </rPh>
    <rPh sb="9" eb="11">
      <t>ヘンザイ</t>
    </rPh>
    <rPh sb="15" eb="16">
      <t>タ</t>
    </rPh>
    <rPh sb="16" eb="18">
      <t>ケンイキ</t>
    </rPh>
    <rPh sb="19" eb="21">
      <t>ハンソウ</t>
    </rPh>
    <rPh sb="25" eb="26">
      <t>エ</t>
    </rPh>
    <rPh sb="28" eb="30">
      <t>バアイ</t>
    </rPh>
    <rPh sb="33" eb="34">
      <t>ジ</t>
    </rPh>
    <rPh sb="34" eb="36">
      <t>ショウレイ</t>
    </rPh>
    <rPh sb="37" eb="39">
      <t>キュウメイ</t>
    </rPh>
    <rPh sb="39" eb="41">
      <t>キュウキュウ</t>
    </rPh>
    <rPh sb="46" eb="48">
      <t>チョクソウ</t>
    </rPh>
    <rPh sb="53" eb="55">
      <t>テキトウ</t>
    </rPh>
    <phoneticPr fontId="1"/>
  </si>
  <si>
    <t>場合もあるため、搬送機関における広域対応についても、今後より一層の対応が期待される。</t>
    <rPh sb="0" eb="2">
      <t>バアイ</t>
    </rPh>
    <rPh sb="8" eb="10">
      <t>ハンソウ</t>
    </rPh>
    <rPh sb="10" eb="12">
      <t>キカン</t>
    </rPh>
    <rPh sb="16" eb="18">
      <t>コウイキ</t>
    </rPh>
    <rPh sb="18" eb="20">
      <t>タイオウ</t>
    </rPh>
    <rPh sb="26" eb="28">
      <t>コンゴ</t>
    </rPh>
    <rPh sb="30" eb="32">
      <t>イッソウ</t>
    </rPh>
    <rPh sb="33" eb="35">
      <t>タイオウ</t>
    </rPh>
    <rPh sb="36" eb="38">
      <t>キタイ</t>
    </rPh>
    <phoneticPr fontId="1"/>
  </si>
  <si>
    <t>病院名</t>
    <rPh sb="0" eb="2">
      <t>ビョウイン</t>
    </rPh>
    <rPh sb="2" eb="3">
      <t>メイ</t>
    </rPh>
    <phoneticPr fontId="5"/>
  </si>
  <si>
    <t>県中</t>
    <rPh sb="0" eb="2">
      <t>ケンチュウ</t>
    </rPh>
    <phoneticPr fontId="5"/>
  </si>
  <si>
    <t>日赤</t>
    <rPh sb="0" eb="2">
      <t>ニッセキ</t>
    </rPh>
    <phoneticPr fontId="5"/>
  </si>
  <si>
    <t>市民</t>
    <rPh sb="0" eb="2">
      <t>シミン</t>
    </rPh>
    <phoneticPr fontId="5"/>
  </si>
  <si>
    <t>健保鳴門</t>
    <rPh sb="0" eb="2">
      <t>ケンポ</t>
    </rPh>
    <rPh sb="2" eb="4">
      <t>ナルト</t>
    </rPh>
    <phoneticPr fontId="5"/>
  </si>
  <si>
    <t>三好</t>
    <rPh sb="0" eb="2">
      <t>ミヨシ</t>
    </rPh>
    <phoneticPr fontId="5"/>
  </si>
  <si>
    <t>阿南中央</t>
    <rPh sb="0" eb="2">
      <t>アナン</t>
    </rPh>
    <rPh sb="2" eb="4">
      <t>チュウオウ</t>
    </rPh>
    <phoneticPr fontId="5"/>
  </si>
  <si>
    <t>阿南共栄</t>
    <rPh sb="0" eb="2">
      <t>アナン</t>
    </rPh>
    <rPh sb="2" eb="4">
      <t>キョウエイ</t>
    </rPh>
    <phoneticPr fontId="5"/>
  </si>
  <si>
    <t>麻植協</t>
    <rPh sb="0" eb="2">
      <t>オエ</t>
    </rPh>
    <rPh sb="2" eb="3">
      <t>キョウ</t>
    </rPh>
    <phoneticPr fontId="5"/>
  </si>
  <si>
    <t>海部</t>
    <rPh sb="0" eb="2">
      <t>カイフ</t>
    </rPh>
    <phoneticPr fontId="5"/>
  </si>
  <si>
    <t>８　死者・重症者搬送数（上位１０病院）</t>
    <rPh sb="2" eb="4">
      <t>シシャ</t>
    </rPh>
    <rPh sb="5" eb="8">
      <t>ジュウショウシャ</t>
    </rPh>
    <rPh sb="8" eb="10">
      <t>ハンソウ</t>
    </rPh>
    <rPh sb="10" eb="11">
      <t>スウ</t>
    </rPh>
    <rPh sb="12" eb="14">
      <t>ジョウイ</t>
    </rPh>
    <rPh sb="16" eb="18">
      <t>ビョウイン</t>
    </rPh>
    <phoneticPr fontId="5"/>
  </si>
  <si>
    <t>死者・重傷者数(a)</t>
    <rPh sb="0" eb="2">
      <t>シシャ</t>
    </rPh>
    <rPh sb="3" eb="5">
      <t>ジュウショウ</t>
    </rPh>
    <rPh sb="5" eb="6">
      <t>モノ</t>
    </rPh>
    <rPh sb="6" eb="7">
      <t>スウ</t>
    </rPh>
    <phoneticPr fontId="5"/>
  </si>
  <si>
    <t>総件数(b)</t>
    <rPh sb="0" eb="1">
      <t>ソウ</t>
    </rPh>
    <rPh sb="1" eb="3">
      <t>ケンスウ</t>
    </rPh>
    <phoneticPr fontId="5"/>
  </si>
  <si>
    <t>比率(a/b)</t>
    <rPh sb="0" eb="2">
      <t>ヒリツ</t>
    </rPh>
    <phoneticPr fontId="5"/>
  </si>
  <si>
    <t>徳島県立中央病院</t>
  </si>
  <si>
    <t>９　県外への搬送事例</t>
    <rPh sb="2" eb="4">
      <t>ケンガイ</t>
    </rPh>
    <rPh sb="6" eb="8">
      <t>ハンソウ</t>
    </rPh>
    <rPh sb="8" eb="10">
      <t>ジレイ</t>
    </rPh>
    <phoneticPr fontId="1"/>
  </si>
  <si>
    <t>香川県へ</t>
    <rPh sb="0" eb="3">
      <t>カガワケン</t>
    </rPh>
    <phoneticPr fontId="1"/>
  </si>
  <si>
    <t>愛媛県へ</t>
    <rPh sb="0" eb="3">
      <t>エヒメケン</t>
    </rPh>
    <phoneticPr fontId="1"/>
  </si>
  <si>
    <t>兵庫県へ</t>
    <rPh sb="0" eb="3">
      <t>ヒョウゴケン</t>
    </rPh>
    <phoneticPr fontId="1"/>
  </si>
  <si>
    <t>　　香川県への搬送は、善通寺市にある四国こどもとおとなの医療センターへの搬送が多い。</t>
    <rPh sb="2" eb="5">
      <t>カガワケン</t>
    </rPh>
    <rPh sb="7" eb="9">
      <t>ハンソウ</t>
    </rPh>
    <rPh sb="11" eb="15">
      <t>ゼンツウジシ</t>
    </rPh>
    <rPh sb="18" eb="20">
      <t>シコク</t>
    </rPh>
    <rPh sb="28" eb="30">
      <t>イリョウ</t>
    </rPh>
    <rPh sb="36" eb="38">
      <t>ハンソウ</t>
    </rPh>
    <rPh sb="39" eb="40">
      <t>オオ</t>
    </rPh>
    <phoneticPr fontId="1"/>
  </si>
  <si>
    <t>　　特に、西部Ⅱ地域においては、地理的な特性により、隣接県への搬送事例が見られた。</t>
    <rPh sb="2" eb="3">
      <t>トク</t>
    </rPh>
    <rPh sb="5" eb="7">
      <t>セイブ</t>
    </rPh>
    <rPh sb="8" eb="10">
      <t>チイキ</t>
    </rPh>
    <rPh sb="16" eb="19">
      <t>チリテキ</t>
    </rPh>
    <rPh sb="20" eb="22">
      <t>トクセイ</t>
    </rPh>
    <rPh sb="26" eb="29">
      <t>リンセツケン</t>
    </rPh>
    <rPh sb="31" eb="33">
      <t>ハンソウ</t>
    </rPh>
    <rPh sb="33" eb="35">
      <t>ジレイ</t>
    </rPh>
    <rPh sb="36" eb="37">
      <t>ミ</t>
    </rPh>
    <phoneticPr fontId="1"/>
  </si>
  <si>
    <t>東部Ⅰ</t>
    <phoneticPr fontId="1"/>
  </si>
  <si>
    <t>東部Ⅱ</t>
    <phoneticPr fontId="5"/>
  </si>
  <si>
    <t>令和２年</t>
    <rPh sb="0" eb="2">
      <t>レイワ</t>
    </rPh>
    <rPh sb="3" eb="4">
      <t>ネン</t>
    </rPh>
    <phoneticPr fontId="1"/>
  </si>
  <si>
    <t>３　三次救急医療機関の状況</t>
    <rPh sb="2" eb="4">
      <t>サンジ</t>
    </rPh>
    <rPh sb="4" eb="6">
      <t>キュウキュウ</t>
    </rPh>
    <rPh sb="6" eb="8">
      <t>イリョウ</t>
    </rPh>
    <rPh sb="8" eb="10">
      <t>キカン</t>
    </rPh>
    <rPh sb="11" eb="13">
      <t>ジョウキョウ</t>
    </rPh>
    <phoneticPr fontId="1"/>
  </si>
  <si>
    <t>板野町</t>
    <rPh sb="0" eb="3">
      <t>イタノチョウ</t>
    </rPh>
    <phoneticPr fontId="5"/>
  </si>
  <si>
    <t>高齢者数
65歳以上</t>
    <rPh sb="0" eb="3">
      <t>コウレイシャ</t>
    </rPh>
    <rPh sb="3" eb="4">
      <t>スウ</t>
    </rPh>
    <rPh sb="7" eb="8">
      <t>サイ</t>
    </rPh>
    <rPh sb="8" eb="10">
      <t>イジョウ</t>
    </rPh>
    <phoneticPr fontId="1"/>
  </si>
  <si>
    <t>高齢化率</t>
    <rPh sb="0" eb="3">
      <t>コウレイカ</t>
    </rPh>
    <rPh sb="3" eb="4">
      <t>リツ</t>
    </rPh>
    <phoneticPr fontId="1"/>
  </si>
  <si>
    <t>高齢化率順位</t>
    <rPh sb="0" eb="3">
      <t>コウレイカ</t>
    </rPh>
    <rPh sb="3" eb="4">
      <t>リツ</t>
    </rPh>
    <rPh sb="4" eb="6">
      <t>ジュンイ</t>
    </rPh>
    <phoneticPr fontId="1"/>
  </si>
  <si>
    <t>令和２年</t>
    <rPh sb="0" eb="2">
      <t>レイワ</t>
    </rPh>
    <rPh sb="3" eb="4">
      <t>ネン</t>
    </rPh>
    <phoneticPr fontId="5"/>
  </si>
  <si>
    <t>５　地域別搬送件数</t>
    <rPh sb="2" eb="5">
      <t>チイキベツ</t>
    </rPh>
    <rPh sb="5" eb="7">
      <t>ハンソウ</t>
    </rPh>
    <rPh sb="7" eb="9">
      <t>ケンスウ</t>
    </rPh>
    <phoneticPr fontId="1"/>
  </si>
  <si>
    <t>　　　各市町村の人口千人当たり救急車が何件搬送したかは、別紙地域別搬送件数のとおりである。</t>
    <rPh sb="3" eb="7">
      <t>カクシチョウソン</t>
    </rPh>
    <rPh sb="8" eb="10">
      <t>ジンコウ</t>
    </rPh>
    <rPh sb="10" eb="12">
      <t>センニン</t>
    </rPh>
    <rPh sb="12" eb="13">
      <t>ア</t>
    </rPh>
    <rPh sb="15" eb="18">
      <t>キュウキュウシャ</t>
    </rPh>
    <rPh sb="19" eb="21">
      <t>ナンケン</t>
    </rPh>
    <rPh sb="21" eb="23">
      <t>ハンソウ</t>
    </rPh>
    <rPh sb="28" eb="30">
      <t>ベッシ</t>
    </rPh>
    <rPh sb="30" eb="33">
      <t>チイキベツ</t>
    </rPh>
    <rPh sb="33" eb="35">
      <t>ハンソウ</t>
    </rPh>
    <rPh sb="35" eb="37">
      <t>ケンスウ</t>
    </rPh>
    <phoneticPr fontId="1"/>
  </si>
  <si>
    <t>1000人当たりの搬送回数</t>
    <rPh sb="4" eb="5">
      <t>ニン</t>
    </rPh>
    <rPh sb="5" eb="6">
      <t>ア</t>
    </rPh>
    <rPh sb="9" eb="11">
      <t>ハンソウ</t>
    </rPh>
    <rPh sb="11" eb="13">
      <t>カイスウ</t>
    </rPh>
    <phoneticPr fontId="5"/>
  </si>
  <si>
    <t>搬送件数</t>
    <rPh sb="0" eb="2">
      <t>ハンソウ</t>
    </rPh>
    <rPh sb="2" eb="4">
      <t>ケンスウ</t>
    </rPh>
    <phoneticPr fontId="5"/>
  </si>
  <si>
    <t>搬送件数</t>
    <rPh sb="0" eb="2">
      <t>ハンソウ</t>
    </rPh>
    <phoneticPr fontId="1"/>
  </si>
  <si>
    <t>搬送</t>
    <rPh sb="0" eb="2">
      <t>ハンソウ</t>
    </rPh>
    <phoneticPr fontId="5"/>
  </si>
  <si>
    <t>令和３年</t>
    <rPh sb="0" eb="2">
      <t>レイワ</t>
    </rPh>
    <rPh sb="3" eb="4">
      <t>ネン</t>
    </rPh>
    <phoneticPr fontId="1"/>
  </si>
  <si>
    <t>13位</t>
    <rPh sb="2" eb="3">
      <t>イ</t>
    </rPh>
    <phoneticPr fontId="5"/>
  </si>
  <si>
    <t>令和３年</t>
    <rPh sb="0" eb="2">
      <t>レイワ</t>
    </rPh>
    <rPh sb="3" eb="4">
      <t>ネン</t>
    </rPh>
    <phoneticPr fontId="5"/>
  </si>
  <si>
    <t>　　愛媛県への搬送は、四国中央市にあるHITO病院への搬送が多い。</t>
    <rPh sb="2" eb="4">
      <t>エヒメ</t>
    </rPh>
    <rPh sb="4" eb="5">
      <t>ケン</t>
    </rPh>
    <rPh sb="7" eb="9">
      <t>ハンソウ</t>
    </rPh>
    <rPh sb="11" eb="16">
      <t>シコクチュウオウシ</t>
    </rPh>
    <rPh sb="23" eb="25">
      <t>ビョウイン</t>
    </rPh>
    <rPh sb="27" eb="29">
      <t>ハンソウ</t>
    </rPh>
    <rPh sb="30" eb="31">
      <t>オオ</t>
    </rPh>
    <phoneticPr fontId="1"/>
  </si>
  <si>
    <t>令和４年　地域別搬送件数</t>
    <rPh sb="0" eb="2">
      <t>レイワ</t>
    </rPh>
    <rPh sb="3" eb="4">
      <t>ネン</t>
    </rPh>
    <rPh sb="4" eb="5">
      <t>ヘイネン</t>
    </rPh>
    <rPh sb="5" eb="8">
      <t>チイキベツ</t>
    </rPh>
    <rPh sb="8" eb="10">
      <t>ハンソウ</t>
    </rPh>
    <rPh sb="10" eb="12">
      <t>ケンスウ</t>
    </rPh>
    <phoneticPr fontId="5"/>
  </si>
  <si>
    <t>１　令和４年救急患者搬送数（全県）</t>
    <rPh sb="2" eb="4">
      <t>レイワ</t>
    </rPh>
    <rPh sb="5" eb="6">
      <t>ネン</t>
    </rPh>
    <rPh sb="6" eb="8">
      <t>キュウキュウ</t>
    </rPh>
    <rPh sb="8" eb="10">
      <t>カンジャ</t>
    </rPh>
    <rPh sb="10" eb="12">
      <t>ハンソウ</t>
    </rPh>
    <rPh sb="12" eb="13">
      <t>スウ</t>
    </rPh>
    <rPh sb="14" eb="16">
      <t>ゼンケン</t>
    </rPh>
    <phoneticPr fontId="1"/>
  </si>
  <si>
    <t>令和４年救急患者搬送調べ</t>
    <rPh sb="0" eb="2">
      <t>レイワ</t>
    </rPh>
    <rPh sb="3" eb="4">
      <t>ネン</t>
    </rPh>
    <rPh sb="4" eb="6">
      <t>キュウキュウ</t>
    </rPh>
    <rPh sb="6" eb="8">
      <t>カンジャ</t>
    </rPh>
    <rPh sb="8" eb="10">
      <t>ハンソウ</t>
    </rPh>
    <rPh sb="10" eb="11">
      <t>シラ</t>
    </rPh>
    <phoneticPr fontId="1"/>
  </si>
  <si>
    <t>令和４年</t>
    <rPh sb="0" eb="2">
      <t>レイワ</t>
    </rPh>
    <rPh sb="3" eb="4">
      <t>ネン</t>
    </rPh>
    <phoneticPr fontId="1"/>
  </si>
  <si>
    <t>R４-R３</t>
    <phoneticPr fontId="5"/>
  </si>
  <si>
    <t>　受け入れている（R３は９５．２％）。</t>
    <rPh sb="1" eb="2">
      <t>ウ</t>
    </rPh>
    <rPh sb="3" eb="4">
      <t>イ</t>
    </rPh>
    <phoneticPr fontId="1"/>
  </si>
  <si>
    <t>令和４年</t>
    <rPh sb="0" eb="2">
      <t>レイワ</t>
    </rPh>
    <rPh sb="3" eb="4">
      <t>ネン</t>
    </rPh>
    <phoneticPr fontId="5"/>
  </si>
  <si>
    <t>R４-R３</t>
    <phoneticPr fontId="5"/>
  </si>
  <si>
    <t>７　令和４年病院別患者搬送数（上位１０病院）</t>
    <rPh sb="2" eb="4">
      <t>レイワ</t>
    </rPh>
    <rPh sb="5" eb="6">
      <t>ネン</t>
    </rPh>
    <rPh sb="6" eb="8">
      <t>ビョウイン</t>
    </rPh>
    <rPh sb="8" eb="9">
      <t>ベツ</t>
    </rPh>
    <rPh sb="9" eb="11">
      <t>カンジャ</t>
    </rPh>
    <rPh sb="11" eb="13">
      <t>ハンソウ</t>
    </rPh>
    <rPh sb="13" eb="14">
      <t>スウ</t>
    </rPh>
    <rPh sb="15" eb="17">
      <t>ジョウイ</t>
    </rPh>
    <rPh sb="19" eb="21">
      <t>ビョウイン</t>
    </rPh>
    <phoneticPr fontId="5"/>
  </si>
  <si>
    <t>３３，８９４件（対前年比８．７％の増）
県外搬送及びヘリ搬送除く</t>
    <rPh sb="6" eb="7">
      <t>ケン</t>
    </rPh>
    <rPh sb="8" eb="9">
      <t>タイ</t>
    </rPh>
    <rPh sb="9" eb="12">
      <t>ゼンネンヒ</t>
    </rPh>
    <rPh sb="17" eb="18">
      <t>ゾウ</t>
    </rPh>
    <rPh sb="20" eb="22">
      <t>ケンガイ</t>
    </rPh>
    <rPh sb="22" eb="24">
      <t>ハンソウ</t>
    </rPh>
    <rPh sb="24" eb="25">
      <t>オヨ</t>
    </rPh>
    <rPh sb="28" eb="30">
      <t>ハンソウ</t>
    </rPh>
    <rPh sb="30" eb="31">
      <t>ノゾ</t>
    </rPh>
    <phoneticPr fontId="1"/>
  </si>
  <si>
    <t>　救急患者搬送総数は、昨年より増加した。（２，７２２件）</t>
    <rPh sb="1" eb="3">
      <t>キュウキュウ</t>
    </rPh>
    <rPh sb="3" eb="5">
      <t>カンジャ</t>
    </rPh>
    <rPh sb="5" eb="7">
      <t>ハンソウ</t>
    </rPh>
    <rPh sb="7" eb="9">
      <t>ソウスウ</t>
    </rPh>
    <rPh sb="11" eb="13">
      <t>サクネン</t>
    </rPh>
    <rPh sb="15" eb="17">
      <t>ゾウカ</t>
    </rPh>
    <phoneticPr fontId="1"/>
  </si>
  <si>
    <t>東部Ⅰ（１，４８９件）、東部Ⅱ（３４０件）、東部Ⅲ（１０８件）、</t>
    <rPh sb="0" eb="2">
      <t>トウブ</t>
    </rPh>
    <rPh sb="9" eb="10">
      <t>ケン</t>
    </rPh>
    <rPh sb="12" eb="14">
      <t>トウブ</t>
    </rPh>
    <rPh sb="19" eb="20">
      <t>ケン</t>
    </rPh>
    <rPh sb="22" eb="24">
      <t>トウブ</t>
    </rPh>
    <rPh sb="29" eb="30">
      <t>ケン</t>
    </rPh>
    <phoneticPr fontId="1"/>
  </si>
  <si>
    <t>南部Ⅰ（６６１件）、南部Ⅱ（７３件）、西部Ⅰ（３３件）、西部Ⅱ（１８件）</t>
    <rPh sb="0" eb="2">
      <t>ナンブ</t>
    </rPh>
    <rPh sb="7" eb="8">
      <t>ケン</t>
    </rPh>
    <rPh sb="10" eb="12">
      <t>ナンブ</t>
    </rPh>
    <rPh sb="16" eb="17">
      <t>ケン</t>
    </rPh>
    <rPh sb="19" eb="21">
      <t>セイブ</t>
    </rPh>
    <rPh sb="25" eb="26">
      <t>ケン</t>
    </rPh>
    <rPh sb="28" eb="30">
      <t>セイブ</t>
    </rPh>
    <rPh sb="34" eb="35">
      <t>ケン</t>
    </rPh>
    <phoneticPr fontId="1"/>
  </si>
  <si>
    <t>　　　　県内全体で、軽症者が占める割合は、４４.３％となっている。（R３は４２.６％）</t>
    <rPh sb="4" eb="6">
      <t>ケンナイ</t>
    </rPh>
    <rPh sb="6" eb="8">
      <t>ゼンタイ</t>
    </rPh>
    <rPh sb="10" eb="13">
      <t>ケイショウシャ</t>
    </rPh>
    <rPh sb="14" eb="15">
      <t>シ</t>
    </rPh>
    <rPh sb="17" eb="19">
      <t>ワリアイ</t>
    </rPh>
    <phoneticPr fontId="1"/>
  </si>
  <si>
    <t>　　　　三次救急医療機関全体に占める軽症者の割合は、県平均で３６．０％であった（R３は３６．０％）。</t>
    <rPh sb="4" eb="6">
      <t>サンジ</t>
    </rPh>
    <rPh sb="6" eb="8">
      <t>キュウキュウ</t>
    </rPh>
    <rPh sb="8" eb="10">
      <t>イリョウ</t>
    </rPh>
    <rPh sb="10" eb="12">
      <t>キカン</t>
    </rPh>
    <rPh sb="12" eb="14">
      <t>ゼンタイ</t>
    </rPh>
    <rPh sb="15" eb="16">
      <t>シ</t>
    </rPh>
    <rPh sb="18" eb="21">
      <t>ケイショウシャ</t>
    </rPh>
    <rPh sb="22" eb="24">
      <t>ワリアイ</t>
    </rPh>
    <rPh sb="26" eb="27">
      <t>ケン</t>
    </rPh>
    <rPh sb="27" eb="29">
      <t>ヘイキン</t>
    </rPh>
    <phoneticPr fontId="1"/>
  </si>
  <si>
    <t>　搬送件数の９４．９％を救急告示医療機関が</t>
    <rPh sb="1" eb="3">
      <t>ハンソウ</t>
    </rPh>
    <rPh sb="3" eb="5">
      <t>ケンスウ</t>
    </rPh>
    <rPh sb="12" eb="14">
      <t>キュウキュウ</t>
    </rPh>
    <rPh sb="14" eb="16">
      <t>コクジ</t>
    </rPh>
    <rPh sb="16" eb="18">
      <t>イリョウ</t>
    </rPh>
    <rPh sb="18" eb="20">
      <t>キカン</t>
    </rPh>
    <phoneticPr fontId="1"/>
  </si>
  <si>
    <t>　収容割合は５．１％であった（R３は４．８％）。</t>
    <rPh sb="1" eb="3">
      <t>シュウヨウ</t>
    </rPh>
    <rPh sb="3" eb="5">
      <t>ワリアイ</t>
    </rPh>
    <phoneticPr fontId="1"/>
  </si>
  <si>
    <t>鳴門市</t>
    <rPh sb="0" eb="3">
      <t>ナルトシ</t>
    </rPh>
    <phoneticPr fontId="5"/>
  </si>
  <si>
    <t>徳島赤十字病院</t>
  </si>
  <si>
    <t>吉野川医療センター</t>
  </si>
  <si>
    <t>徳島市民病院</t>
    <rPh sb="0" eb="4">
      <t>トクシマシミン</t>
    </rPh>
    <rPh sb="4" eb="6">
      <t>ビョウイン</t>
    </rPh>
    <phoneticPr fontId="6"/>
  </si>
  <si>
    <t>田岡病院</t>
    <rPh sb="0" eb="4">
      <t>タオカビョウイン</t>
    </rPh>
    <phoneticPr fontId="6"/>
  </si>
  <si>
    <t>阿南医療センター</t>
    <rPh sb="0" eb="2">
      <t>アナン</t>
    </rPh>
    <rPh sb="2" eb="4">
      <t>イリョウ</t>
    </rPh>
    <phoneticPr fontId="6"/>
  </si>
  <si>
    <t>徳島県鳴門病院</t>
    <rPh sb="0" eb="3">
      <t>トクシマケン</t>
    </rPh>
    <rPh sb="3" eb="5">
      <t>ナルト</t>
    </rPh>
    <rPh sb="5" eb="7">
      <t>ビョウイン</t>
    </rPh>
    <phoneticPr fontId="6"/>
  </si>
  <si>
    <t>徳島県立三好病院</t>
    <rPh sb="4" eb="6">
      <t>ミヨシ</t>
    </rPh>
    <phoneticPr fontId="16"/>
  </si>
  <si>
    <t>徳島健生病院</t>
    <rPh sb="0" eb="2">
      <t>トクシマ</t>
    </rPh>
    <rPh sb="2" eb="4">
      <t>ケンセイ</t>
    </rPh>
    <rPh sb="4" eb="6">
      <t>ビョウイン</t>
    </rPh>
    <phoneticPr fontId="6"/>
  </si>
  <si>
    <t>徳島大学病院</t>
    <rPh sb="0" eb="2">
      <t>トクシマ</t>
    </rPh>
    <rPh sb="2" eb="4">
      <t>ダイガク</t>
    </rPh>
    <rPh sb="4" eb="6">
      <t>ビョウイン</t>
    </rPh>
    <phoneticPr fontId="6"/>
  </si>
  <si>
    <t>５３件（東部Ⅰ　１件、東部Ⅱ　１件、南部Ⅰ　１件、西部Ⅰ　３件、西部Ⅱ　４７件）</t>
    <rPh sb="2" eb="3">
      <t>ケン</t>
    </rPh>
    <rPh sb="4" eb="6">
      <t>トウブ</t>
    </rPh>
    <rPh sb="9" eb="10">
      <t>ケン</t>
    </rPh>
    <rPh sb="11" eb="13">
      <t>トウブ</t>
    </rPh>
    <rPh sb="16" eb="17">
      <t>ケン</t>
    </rPh>
    <rPh sb="18" eb="20">
      <t>ナンブ</t>
    </rPh>
    <rPh sb="23" eb="24">
      <t>ケン</t>
    </rPh>
    <rPh sb="25" eb="27">
      <t>セイブ</t>
    </rPh>
    <rPh sb="26" eb="27">
      <t>トウザイ</t>
    </rPh>
    <rPh sb="30" eb="31">
      <t>ケン</t>
    </rPh>
    <rPh sb="32" eb="34">
      <t>セイブ</t>
    </rPh>
    <rPh sb="38" eb="39">
      <t>ケン</t>
    </rPh>
    <phoneticPr fontId="1"/>
  </si>
  <si>
    <t>１２１件（西部Ⅰ　１件、西部Ⅱ　１２０件）</t>
    <rPh sb="3" eb="4">
      <t>ケン</t>
    </rPh>
    <rPh sb="5" eb="7">
      <t>セイブ</t>
    </rPh>
    <rPh sb="10" eb="11">
      <t>ケン</t>
    </rPh>
    <rPh sb="12" eb="14">
      <t>セイブ</t>
    </rPh>
    <rPh sb="19" eb="20">
      <t>ケン</t>
    </rPh>
    <phoneticPr fontId="1"/>
  </si>
  <si>
    <t>２件（東部Ⅱ　２件）</t>
    <rPh sb="1" eb="2">
      <t>ケン</t>
    </rPh>
    <rPh sb="3" eb="5">
      <t>トウブ</t>
    </rPh>
    <rPh sb="8" eb="9">
      <t>ケン</t>
    </rPh>
    <phoneticPr fontId="1"/>
  </si>
  <si>
    <t>　　　県内全体は４８．０件/１０００人であった。</t>
    <rPh sb="3" eb="5">
      <t>ケンナイ</t>
    </rPh>
    <rPh sb="5" eb="7">
      <t>ゼンタイ</t>
    </rPh>
    <rPh sb="12" eb="13">
      <t>ケン</t>
    </rPh>
    <rPh sb="18" eb="19">
      <t>ニン</t>
    </rPh>
    <phoneticPr fontId="1"/>
  </si>
  <si>
    <t>　　　１０００人当たりの搬送回数が一番多いのは、牟岐町で１０９．８件/１０００人であった。</t>
    <rPh sb="7" eb="8">
      <t>ニン</t>
    </rPh>
    <rPh sb="8" eb="9">
      <t>ア</t>
    </rPh>
    <rPh sb="12" eb="14">
      <t>ハンソウ</t>
    </rPh>
    <rPh sb="14" eb="16">
      <t>カイスウ</t>
    </rPh>
    <rPh sb="17" eb="19">
      <t>イチバン</t>
    </rPh>
    <rPh sb="19" eb="20">
      <t>オオ</t>
    </rPh>
    <rPh sb="24" eb="27">
      <t>ムギチョウ</t>
    </rPh>
    <rPh sb="33" eb="34">
      <t>ケン</t>
    </rPh>
    <rPh sb="39" eb="40">
      <t>ニン</t>
    </rPh>
    <phoneticPr fontId="1"/>
  </si>
  <si>
    <t>県外への搬送事例は１７６件であった。県外搬送の内訳は、次のとおり。</t>
    <rPh sb="0" eb="2">
      <t>ケンガイ</t>
    </rPh>
    <rPh sb="4" eb="6">
      <t>ハンソウ</t>
    </rPh>
    <rPh sb="6" eb="8">
      <t>ジレイ</t>
    </rPh>
    <rPh sb="12" eb="13">
      <t>ケン</t>
    </rPh>
    <rPh sb="18" eb="20">
      <t>ケンガイ</t>
    </rPh>
    <rPh sb="20" eb="22">
      <t>ハンソウ</t>
    </rPh>
    <rPh sb="23" eb="25">
      <t>ウチワケ</t>
    </rPh>
    <rPh sb="27" eb="28">
      <t>ツギ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</si>
</sst>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%"/>
    <numFmt numFmtId="177" formatCode="0;&quot;△ &quot;0"/>
    <numFmt numFmtId="178" formatCode="#,##0_ "/>
    <numFmt numFmtId="179" formatCode="#,##0_ ;[Red]\-#,##0\ "/>
    <numFmt numFmtId="180" formatCode="0.0&quot;件&quot;"/>
    <numFmt numFmtId="181" formatCode="General&quot;位&quot;"/>
    <numFmt numFmtId="182" formatCode="#,##0.0;[Red]\-#,##0.0"/>
    <numFmt numFmtId="183" formatCode=";;;"/>
    <numFmt numFmtId="184" formatCode="#,##0_);[Red]\(#,##0\)"/>
    <numFmt numFmtId="185" formatCode="#,##0;&quot;△ &quot;#,##0"/>
  </numFmts>
  <fonts count="18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9"/>
      <color theme="1"/>
      <name val="MSPゴシック"/>
      <family val="2"/>
      <charset val="128"/>
    </font>
    <font>
      <b/>
      <sz val="16"/>
      <color theme="1"/>
      <name val="MSPゴシック"/>
      <family val="3"/>
      <charset val="128"/>
    </font>
    <font>
      <b/>
      <sz val="10"/>
      <color theme="1"/>
      <name val="MSP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MSPゴシック"/>
      <family val="3"/>
      <charset val="128"/>
    </font>
    <font>
      <sz val="9"/>
      <color theme="1"/>
      <name val="AR Pゴシック体M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9" fontId="0" fillId="0" borderId="20" xfId="1" applyNumberFormat="1" applyFont="1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8" fontId="0" fillId="0" borderId="2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0" fontId="8" fillId="0" borderId="1" xfId="0" applyFont="1" applyFill="1" applyBorder="1" applyAlignment="1"/>
    <xf numFmtId="0" fontId="0" fillId="0" borderId="3" xfId="0" applyFill="1" applyBorder="1" applyAlignment="1"/>
    <xf numFmtId="0" fontId="0" fillId="0" borderId="2" xfId="0" applyFill="1" applyBorder="1" applyAlignment="1"/>
    <xf numFmtId="0" fontId="0" fillId="0" borderId="4" xfId="0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51" xfId="0" applyFont="1" applyBorder="1" applyAlignment="1">
      <alignment vertical="center"/>
    </xf>
    <xf numFmtId="0" fontId="10" fillId="0" borderId="52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57" fontId="10" fillId="0" borderId="64" xfId="0" applyNumberFormat="1" applyFont="1" applyFill="1" applyBorder="1" applyAlignment="1">
      <alignment vertical="center"/>
    </xf>
    <xf numFmtId="57" fontId="10" fillId="0" borderId="65" xfId="0" applyNumberFormat="1" applyFont="1" applyFill="1" applyBorder="1" applyAlignment="1">
      <alignment vertical="center"/>
    </xf>
    <xf numFmtId="0" fontId="10" fillId="0" borderId="7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38" fontId="10" fillId="2" borderId="75" xfId="1" applyFont="1" applyFill="1" applyBorder="1" applyAlignment="1">
      <alignment horizontal="center" vertical="center"/>
    </xf>
    <xf numFmtId="38" fontId="10" fillId="2" borderId="76" xfId="1" applyFont="1" applyFill="1" applyBorder="1" applyAlignment="1">
      <alignment horizontal="center" vertical="center"/>
    </xf>
    <xf numFmtId="38" fontId="10" fillId="3" borderId="44" xfId="1" applyFont="1" applyFill="1" applyBorder="1" applyAlignment="1">
      <alignment horizontal="center"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38" fontId="13" fillId="2" borderId="80" xfId="1" applyFont="1" applyFill="1" applyBorder="1" applyAlignment="1">
      <alignment vertical="center"/>
    </xf>
    <xf numFmtId="176" fontId="13" fillId="2" borderId="80" xfId="2" applyNumberFormat="1" applyFont="1" applyFill="1" applyBorder="1" applyAlignment="1">
      <alignment vertical="center"/>
    </xf>
    <xf numFmtId="38" fontId="13" fillId="0" borderId="31" xfId="1" applyFont="1" applyBorder="1" applyAlignment="1">
      <alignment vertical="center"/>
    </xf>
    <xf numFmtId="176" fontId="13" fillId="0" borderId="31" xfId="2" applyNumberFormat="1" applyFont="1" applyBorder="1" applyAlignment="1">
      <alignment vertical="center"/>
    </xf>
    <xf numFmtId="176" fontId="13" fillId="0" borderId="32" xfId="2" applyNumberFormat="1" applyFont="1" applyBorder="1" applyAlignment="1">
      <alignment vertical="center"/>
    </xf>
    <xf numFmtId="38" fontId="13" fillId="0" borderId="80" xfId="1" applyFont="1" applyBorder="1" applyAlignment="1">
      <alignment vertical="center"/>
    </xf>
    <xf numFmtId="179" fontId="0" fillId="0" borderId="3" xfId="1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3" fillId="0" borderId="81" xfId="1" applyFont="1" applyBorder="1" applyAlignment="1">
      <alignment vertical="center"/>
    </xf>
    <xf numFmtId="176" fontId="13" fillId="0" borderId="82" xfId="2" applyNumberFormat="1" applyFont="1" applyBorder="1" applyAlignment="1">
      <alignment vertical="center"/>
    </xf>
    <xf numFmtId="38" fontId="13" fillId="2" borderId="82" xfId="1" applyFont="1" applyFill="1" applyBorder="1" applyAlignment="1">
      <alignment vertical="center"/>
    </xf>
    <xf numFmtId="176" fontId="13" fillId="2" borderId="82" xfId="2" applyNumberFormat="1" applyFont="1" applyFill="1" applyBorder="1" applyAlignment="1">
      <alignment vertical="center"/>
    </xf>
    <xf numFmtId="38" fontId="13" fillId="0" borderId="82" xfId="1" applyFont="1" applyBorder="1" applyAlignment="1">
      <alignment vertical="center"/>
    </xf>
    <xf numFmtId="176" fontId="13" fillId="0" borderId="83" xfId="2" applyNumberFormat="1" applyFont="1" applyBorder="1" applyAlignment="1">
      <alignment vertical="center"/>
    </xf>
    <xf numFmtId="179" fontId="0" fillId="0" borderId="2" xfId="1" applyNumberFormat="1" applyFont="1" applyBorder="1" applyAlignment="1">
      <alignment vertical="center"/>
    </xf>
    <xf numFmtId="176" fontId="13" fillId="2" borderId="83" xfId="2" applyNumberFormat="1" applyFont="1" applyFill="1" applyBorder="1" applyAlignment="1">
      <alignment vertical="center"/>
    </xf>
    <xf numFmtId="38" fontId="13" fillId="2" borderId="81" xfId="1" applyFont="1" applyFill="1" applyBorder="1" applyAlignment="1">
      <alignment vertical="center"/>
    </xf>
    <xf numFmtId="179" fontId="13" fillId="0" borderId="82" xfId="1" applyNumberFormat="1" applyFont="1" applyBorder="1" applyAlignment="1">
      <alignment vertical="center"/>
    </xf>
    <xf numFmtId="176" fontId="13" fillId="0" borderId="84" xfId="2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38" fontId="13" fillId="0" borderId="85" xfId="1" applyFont="1" applyBorder="1" applyAlignment="1">
      <alignment vertical="center"/>
    </xf>
    <xf numFmtId="176" fontId="13" fillId="0" borderId="33" xfId="2" applyNumberFormat="1" applyFont="1" applyBorder="1" applyAlignment="1">
      <alignment vertical="center"/>
    </xf>
    <xf numFmtId="38" fontId="13" fillId="0" borderId="33" xfId="1" applyFont="1" applyBorder="1" applyAlignment="1">
      <alignment vertical="center"/>
    </xf>
    <xf numFmtId="176" fontId="13" fillId="0" borderId="34" xfId="2" applyNumberFormat="1" applyFont="1" applyBorder="1" applyAlignment="1">
      <alignment vertical="center"/>
    </xf>
    <xf numFmtId="179" fontId="13" fillId="2" borderId="33" xfId="1" applyNumberFormat="1" applyFont="1" applyFill="1" applyBorder="1" applyAlignment="1">
      <alignment vertical="center"/>
    </xf>
    <xf numFmtId="176" fontId="13" fillId="2" borderId="86" xfId="2" applyNumberFormat="1" applyFont="1" applyFill="1" applyBorder="1" applyAlignment="1">
      <alignment vertical="center"/>
    </xf>
    <xf numFmtId="179" fontId="0" fillId="0" borderId="4" xfId="1" applyNumberFormat="1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vertical="center"/>
    </xf>
    <xf numFmtId="38" fontId="13" fillId="0" borderId="87" xfId="1" applyFont="1" applyBorder="1" applyAlignment="1">
      <alignment vertical="center"/>
    </xf>
    <xf numFmtId="0" fontId="0" fillId="0" borderId="88" xfId="0" applyBorder="1" applyAlignment="1">
      <alignment vertical="center"/>
    </xf>
    <xf numFmtId="38" fontId="13" fillId="0" borderId="88" xfId="1" applyFont="1" applyBorder="1" applyAlignment="1">
      <alignment vertical="center"/>
    </xf>
    <xf numFmtId="0" fontId="0" fillId="0" borderId="89" xfId="0" applyBorder="1" applyAlignment="1">
      <alignment vertical="center"/>
    </xf>
    <xf numFmtId="179" fontId="13" fillId="0" borderId="88" xfId="1" applyNumberFormat="1" applyFont="1" applyBorder="1" applyAlignment="1">
      <alignment vertical="center"/>
    </xf>
    <xf numFmtId="0" fontId="0" fillId="0" borderId="90" xfId="0" applyBorder="1" applyAlignment="1">
      <alignment vertical="center"/>
    </xf>
    <xf numFmtId="179" fontId="0" fillId="0" borderId="1" xfId="1" applyNumberFormat="1" applyFont="1" applyBorder="1" applyAlignment="1">
      <alignment vertical="center"/>
    </xf>
    <xf numFmtId="179" fontId="13" fillId="0" borderId="0" xfId="1" applyNumberFormat="1" applyFont="1" applyAlignment="1"/>
    <xf numFmtId="0" fontId="0" fillId="0" borderId="0" xfId="0" applyAlignment="1">
      <alignment vertical="center"/>
    </xf>
    <xf numFmtId="0" fontId="0" fillId="0" borderId="91" xfId="0" applyBorder="1" applyAlignment="1">
      <alignment vertical="center"/>
    </xf>
    <xf numFmtId="183" fontId="0" fillId="0" borderId="0" xfId="0" applyNumberFormat="1" applyAlignment="1">
      <alignment vertical="center"/>
    </xf>
    <xf numFmtId="0" fontId="0" fillId="0" borderId="92" xfId="0" applyBorder="1" applyAlignment="1">
      <alignment vertical="center"/>
    </xf>
    <xf numFmtId="177" fontId="7" fillId="0" borderId="96" xfId="0" applyNumberFormat="1" applyFont="1" applyBorder="1" applyAlignment="1">
      <alignment horizontal="right" vertical="center"/>
    </xf>
    <xf numFmtId="0" fontId="0" fillId="0" borderId="97" xfId="0" applyBorder="1" applyAlignment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98" xfId="0" applyBorder="1" applyAlignment="1">
      <alignment vertical="center"/>
    </xf>
    <xf numFmtId="0" fontId="0" fillId="0" borderId="99" xfId="0" applyBorder="1" applyAlignment="1">
      <alignment vertical="center"/>
    </xf>
    <xf numFmtId="177" fontId="7" fillId="0" borderId="4" xfId="0" applyNumberFormat="1" applyFont="1" applyBorder="1" applyAlignment="1">
      <alignment horizontal="right" vertical="center"/>
    </xf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180" fontId="0" fillId="0" borderId="0" xfId="0" applyNumberFormat="1" applyFill="1" applyBorder="1" applyAlignment="1">
      <alignment horizontal="center" vertical="center"/>
    </xf>
    <xf numFmtId="181" fontId="0" fillId="0" borderId="0" xfId="1" applyNumberFormat="1" applyFont="1" applyBorder="1" applyAlignment="1">
      <alignment horizontal="center"/>
    </xf>
    <xf numFmtId="0" fontId="0" fillId="0" borderId="2" xfId="0" applyNumberForma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78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78" xfId="0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176" fontId="0" fillId="0" borderId="20" xfId="2" applyNumberFormat="1" applyFont="1" applyBorder="1" applyAlignment="1">
      <alignment vertical="center"/>
    </xf>
    <xf numFmtId="0" fontId="0" fillId="0" borderId="77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2" borderId="111" xfId="0" applyFont="1" applyFill="1" applyBorder="1" applyAlignment="1">
      <alignment horizontal="center" vertical="center"/>
    </xf>
    <xf numFmtId="0" fontId="10" fillId="2" borderId="112" xfId="0" applyFont="1" applyFill="1" applyBorder="1" applyAlignment="1">
      <alignment horizontal="center" vertical="center"/>
    </xf>
    <xf numFmtId="38" fontId="10" fillId="2" borderId="116" xfId="1" applyFont="1" applyFill="1" applyBorder="1" applyAlignment="1">
      <alignment vertical="center"/>
    </xf>
    <xf numFmtId="38" fontId="10" fillId="2" borderId="117" xfId="1" applyFont="1" applyFill="1" applyBorder="1" applyAlignment="1">
      <alignment vertical="center"/>
    </xf>
    <xf numFmtId="38" fontId="10" fillId="3" borderId="118" xfId="1" applyFont="1" applyFill="1" applyBorder="1" applyAlignment="1">
      <alignment vertical="center"/>
    </xf>
    <xf numFmtId="38" fontId="10" fillId="2" borderId="110" xfId="1" applyFont="1" applyFill="1" applyBorder="1" applyAlignment="1">
      <alignment vertical="center"/>
    </xf>
    <xf numFmtId="38" fontId="10" fillId="2" borderId="111" xfId="1" applyFont="1" applyFill="1" applyBorder="1" applyAlignment="1">
      <alignment vertical="center"/>
    </xf>
    <xf numFmtId="38" fontId="10" fillId="2" borderId="112" xfId="1" applyFont="1" applyFill="1" applyBorder="1" applyAlignment="1">
      <alignment vertical="center"/>
    </xf>
    <xf numFmtId="38" fontId="10" fillId="3" borderId="67" xfId="1" applyFont="1" applyFill="1" applyBorder="1" applyAlignment="1">
      <alignment vertical="center"/>
    </xf>
    <xf numFmtId="38" fontId="10" fillId="2" borderId="119" xfId="1" applyFont="1" applyFill="1" applyBorder="1" applyAlignment="1">
      <alignment vertical="center"/>
    </xf>
    <xf numFmtId="38" fontId="10" fillId="2" borderId="122" xfId="1" applyFont="1" applyFill="1" applyBorder="1" applyAlignment="1">
      <alignment vertical="center"/>
    </xf>
    <xf numFmtId="38" fontId="10" fillId="3" borderId="124" xfId="1" applyFont="1" applyFill="1" applyBorder="1" applyAlignment="1">
      <alignment vertical="center"/>
    </xf>
    <xf numFmtId="38" fontId="10" fillId="2" borderId="125" xfId="1" applyFont="1" applyFill="1" applyBorder="1" applyAlignment="1">
      <alignment vertical="center"/>
    </xf>
    <xf numFmtId="38" fontId="10" fillId="2" borderId="127" xfId="1" applyFont="1" applyFill="1" applyBorder="1" applyAlignment="1">
      <alignment vertical="center"/>
    </xf>
    <xf numFmtId="38" fontId="10" fillId="3" borderId="128" xfId="1" applyFont="1" applyFill="1" applyBorder="1" applyAlignment="1">
      <alignment vertical="center"/>
    </xf>
    <xf numFmtId="182" fontId="10" fillId="2" borderId="132" xfId="1" applyNumberFormat="1" applyFont="1" applyFill="1" applyBorder="1" applyAlignment="1">
      <alignment vertical="center"/>
    </xf>
    <xf numFmtId="182" fontId="10" fillId="2" borderId="134" xfId="1" applyNumberFormat="1" applyFont="1" applyFill="1" applyBorder="1" applyAlignment="1">
      <alignment vertical="center"/>
    </xf>
    <xf numFmtId="182" fontId="10" fillId="3" borderId="135" xfId="1" applyNumberFormat="1" applyFont="1" applyFill="1" applyBorder="1" applyAlignment="1">
      <alignment vertical="center"/>
    </xf>
    <xf numFmtId="38" fontId="10" fillId="2" borderId="111" xfId="1" applyFont="1" applyFill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22" xfId="0" applyNumberFormat="1" applyBorder="1" applyAlignment="1">
      <alignment horizontal="right" vertical="center"/>
    </xf>
    <xf numFmtId="0" fontId="0" fillId="0" borderId="2" xfId="0" applyNumberFormat="1" applyBorder="1" applyAlignment="1">
      <alignment horizontal="right" vertical="center"/>
    </xf>
    <xf numFmtId="0" fontId="0" fillId="0" borderId="7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8" fontId="0" fillId="0" borderId="30" xfId="0" applyNumberFormat="1" applyBorder="1" applyAlignment="1">
      <alignment horizontal="right" vertical="center"/>
    </xf>
    <xf numFmtId="0" fontId="0" fillId="0" borderId="34" xfId="0" applyNumberFormat="1" applyBorder="1" applyAlignment="1">
      <alignment horizontal="right" vertical="center"/>
    </xf>
    <xf numFmtId="0" fontId="0" fillId="0" borderId="43" xfId="0" applyNumberFormat="1" applyBorder="1" applyAlignment="1">
      <alignment horizontal="right" vertical="center"/>
    </xf>
    <xf numFmtId="0" fontId="0" fillId="0" borderId="32" xfId="0" applyNumberFormat="1" applyBorder="1" applyAlignment="1">
      <alignment horizontal="right" vertical="center"/>
    </xf>
    <xf numFmtId="0" fontId="0" fillId="0" borderId="41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40" xfId="0" applyNumberForma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3" fontId="0" fillId="0" borderId="33" xfId="0" applyNumberFormat="1" applyBorder="1" applyAlignment="1">
      <alignment horizontal="right" vertical="center"/>
    </xf>
    <xf numFmtId="3" fontId="0" fillId="0" borderId="42" xfId="0" applyNumberFormat="1" applyBorder="1" applyAlignment="1">
      <alignment horizontal="right" vertical="center"/>
    </xf>
    <xf numFmtId="0" fontId="0" fillId="0" borderId="31" xfId="0" applyNumberFormat="1" applyBorder="1" applyAlignment="1">
      <alignment horizontal="right" vertical="center"/>
    </xf>
    <xf numFmtId="0" fontId="0" fillId="0" borderId="26" xfId="0" applyNumberFormat="1" applyBorder="1" applyAlignment="1">
      <alignment horizontal="right" vertical="center"/>
    </xf>
    <xf numFmtId="3" fontId="0" fillId="0" borderId="28" xfId="0" applyNumberFormat="1" applyBorder="1" applyAlignment="1">
      <alignment vertical="center"/>
    </xf>
    <xf numFmtId="178" fontId="0" fillId="0" borderId="19" xfId="0" applyNumberFormat="1" applyBorder="1" applyAlignment="1">
      <alignment horizontal="right" vertical="center"/>
    </xf>
    <xf numFmtId="179" fontId="0" fillId="0" borderId="6" xfId="1" applyNumberFormat="1" applyFont="1" applyBorder="1" applyAlignment="1">
      <alignment horizontal="right" vertical="center"/>
    </xf>
    <xf numFmtId="179" fontId="0" fillId="0" borderId="2" xfId="1" applyNumberFormat="1" applyFont="1" applyBorder="1" applyAlignment="1">
      <alignment horizontal="right" vertical="center"/>
    </xf>
    <xf numFmtId="179" fontId="0" fillId="0" borderId="7" xfId="1" applyNumberFormat="1" applyFont="1" applyBorder="1" applyAlignment="1">
      <alignment vertical="center"/>
    </xf>
    <xf numFmtId="179" fontId="0" fillId="0" borderId="1" xfId="1" applyNumberFormat="1" applyFont="1" applyBorder="1" applyAlignment="1">
      <alignment horizontal="right" vertical="center"/>
    </xf>
    <xf numFmtId="179" fontId="0" fillId="0" borderId="20" xfId="1" applyNumberFormat="1" applyFont="1" applyBorder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3" fontId="0" fillId="0" borderId="3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3" xfId="0" applyNumberForma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176" fontId="0" fillId="0" borderId="15" xfId="2" applyNumberFormat="1" applyFont="1" applyFill="1" applyBorder="1" applyAlignment="1">
      <alignment horizontal="center" vertical="center"/>
    </xf>
    <xf numFmtId="176" fontId="0" fillId="0" borderId="18" xfId="2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9" fontId="0" fillId="0" borderId="19" xfId="1" applyNumberFormat="1" applyFont="1" applyBorder="1" applyAlignment="1">
      <alignment horizontal="center" vertical="center"/>
    </xf>
    <xf numFmtId="179" fontId="0" fillId="0" borderId="20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9" fontId="7" fillId="0" borderId="26" xfId="1" applyNumberFormat="1" applyFont="1" applyBorder="1" applyAlignment="1">
      <alignment horizontal="center" vertical="center"/>
    </xf>
    <xf numFmtId="179" fontId="7" fillId="0" borderId="27" xfId="1" applyNumberFormat="1" applyFont="1" applyBorder="1" applyAlignment="1">
      <alignment horizontal="center" vertical="center"/>
    </xf>
    <xf numFmtId="179" fontId="7" fillId="0" borderId="24" xfId="1" applyNumberFormat="1" applyFont="1" applyBorder="1" applyAlignment="1">
      <alignment horizontal="center" vertical="center"/>
    </xf>
    <xf numFmtId="179" fontId="7" fillId="0" borderId="22" xfId="1" applyNumberFormat="1" applyFont="1" applyBorder="1" applyAlignment="1">
      <alignment horizontal="center" vertical="center"/>
    </xf>
    <xf numFmtId="179" fontId="7" fillId="0" borderId="28" xfId="1" applyNumberFormat="1" applyFont="1" applyBorder="1" applyAlignment="1">
      <alignment horizontal="center" vertical="center"/>
    </xf>
    <xf numFmtId="179" fontId="7" fillId="0" borderId="29" xfId="1" applyNumberFormat="1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6" fillId="0" borderId="14" xfId="0" applyNumberFormat="1" applyFont="1" applyFill="1" applyBorder="1" applyAlignment="1">
      <alignment horizontal="center" vertical="center" shrinkToFit="1"/>
    </xf>
    <xf numFmtId="177" fontId="6" fillId="0" borderId="16" xfId="0" applyNumberFormat="1" applyFont="1" applyFill="1" applyBorder="1" applyAlignment="1">
      <alignment horizontal="center" vertical="center" shrinkToFit="1"/>
    </xf>
    <xf numFmtId="185" fontId="6" fillId="0" borderId="6" xfId="0" applyNumberFormat="1" applyFont="1" applyBorder="1" applyAlignment="1">
      <alignment horizontal="center" vertical="center"/>
    </xf>
    <xf numFmtId="185" fontId="6" fillId="0" borderId="17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17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176" fontId="0" fillId="0" borderId="13" xfId="2" applyNumberFormat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80" fontId="0" fillId="0" borderId="26" xfId="0" applyNumberFormat="1" applyFill="1" applyBorder="1" applyAlignment="1">
      <alignment horizontal="center" vertical="center"/>
    </xf>
    <xf numFmtId="180" fontId="0" fillId="0" borderId="41" xfId="0" applyNumberFormat="1" applyFill="1" applyBorder="1" applyAlignment="1">
      <alignment horizontal="center" vertical="center"/>
    </xf>
    <xf numFmtId="180" fontId="0" fillId="0" borderId="27" xfId="0" applyNumberFormat="1" applyFill="1" applyBorder="1" applyAlignment="1">
      <alignment horizontal="center" vertical="center"/>
    </xf>
    <xf numFmtId="181" fontId="0" fillId="0" borderId="3" xfId="1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180" fontId="0" fillId="0" borderId="24" xfId="0" applyNumberFormat="1" applyFill="1" applyBorder="1" applyAlignment="1">
      <alignment horizontal="center" vertical="center"/>
    </xf>
    <xf numFmtId="180" fontId="0" fillId="0" borderId="25" xfId="0" applyNumberFormat="1" applyFill="1" applyBorder="1" applyAlignment="1">
      <alignment horizontal="center" vertical="center"/>
    </xf>
    <xf numFmtId="180" fontId="0" fillId="0" borderId="22" xfId="0" applyNumberFormat="1" applyFill="1" applyBorder="1" applyAlignment="1">
      <alignment horizontal="center" vertical="center"/>
    </xf>
    <xf numFmtId="181" fontId="0" fillId="0" borderId="2" xfId="1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80" fontId="0" fillId="0" borderId="28" xfId="0" applyNumberFormat="1" applyFill="1" applyBorder="1" applyAlignment="1">
      <alignment horizontal="center" vertical="center"/>
    </xf>
    <xf numFmtId="180" fontId="0" fillId="0" borderId="40" xfId="0" applyNumberFormat="1" applyFill="1" applyBorder="1" applyAlignment="1">
      <alignment horizontal="center" vertical="center"/>
    </xf>
    <xf numFmtId="180" fontId="0" fillId="0" borderId="29" xfId="0" applyNumberFormat="1" applyFill="1" applyBorder="1" applyAlignment="1">
      <alignment horizontal="center" vertical="center"/>
    </xf>
    <xf numFmtId="181" fontId="0" fillId="0" borderId="4" xfId="1" applyNumberFormat="1" applyFont="1" applyBorder="1" applyAlignment="1">
      <alignment horizontal="center"/>
    </xf>
    <xf numFmtId="179" fontId="13" fillId="0" borderId="30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179" fontId="13" fillId="0" borderId="39" xfId="1" applyNumberFormat="1" applyFont="1" applyBorder="1" applyAlignment="1">
      <alignment horizontal="center" vertical="center"/>
    </xf>
    <xf numFmtId="0" fontId="0" fillId="0" borderId="8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2" xfId="0" applyBorder="1" applyAlignment="1">
      <alignment vertical="center"/>
    </xf>
    <xf numFmtId="38" fontId="14" fillId="0" borderId="24" xfId="1" applyFont="1" applyFill="1" applyBorder="1" applyAlignment="1">
      <alignment horizontal="center" vertical="center"/>
    </xf>
    <xf numFmtId="38" fontId="14" fillId="0" borderId="22" xfId="1" applyFont="1" applyFill="1" applyBorder="1" applyAlignment="1">
      <alignment horizontal="center" vertical="center"/>
    </xf>
    <xf numFmtId="38" fontId="14" fillId="0" borderId="26" xfId="1" applyFont="1" applyFill="1" applyBorder="1" applyAlignment="1">
      <alignment horizontal="center" vertical="center"/>
    </xf>
    <xf numFmtId="38" fontId="14" fillId="0" borderId="27" xfId="1" applyFont="1" applyFill="1" applyBorder="1" applyAlignment="1">
      <alignment horizontal="center" vertical="center"/>
    </xf>
    <xf numFmtId="0" fontId="0" fillId="0" borderId="8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38" fontId="14" fillId="0" borderId="136" xfId="1" applyFont="1" applyFill="1" applyBorder="1" applyAlignment="1">
      <alignment horizontal="center" vertical="center"/>
    </xf>
    <xf numFmtId="38" fontId="14" fillId="0" borderId="137" xfId="1" applyFont="1" applyFill="1" applyBorder="1" applyAlignment="1">
      <alignment horizontal="center" vertical="center"/>
    </xf>
    <xf numFmtId="38" fontId="14" fillId="0" borderId="95" xfId="1" applyFont="1" applyFill="1" applyBorder="1" applyAlignment="1">
      <alignment horizontal="center" vertical="center"/>
    </xf>
    <xf numFmtId="38" fontId="14" fillId="0" borderId="94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6" xfId="1" applyFont="1" applyBorder="1" applyAlignment="1">
      <alignment horizontal="right" vertical="center"/>
    </xf>
    <xf numFmtId="184" fontId="0" fillId="0" borderId="3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9" xfId="0" applyBorder="1" applyAlignment="1">
      <alignment vertical="center"/>
    </xf>
    <xf numFmtId="38" fontId="14" fillId="0" borderId="28" xfId="1" applyFont="1" applyFill="1" applyBorder="1" applyAlignment="1">
      <alignment horizontal="center" vertical="center"/>
    </xf>
    <xf numFmtId="38" fontId="14" fillId="0" borderId="29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38" fontId="0" fillId="0" borderId="24" xfId="1" applyFont="1" applyBorder="1" applyAlignment="1">
      <alignment horizontal="right" vertical="center"/>
    </xf>
    <xf numFmtId="176" fontId="13" fillId="0" borderId="22" xfId="2" applyNumberFormat="1" applyFont="1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184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10" fillId="0" borderId="73" xfId="1" applyFont="1" applyFill="1" applyBorder="1" applyAlignment="1">
      <alignment horizontal="center" vertical="center"/>
    </xf>
    <xf numFmtId="38" fontId="10" fillId="0" borderId="72" xfId="1" applyFont="1" applyFill="1" applyBorder="1" applyAlignment="1">
      <alignment horizontal="center" vertical="center"/>
    </xf>
    <xf numFmtId="182" fontId="10" fillId="0" borderId="133" xfId="1" applyNumberFormat="1" applyFont="1" applyBorder="1" applyAlignment="1">
      <alignment horizontal="right" vertical="center"/>
    </xf>
    <xf numFmtId="182" fontId="10" fillId="0" borderId="130" xfId="1" applyNumberFormat="1" applyFont="1" applyBorder="1" applyAlignment="1">
      <alignment horizontal="right" vertical="center"/>
    </xf>
    <xf numFmtId="38" fontId="10" fillId="0" borderId="71" xfId="1" applyFont="1" applyFill="1" applyBorder="1" applyAlignment="1">
      <alignment horizontal="center" vertical="center"/>
    </xf>
    <xf numFmtId="0" fontId="10" fillId="0" borderId="110" xfId="0" applyFont="1" applyBorder="1" applyAlignment="1">
      <alignment horizontal="left" vertical="center"/>
    </xf>
    <xf numFmtId="0" fontId="10" fillId="0" borderId="109" xfId="0" applyFont="1" applyBorder="1" applyAlignment="1">
      <alignment horizontal="left" vertical="center"/>
    </xf>
    <xf numFmtId="38" fontId="10" fillId="0" borderId="114" xfId="1" applyFont="1" applyBorder="1" applyAlignment="1">
      <alignment horizontal="right" vertical="center"/>
    </xf>
    <xf numFmtId="38" fontId="10" fillId="0" borderId="115" xfId="1" applyFont="1" applyBorder="1" applyAlignment="1">
      <alignment horizontal="right" vertical="center"/>
    </xf>
    <xf numFmtId="38" fontId="10" fillId="0" borderId="110" xfId="1" applyFont="1" applyBorder="1" applyAlignment="1">
      <alignment horizontal="right" vertical="center"/>
    </xf>
    <xf numFmtId="38" fontId="10" fillId="0" borderId="109" xfId="1" applyFont="1" applyBorder="1" applyAlignment="1">
      <alignment horizontal="right" vertical="center"/>
    </xf>
    <xf numFmtId="38" fontId="10" fillId="0" borderId="70" xfId="1" applyFont="1" applyBorder="1" applyAlignment="1">
      <alignment horizontal="right" vertical="center"/>
    </xf>
    <xf numFmtId="38" fontId="10" fillId="0" borderId="69" xfId="1" applyFont="1" applyBorder="1" applyAlignment="1">
      <alignment horizontal="right" vertical="center"/>
    </xf>
    <xf numFmtId="38" fontId="10" fillId="2" borderId="121" xfId="1" applyFont="1" applyFill="1" applyBorder="1" applyAlignment="1">
      <alignment horizontal="right" vertical="center"/>
    </xf>
    <xf numFmtId="38" fontId="10" fillId="2" borderId="120" xfId="1" applyFont="1" applyFill="1" applyBorder="1" applyAlignment="1">
      <alignment horizontal="right" vertical="center"/>
    </xf>
    <xf numFmtId="182" fontId="10" fillId="0" borderId="131" xfId="1" applyNumberFormat="1" applyFont="1" applyBorder="1" applyAlignment="1">
      <alignment horizontal="right" vertical="center"/>
    </xf>
    <xf numFmtId="38" fontId="10" fillId="0" borderId="77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0" fillId="0" borderId="126" xfId="1" applyFont="1" applyBorder="1" applyAlignment="1">
      <alignment horizontal="right" vertical="center"/>
    </xf>
    <xf numFmtId="38" fontId="10" fillId="2" borderId="78" xfId="1" applyFont="1" applyFill="1" applyBorder="1" applyAlignment="1">
      <alignment horizontal="right" vertical="center"/>
    </xf>
    <xf numFmtId="38" fontId="10" fillId="0" borderId="113" xfId="1" applyNumberFormat="1" applyFont="1" applyBorder="1" applyAlignment="1">
      <alignment horizontal="right" vertical="center"/>
    </xf>
    <xf numFmtId="38" fontId="10" fillId="0" borderId="115" xfId="1" applyNumberFormat="1" applyFont="1" applyBorder="1" applyAlignment="1">
      <alignment horizontal="right" vertical="center"/>
    </xf>
    <xf numFmtId="0" fontId="10" fillId="0" borderId="10" xfId="1" applyNumberFormat="1" applyFont="1" applyBorder="1" applyAlignment="1">
      <alignment horizontal="right" vertical="center"/>
    </xf>
    <xf numFmtId="0" fontId="10" fillId="0" borderId="109" xfId="1" applyNumberFormat="1" applyFont="1" applyBorder="1" applyAlignment="1">
      <alignment horizontal="right" vertical="center"/>
    </xf>
    <xf numFmtId="0" fontId="10" fillId="0" borderId="68" xfId="1" applyNumberFormat="1" applyFont="1" applyBorder="1" applyAlignment="1">
      <alignment horizontal="right" vertical="center"/>
    </xf>
    <xf numFmtId="0" fontId="10" fillId="0" borderId="69" xfId="1" applyNumberFormat="1" applyFont="1" applyBorder="1" applyAlignment="1">
      <alignment horizontal="right" vertical="center"/>
    </xf>
    <xf numFmtId="38" fontId="10" fillId="2" borderId="123" xfId="1" applyFont="1" applyFill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182" fontId="10" fillId="0" borderId="129" xfId="1" applyNumberFormat="1" applyFont="1" applyBorder="1" applyAlignment="1">
      <alignment horizontal="right" vertical="center"/>
    </xf>
    <xf numFmtId="38" fontId="10" fillId="0" borderId="74" xfId="1" applyFont="1" applyFill="1" applyBorder="1" applyAlignment="1">
      <alignment horizontal="center" vertical="center"/>
    </xf>
    <xf numFmtId="38" fontId="10" fillId="0" borderId="77" xfId="1" applyFont="1" applyFill="1" applyBorder="1" applyAlignment="1">
      <alignment horizontal="right" vertical="center"/>
    </xf>
    <xf numFmtId="38" fontId="10" fillId="0" borderId="115" xfId="1" applyFont="1" applyFill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/>
    </xf>
    <xf numFmtId="38" fontId="10" fillId="0" borderId="109" xfId="1" applyFont="1" applyFill="1" applyBorder="1" applyAlignment="1">
      <alignment horizontal="right" vertical="center"/>
    </xf>
    <xf numFmtId="38" fontId="10" fillId="0" borderId="126" xfId="1" applyFont="1" applyFill="1" applyBorder="1" applyAlignment="1">
      <alignment horizontal="right" vertical="center"/>
    </xf>
    <xf numFmtId="38" fontId="10" fillId="0" borderId="69" xfId="1" applyFont="1" applyFill="1" applyBorder="1" applyAlignment="1">
      <alignment horizontal="right" vertical="center"/>
    </xf>
    <xf numFmtId="38" fontId="12" fillId="0" borderId="73" xfId="1" applyFont="1" applyFill="1" applyBorder="1" applyAlignment="1">
      <alignment horizontal="center" vertical="center"/>
    </xf>
    <xf numFmtId="38" fontId="11" fillId="0" borderId="72" xfId="1" applyFont="1" applyFill="1" applyBorder="1" applyAlignment="1">
      <alignment horizontal="center" vertical="center"/>
    </xf>
    <xf numFmtId="38" fontId="10" fillId="0" borderId="114" xfId="1" applyFont="1" applyBorder="1" applyAlignment="1">
      <alignment horizontal="center" vertical="center"/>
    </xf>
    <xf numFmtId="38" fontId="10" fillId="0" borderId="115" xfId="1" applyFont="1" applyBorder="1" applyAlignment="1">
      <alignment horizontal="center" vertical="center"/>
    </xf>
    <xf numFmtId="38" fontId="10" fillId="0" borderId="110" xfId="1" applyFont="1" applyBorder="1" applyAlignment="1">
      <alignment horizontal="center" vertical="center"/>
    </xf>
    <xf numFmtId="38" fontId="10" fillId="0" borderId="109" xfId="1" applyFont="1" applyBorder="1" applyAlignment="1">
      <alignment horizontal="center" vertical="center"/>
    </xf>
    <xf numFmtId="38" fontId="10" fillId="0" borderId="70" xfId="1" applyFont="1" applyBorder="1" applyAlignment="1">
      <alignment horizontal="center" vertical="center"/>
    </xf>
    <xf numFmtId="38" fontId="10" fillId="0" borderId="69" xfId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38" fontId="10" fillId="0" borderId="113" xfId="1" applyFont="1" applyBorder="1" applyAlignment="1">
      <alignment horizontal="right" vertical="center"/>
    </xf>
    <xf numFmtId="38" fontId="10" fillId="0" borderId="68" xfId="1" applyFont="1" applyBorder="1" applyAlignment="1">
      <alignment horizontal="right" vertical="center"/>
    </xf>
    <xf numFmtId="38" fontId="10" fillId="0" borderId="114" xfId="1" applyNumberFormat="1" applyFont="1" applyBorder="1" applyAlignment="1">
      <alignment horizontal="right" vertical="center"/>
    </xf>
    <xf numFmtId="0" fontId="10" fillId="0" borderId="110" xfId="1" applyNumberFormat="1" applyFont="1" applyBorder="1" applyAlignment="1">
      <alignment horizontal="right" vertical="center"/>
    </xf>
    <xf numFmtId="0" fontId="10" fillId="0" borderId="70" xfId="1" applyNumberFormat="1" applyFont="1" applyBorder="1" applyAlignment="1">
      <alignment horizontal="right" vertical="center"/>
    </xf>
    <xf numFmtId="38" fontId="10" fillId="0" borderId="77" xfId="1" applyNumberFormat="1" applyFont="1" applyBorder="1" applyAlignment="1">
      <alignment horizontal="right" vertical="center"/>
    </xf>
    <xf numFmtId="0" fontId="10" fillId="0" borderId="126" xfId="1" applyNumberFormat="1" applyFont="1" applyBorder="1" applyAlignment="1">
      <alignment horizontal="right" vertical="center"/>
    </xf>
    <xf numFmtId="0" fontId="10" fillId="0" borderId="6" xfId="1" applyNumberFormat="1" applyFont="1" applyBorder="1" applyAlignment="1">
      <alignment horizontal="right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3" borderId="66" xfId="0" applyFont="1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08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38" fontId="10" fillId="2" borderId="68" xfId="1" applyFont="1" applyFill="1" applyBorder="1" applyAlignment="1">
      <alignment horizontal="right" vertical="center"/>
    </xf>
    <xf numFmtId="38" fontId="10" fillId="2" borderId="69" xfId="1" applyFont="1" applyFill="1" applyBorder="1" applyAlignment="1">
      <alignment horizontal="right" vertical="center"/>
    </xf>
    <xf numFmtId="38" fontId="10" fillId="0" borderId="35" xfId="1" applyNumberFormat="1" applyFont="1" applyBorder="1" applyAlignment="1">
      <alignment horizontal="right" vertical="center"/>
    </xf>
    <xf numFmtId="0" fontId="10" fillId="0" borderId="5" xfId="1" applyNumberFormat="1" applyFont="1" applyBorder="1" applyAlignment="1">
      <alignment horizontal="right" vertical="center"/>
    </xf>
    <xf numFmtId="38" fontId="10" fillId="2" borderId="110" xfId="1" applyFont="1" applyFill="1" applyBorder="1" applyAlignment="1">
      <alignment horizontal="right" vertical="center"/>
    </xf>
    <xf numFmtId="38" fontId="10" fillId="2" borderId="109" xfId="1" applyFont="1" applyFill="1" applyBorder="1" applyAlignment="1">
      <alignment horizontal="right" vertical="center"/>
    </xf>
    <xf numFmtId="0" fontId="10" fillId="0" borderId="0" xfId="1" applyNumberFormat="1" applyFont="1" applyBorder="1" applyAlignment="1">
      <alignment horizontal="right" vertical="center"/>
    </xf>
    <xf numFmtId="0" fontId="10" fillId="0" borderId="47" xfId="0" applyFont="1" applyBorder="1" applyAlignment="1">
      <alignment vertical="center"/>
    </xf>
    <xf numFmtId="0" fontId="10" fillId="0" borderId="48" xfId="0" applyFont="1" applyBorder="1" applyAlignment="1">
      <alignment vertical="center"/>
    </xf>
    <xf numFmtId="0" fontId="10" fillId="0" borderId="53" xfId="0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182" fontId="10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7" fillId="0" borderId="0" xfId="0" applyFont="1">
      <alignment vertical="center"/>
    </xf>
    <xf numFmtId="0" fontId="17" fillId="0" borderId="10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01" xfId="0" applyFont="1" applyBorder="1" applyAlignment="1">
      <alignment horizontal="center" vertical="center"/>
    </xf>
    <xf numFmtId="178" fontId="17" fillId="0" borderId="101" xfId="0" applyNumberFormat="1" applyFont="1" applyBorder="1" applyAlignment="1">
      <alignment horizontal="center" vertical="center"/>
    </xf>
    <xf numFmtId="3" fontId="17" fillId="0" borderId="114" xfId="0" applyNumberFormat="1" applyFont="1" applyBorder="1" applyAlignment="1">
      <alignment horizontal="center" vertical="center"/>
    </xf>
    <xf numFmtId="3" fontId="17" fillId="0" borderId="110" xfId="0" applyNumberFormat="1" applyFont="1" applyBorder="1" applyAlignment="1">
      <alignment horizontal="right" vertical="center"/>
    </xf>
    <xf numFmtId="3" fontId="17" fillId="0" borderId="70" xfId="0" applyNumberFormat="1" applyFont="1" applyBorder="1" applyAlignment="1">
      <alignment horizontal="center" vertical="center"/>
    </xf>
    <xf numFmtId="0" fontId="17" fillId="0" borderId="110" xfId="0" applyNumberFormat="1" applyFont="1" applyBorder="1" applyAlignment="1">
      <alignment horizontal="center" vertical="center"/>
    </xf>
    <xf numFmtId="3" fontId="17" fillId="0" borderId="115" xfId="0" applyNumberFormat="1" applyFont="1" applyBorder="1" applyAlignment="1">
      <alignment horizontal="center" vertical="center"/>
    </xf>
    <xf numFmtId="3" fontId="17" fillId="0" borderId="109" xfId="0" applyNumberFormat="1" applyFont="1" applyBorder="1" applyAlignment="1">
      <alignment horizontal="right" vertical="center"/>
    </xf>
    <xf numFmtId="3" fontId="17" fillId="0" borderId="69" xfId="0" applyNumberFormat="1" applyFont="1" applyBorder="1" applyAlignment="1">
      <alignment horizontal="center" vertical="center"/>
    </xf>
    <xf numFmtId="0" fontId="17" fillId="0" borderId="109" xfId="0" applyNumberFormat="1" applyFont="1" applyBorder="1" applyAlignment="1">
      <alignment horizontal="center" vertical="center"/>
    </xf>
    <xf numFmtId="178" fontId="17" fillId="0" borderId="0" xfId="0" applyNumberFormat="1" applyFont="1">
      <alignment vertical="center"/>
    </xf>
    <xf numFmtId="38" fontId="0" fillId="0" borderId="25" xfId="1" applyFont="1" applyBorder="1" applyAlignment="1">
      <alignment horizontal="right" vertical="center"/>
    </xf>
    <xf numFmtId="176" fontId="13" fillId="0" borderId="25" xfId="2" applyNumberFormat="1" applyFont="1" applyBorder="1" applyAlignment="1">
      <alignment horizontal="center" vertical="center"/>
    </xf>
    <xf numFmtId="38" fontId="0" fillId="0" borderId="77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176" fontId="13" fillId="0" borderId="78" xfId="2" applyNumberFormat="1" applyFont="1" applyBorder="1" applyAlignment="1">
      <alignment horizontal="center" vertical="center"/>
    </xf>
    <xf numFmtId="176" fontId="13" fillId="0" borderId="23" xfId="2" applyNumberFormat="1" applyFont="1" applyBorder="1" applyAlignment="1">
      <alignment horizontal="center" vertical="center"/>
    </xf>
    <xf numFmtId="184" fontId="0" fillId="0" borderId="97" xfId="0" applyNumberFormat="1" applyBorder="1" applyAlignment="1">
      <alignment vertical="center"/>
    </xf>
    <xf numFmtId="184" fontId="0" fillId="0" borderId="83" xfId="0" applyNumberFormat="1" applyBorder="1" applyAlignment="1">
      <alignment vertical="center"/>
    </xf>
    <xf numFmtId="179" fontId="13" fillId="0" borderId="77" xfId="1" applyNumberFormat="1" applyFont="1" applyBorder="1" applyAlignment="1">
      <alignment vertical="center"/>
    </xf>
    <xf numFmtId="179" fontId="13" fillId="0" borderId="24" xfId="1" applyNumberFormat="1" applyFont="1" applyBorder="1" applyAlignment="1">
      <alignment vertical="center"/>
    </xf>
    <xf numFmtId="38" fontId="0" fillId="0" borderId="78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0" fontId="0" fillId="0" borderId="82" xfId="0" applyBorder="1" applyAlignment="1">
      <alignment horizontal="left" vertical="center"/>
    </xf>
    <xf numFmtId="179" fontId="13" fillId="0" borderId="37" xfId="1" applyNumberFormat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0" fontId="0" fillId="0" borderId="13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b="1"/>
              <a:t>救急患者搬送数の推移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0469720555564"/>
          <c:y val="0.16970305950562151"/>
          <c:w val="0.79054948460910068"/>
          <c:h val="0.6430274232962258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tx1"/>
              </a:solidFill>
              <a:ln w="12700" cap="flat" cmpd="sng" algn="ctr">
                <a:solidFill>
                  <a:schemeClr val="accent1">
                    <a:lumMod val="50000"/>
                  </a:schemeClr>
                </a:solidFill>
                <a:prstDash val="solid"/>
                <a:miter lim="800000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報告１!$A$33:$A$38</c15:sqref>
                  </c15:fullRef>
                </c:ext>
              </c:extLst>
              <c:f>(報告１!$A$33,報告１!$A$35,報告１!$A$37)</c:f>
              <c:strCache>
                <c:ptCount val="3"/>
                <c:pt idx="0">
                  <c:v>令和２年</c:v>
                </c:pt>
                <c:pt idx="1">
                  <c:v>令和３年</c:v>
                </c:pt>
                <c:pt idx="2">
                  <c:v>令和４年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報告１!$I$33:$I$38</c15:sqref>
                  </c15:fullRef>
                </c:ext>
              </c:extLst>
              <c:f>(報告１!$I$33,報告１!$I$35,報告１!$I$37)</c:f>
              <c:numCache>
                <c:formatCode>#,##0_);[Red]\(#,##0\)</c:formatCode>
                <c:ptCount val="3"/>
                <c:pt idx="0">
                  <c:v>29346</c:v>
                </c:pt>
                <c:pt idx="1">
                  <c:v>31172</c:v>
                </c:pt>
                <c:pt idx="2">
                  <c:v>33894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3283216"/>
        <c:axId val="803286480"/>
      </c:lineChart>
      <c:catAx>
        <c:axId val="80328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3286480"/>
        <c:crosses val="autoZero"/>
        <c:auto val="1"/>
        <c:lblAlgn val="ctr"/>
        <c:lblOffset val="100"/>
        <c:noMultiLvlLbl val="0"/>
      </c:catAx>
      <c:valAx>
        <c:axId val="803286480"/>
        <c:scaling>
          <c:orientation val="minMax"/>
          <c:max val="35000"/>
          <c:min val="2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b="1"/>
                  <a:t>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3283216"/>
        <c:crosses val="autoZero"/>
        <c:crossBetween val="between"/>
        <c:majorUnit val="2000"/>
      </c:valAx>
      <c:spPr>
        <a:noFill/>
        <a:ln w="19050" cap="rnd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b="1"/>
              <a:t>圏域別搬送件数の推移（受入地域）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470871770401"/>
          <c:y val="0.15476044488971463"/>
          <c:w val="0.70026956771511673"/>
          <c:h val="0.74025464581970235"/>
        </c:manualLayout>
      </c:layout>
      <c:lineChart>
        <c:grouping val="standard"/>
        <c:varyColors val="0"/>
        <c:ser>
          <c:idx val="0"/>
          <c:order val="0"/>
          <c:tx>
            <c:strRef>
              <c:f>報告１!$B$31:$B$32</c:f>
              <c:strCache>
                <c:ptCount val="2"/>
                <c:pt idx="0">
                  <c:v>東部Ⅰ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6311705201075756E-2"/>
                  <c:y val="-5.69054736613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令和２年</c:v>
                </c:pt>
                <c:pt idx="1">
                  <c:v>令和３年</c:v>
                </c:pt>
                <c:pt idx="2">
                  <c:v>令和４年</c:v>
                </c:pt>
              </c:strCache>
            </c:strRef>
          </c:cat>
          <c:val>
            <c:numRef>
              <c:f>(報告１!$B$33,報告１!$B$35,報告１!$B$37)</c:f>
              <c:numCache>
                <c:formatCode>#,##0_);[Red]\(#,##0\)</c:formatCode>
                <c:ptCount val="3"/>
                <c:pt idx="0">
                  <c:v>12671</c:v>
                </c:pt>
                <c:pt idx="1">
                  <c:v>13232</c:v>
                </c:pt>
                <c:pt idx="2">
                  <c:v>14721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報告１!$C$31:$C$32</c:f>
              <c:strCache>
                <c:ptCount val="2"/>
                <c:pt idx="0">
                  <c:v>東部Ⅱ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3458321991052326E-2"/>
                  <c:y val="-4.5886193101756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8472514001531702E-2"/>
                  <c:y val="-4.2213099581903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5008980224905301E-3"/>
                  <c:y val="-6.4251660701022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令和２年</c:v>
                </c:pt>
                <c:pt idx="1">
                  <c:v>令和３年</c:v>
                </c:pt>
                <c:pt idx="2">
                  <c:v>令和４年</c:v>
                </c:pt>
              </c:strCache>
            </c:strRef>
          </c:cat>
          <c:val>
            <c:numRef>
              <c:f>(報告１!$C$33,報告１!$C$35,報告１!$C$37)</c:f>
              <c:numCache>
                <c:formatCode>#,##0_);[Red]\(#,##0\)</c:formatCode>
                <c:ptCount val="3"/>
                <c:pt idx="0">
                  <c:v>3364</c:v>
                </c:pt>
                <c:pt idx="1">
                  <c:v>3713</c:v>
                </c:pt>
                <c:pt idx="2">
                  <c:v>4053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報告１!$D$31:$D$32</c:f>
              <c:strCache>
                <c:ptCount val="2"/>
                <c:pt idx="0">
                  <c:v>東部Ⅲ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rgbClr val="FFFF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4815507440834432E-2"/>
                  <c:y val="-2.7520725502490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865867526211847E-3"/>
                  <c:y val="-9.15525790322482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213472877073759E-2"/>
                  <c:y val="-3.1193819022343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令和２年</c:v>
                </c:pt>
                <c:pt idx="1">
                  <c:v>令和３年</c:v>
                </c:pt>
                <c:pt idx="2">
                  <c:v>令和４年</c:v>
                </c:pt>
              </c:strCache>
            </c:strRef>
          </c:cat>
          <c:val>
            <c:numRef>
              <c:f>(報告１!$D$33,報告１!$D$35,報告１!$D$37)</c:f>
              <c:numCache>
                <c:formatCode>#,##0_);[Red]\(#,##0\)</c:formatCode>
                <c:ptCount val="3"/>
                <c:pt idx="0">
                  <c:v>2777</c:v>
                </c:pt>
                <c:pt idx="1">
                  <c:v>3063</c:v>
                </c:pt>
                <c:pt idx="2">
                  <c:v>3171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報告１!$E$31:$E$32</c:f>
              <c:strCache>
                <c:ptCount val="2"/>
                <c:pt idx="0">
                  <c:v>南部Ⅰ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令和２年</c:v>
                </c:pt>
                <c:pt idx="1">
                  <c:v>令和３年</c:v>
                </c:pt>
                <c:pt idx="2">
                  <c:v>令和４年</c:v>
                </c:pt>
              </c:strCache>
            </c:strRef>
          </c:cat>
          <c:val>
            <c:numRef>
              <c:f>(報告１!$E$33,報告１!$E$35,報告１!$E$37)</c:f>
              <c:numCache>
                <c:formatCode>#,##0_);[Red]\(#,##0\)</c:formatCode>
                <c:ptCount val="3"/>
                <c:pt idx="0">
                  <c:v>6581</c:v>
                </c:pt>
                <c:pt idx="1">
                  <c:v>7226</c:v>
                </c:pt>
                <c:pt idx="2">
                  <c:v>7887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報告１!$F$31:$F$32</c:f>
              <c:strCache>
                <c:ptCount val="2"/>
                <c:pt idx="0">
                  <c:v>南部Ⅱ</c:v>
                </c:pt>
              </c:strCache>
            </c:strRef>
          </c:tx>
          <c:spPr>
            <a:ln w="28575" cap="rnd">
              <a:solidFill>
                <a:srgbClr val="FFC000">
                  <a:alpha val="87000"/>
                </a:srgb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C0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029869576586241"/>
                  <c:y val="4.5941144894573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172646388754848E-2"/>
                  <c:y val="4.2268051374720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4213519378935445E-2"/>
                  <c:y val="-5.482164383371606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令和２年</c:v>
                </c:pt>
                <c:pt idx="1">
                  <c:v>令和３年</c:v>
                </c:pt>
                <c:pt idx="2">
                  <c:v>令和４年</c:v>
                </c:pt>
              </c:strCache>
            </c:strRef>
          </c:cat>
          <c:val>
            <c:numRef>
              <c:f>(報告１!$F$33,報告１!$F$35,報告１!$F$37)</c:f>
              <c:numCache>
                <c:formatCode>#,##0_);[Red]\(#,##0\)</c:formatCode>
                <c:ptCount val="3"/>
                <c:pt idx="0">
                  <c:v>819</c:v>
                </c:pt>
                <c:pt idx="1">
                  <c:v>972</c:v>
                </c:pt>
                <c:pt idx="2">
                  <c:v>1045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報告１!$G$31:$G$32</c:f>
              <c:strCache>
                <c:ptCount val="2"/>
                <c:pt idx="0">
                  <c:v>西部Ⅰ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298700416048579"/>
                  <c:y val="-2.0174538462784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570658326855861E-2"/>
                  <c:y val="-2.3847631982637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670645199022601E-2"/>
                  <c:y val="-3.8540006062050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令和２年</c:v>
                </c:pt>
                <c:pt idx="1">
                  <c:v>令和３年</c:v>
                </c:pt>
                <c:pt idx="2">
                  <c:v>令和４年</c:v>
                </c:pt>
              </c:strCache>
            </c:strRef>
          </c:cat>
          <c:val>
            <c:numRef>
              <c:f>(報告１!$G$33,報告１!$G$35,報告１!$G$37)</c:f>
              <c:numCache>
                <c:formatCode>#,##0_);[Red]\(#,##0\)</c:formatCode>
                <c:ptCount val="3"/>
                <c:pt idx="0">
                  <c:v>856</c:v>
                </c:pt>
                <c:pt idx="1">
                  <c:v>831</c:v>
                </c:pt>
                <c:pt idx="2">
                  <c:v>864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報告１!$H$31:$H$32</c:f>
              <c:strCache>
                <c:ptCount val="2"/>
                <c:pt idx="0">
                  <c:v>西部Ⅱ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915447811139489E-2"/>
                  <c:y val="1.86402265633495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458321991052326E-2"/>
                  <c:y val="2.3902583775454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213472877073759E-2"/>
                  <c:y val="-1.2828351423077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令和２年</c:v>
                </c:pt>
                <c:pt idx="1">
                  <c:v>令和３年</c:v>
                </c:pt>
                <c:pt idx="2">
                  <c:v>令和４年</c:v>
                </c:pt>
              </c:strCache>
            </c:strRef>
          </c:cat>
          <c:val>
            <c:numRef>
              <c:f>(報告１!$H$33,報告１!$H$35,報告１!$H$37)</c:f>
              <c:numCache>
                <c:formatCode>#,##0_);[Red]\(#,##0\)</c:formatCode>
                <c:ptCount val="3"/>
                <c:pt idx="0">
                  <c:v>2278</c:v>
                </c:pt>
                <c:pt idx="1">
                  <c:v>2135</c:v>
                </c:pt>
                <c:pt idx="2">
                  <c:v>2153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3283760"/>
        <c:axId val="576878256"/>
      </c:lineChart>
      <c:catAx>
        <c:axId val="80328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878256"/>
        <c:crosses val="autoZero"/>
        <c:auto val="1"/>
        <c:lblAlgn val="ctr"/>
        <c:lblOffset val="100"/>
        <c:noMultiLvlLbl val="0"/>
      </c:catAx>
      <c:valAx>
        <c:axId val="576878256"/>
        <c:scaling>
          <c:orientation val="minMax"/>
          <c:max val="15000"/>
          <c:min val="500"/>
        </c:scaling>
        <c:delete val="0"/>
        <c:axPos val="l"/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b="1"/>
                  <a:t>搬送件数</a:t>
                </a:r>
              </a:p>
            </c:rich>
          </c:tx>
          <c:layout>
            <c:manualLayout>
              <c:xMode val="edge"/>
              <c:yMode val="edge"/>
              <c:x val="1.9434022264375957E-2"/>
              <c:y val="0.3963735908369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3283760"/>
        <c:crosses val="autoZero"/>
        <c:crossBetween val="between"/>
        <c:majorUnit val="1000"/>
      </c:valAx>
      <c:spPr>
        <a:solidFill>
          <a:schemeClr val="lt1"/>
        </a:solidFill>
        <a:ln w="1905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b="1"/>
              <a:t>医療圏別の重症度の割合</a:t>
            </a:r>
          </a:p>
        </c:rich>
      </c:tx>
      <c:layout>
        <c:manualLayout>
          <c:xMode val="edge"/>
          <c:yMode val="edge"/>
          <c:x val="0.29505607253638749"/>
          <c:y val="8.401796161022042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864476518642553E-2"/>
          <c:y val="0.17029096823019821"/>
          <c:w val="0.77258698550203198"/>
          <c:h val="0.810272611629067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報告１!$B$78</c:f>
              <c:strCache>
                <c:ptCount val="1"/>
                <c:pt idx="0">
                  <c:v>軽症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68098159509202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202020202020242E-2"/>
                  <c:y val="4.9079754601226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340067340067337E-3"/>
                  <c:y val="4.90797546012270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1151787985519167E-17"/>
                  <c:y val="4.49897750511247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893378226711564E-3"/>
                  <c:y val="5.3169734151329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446689113355782E-3"/>
                  <c:y val="4.90797546012270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468013468013467E-2"/>
                  <c:y val="4.08997955010226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4691358024691357E-2"/>
                  <c:y val="4.08997955010226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報告１!$B$79:$B$86</c:f>
              <c:numCache>
                <c:formatCode>#,##0</c:formatCode>
                <c:ptCount val="8"/>
                <c:pt idx="0" formatCode="#,##0_ ">
                  <c:v>15017</c:v>
                </c:pt>
                <c:pt idx="1">
                  <c:v>6191</c:v>
                </c:pt>
                <c:pt idx="2">
                  <c:v>2763</c:v>
                </c:pt>
                <c:pt idx="3">
                  <c:v>1449</c:v>
                </c:pt>
                <c:pt idx="4">
                  <c:v>2513</c:v>
                </c:pt>
                <c:pt idx="5" formatCode="General">
                  <c:v>454</c:v>
                </c:pt>
                <c:pt idx="6" formatCode="General">
                  <c:v>759</c:v>
                </c:pt>
                <c:pt idx="7" formatCode="General">
                  <c:v>888</c:v>
                </c:pt>
              </c:numCache>
            </c:numRef>
          </c:val>
        </c:ser>
        <c:ser>
          <c:idx val="1"/>
          <c:order val="1"/>
          <c:tx>
            <c:strRef>
              <c:f>報告１!$C$78</c:f>
              <c:strCache>
                <c:ptCount val="1"/>
                <c:pt idx="0">
                  <c:v>中症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2.2446689113355782E-3"/>
                  <c:y val="3.27201584464518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202020202020204E-2"/>
                  <c:y val="4.9079754601226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468013468013467E-2"/>
                  <c:y val="5.3169734151329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7340067340066513E-3"/>
                  <c:y val="5.72597137014314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468013468013386E-2"/>
                  <c:y val="5.3169734151329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0202020202020204E-2"/>
                  <c:y val="4.49897750511248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7340067340066513E-3"/>
                  <c:y val="4.9079754601226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446689113355782E-3"/>
                  <c:y val="4.49897750511247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報告１!$C$79:$C$86</c:f>
              <c:numCache>
                <c:formatCode>#,##0</c:formatCode>
                <c:ptCount val="8"/>
                <c:pt idx="0" formatCode="#,##0_ ">
                  <c:v>13853</c:v>
                </c:pt>
                <c:pt idx="1">
                  <c:v>5124</c:v>
                </c:pt>
                <c:pt idx="2">
                  <c:v>2725</c:v>
                </c:pt>
                <c:pt idx="3">
                  <c:v>1590</c:v>
                </c:pt>
                <c:pt idx="4">
                  <c:v>2210</c:v>
                </c:pt>
                <c:pt idx="5" formatCode="General">
                  <c:v>589</c:v>
                </c:pt>
                <c:pt idx="6" formatCode="General">
                  <c:v>880</c:v>
                </c:pt>
                <c:pt idx="7" formatCode="General">
                  <c:v>735</c:v>
                </c:pt>
              </c:numCache>
            </c:numRef>
          </c:val>
        </c:ser>
        <c:ser>
          <c:idx val="2"/>
          <c:order val="2"/>
          <c:tx>
            <c:strRef>
              <c:f>報告１!$D$78</c:f>
              <c:strCache>
                <c:ptCount val="1"/>
                <c:pt idx="0">
                  <c:v>重症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3468013468013632E-2"/>
                  <c:y val="2.86298568507157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468013468013467E-2"/>
                  <c:y val="4.9079754601226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715194207667E-16"/>
                  <c:y val="4.90797546012270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4.9079754601226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4.90797546012270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7340067340067337E-3"/>
                  <c:y val="4.49897750511248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9079754601226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3.68098159509203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報告１!$D$79:$D$86</c:f>
              <c:numCache>
                <c:formatCode>#,##0</c:formatCode>
                <c:ptCount val="8"/>
                <c:pt idx="0" formatCode="#,##0_ ">
                  <c:v>4274</c:v>
                </c:pt>
                <c:pt idx="1">
                  <c:v>1566</c:v>
                </c:pt>
                <c:pt idx="2" formatCode="General">
                  <c:v>815</c:v>
                </c:pt>
                <c:pt idx="3" formatCode="General">
                  <c:v>460</c:v>
                </c:pt>
                <c:pt idx="4" formatCode="General">
                  <c:v>756</c:v>
                </c:pt>
                <c:pt idx="5" formatCode="General">
                  <c:v>190</c:v>
                </c:pt>
                <c:pt idx="6" formatCode="General">
                  <c:v>234</c:v>
                </c:pt>
                <c:pt idx="7" formatCode="General">
                  <c:v>253</c:v>
                </c:pt>
              </c:numCache>
            </c:numRef>
          </c:val>
        </c:ser>
        <c:ser>
          <c:idx val="3"/>
          <c:order val="3"/>
          <c:tx>
            <c:strRef>
              <c:f>報告１!$E$78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tx1"/>
              </a:bgClr>
            </a:pattFill>
            <a:ln>
              <a:solidFill>
                <a:schemeClr val="tx1"/>
              </a:solidFill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3468013468013467E-2"/>
                  <c:y val="3.681013799655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712682379349047E-2"/>
                  <c:y val="4.90803986924947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223344556677889E-2"/>
                  <c:y val="5.3169734151329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446689113355782E-3"/>
                  <c:y val="4.9079754601226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7340067340067337E-3"/>
                  <c:y val="4.90797546012270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446689113355782E-3"/>
                  <c:y val="5.72597137014314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5.72597137014314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4.9079754601226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報告１!$E$79:$E$86</c:f>
              <c:numCache>
                <c:formatCode>General</c:formatCode>
                <c:ptCount val="8"/>
                <c:pt idx="0" formatCode="#,##0_ ">
                  <c:v>750</c:v>
                </c:pt>
                <c:pt idx="1">
                  <c:v>271</c:v>
                </c:pt>
                <c:pt idx="2">
                  <c:v>140</c:v>
                </c:pt>
                <c:pt idx="3">
                  <c:v>73</c:v>
                </c:pt>
                <c:pt idx="4">
                  <c:v>123</c:v>
                </c:pt>
                <c:pt idx="5">
                  <c:v>33</c:v>
                </c:pt>
                <c:pt idx="6">
                  <c:v>43</c:v>
                </c:pt>
                <c:pt idx="7">
                  <c:v>67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76624"/>
        <c:axId val="576877168"/>
      </c:barChart>
      <c:catAx>
        <c:axId val="576876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877168"/>
        <c:crosses val="autoZero"/>
        <c:auto val="1"/>
        <c:lblAlgn val="ctr"/>
        <c:lblOffset val="100"/>
        <c:noMultiLvlLbl val="0"/>
      </c:catAx>
      <c:valAx>
        <c:axId val="576877168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dk1">
                <a:alpha val="9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876624"/>
        <c:crosses val="autoZero"/>
        <c:crossBetween val="between"/>
      </c:valAx>
      <c:spPr>
        <a:solidFill>
          <a:schemeClr val="lt1"/>
        </a:solidFill>
        <a:ln w="1905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三次救急医療機関</a:t>
            </a:r>
            <a:r>
              <a:rPr lang="ja-JP" b="1"/>
              <a:t>における重症度別割合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549501211124707"/>
          <c:y val="0.16324780831556351"/>
          <c:w val="0.6542850938370689"/>
          <c:h val="0.737614328819459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報告１!$C$114</c:f>
              <c:strCache>
                <c:ptCount val="1"/>
                <c:pt idx="0">
                  <c:v>軽症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3968315334840845E-3"/>
                  <c:y val="5.55568828464624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474174064882291E-2"/>
                  <c:y val="5.55565463501762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169008877858698E-2"/>
                  <c:y val="5.55562098538899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431921845417575E-2"/>
                  <c:y val="5.55558733576036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422522194647169E-3"/>
                  <c:y val="5.98293761930896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報告１!$A$115:$B$119</c:f>
              <c:strCache>
                <c:ptCount val="5"/>
                <c:pt idx="0">
                  <c:v>徳島県立中央病院</c:v>
                </c:pt>
                <c:pt idx="1">
                  <c:v>徳島赤十字病院</c:v>
                </c:pt>
                <c:pt idx="2">
                  <c:v>徳島大学病院</c:v>
                </c:pt>
                <c:pt idx="3">
                  <c:v>徳島県立三好病院</c:v>
                </c:pt>
                <c:pt idx="4">
                  <c:v>　　　　　計　</c:v>
                </c:pt>
              </c:strCache>
            </c:strRef>
          </c:cat>
          <c:val>
            <c:numRef>
              <c:f>報告１!$C$115:$C$119</c:f>
              <c:numCache>
                <c:formatCode>#,##0</c:formatCode>
                <c:ptCount val="5"/>
                <c:pt idx="0">
                  <c:v>1504</c:v>
                </c:pt>
                <c:pt idx="1">
                  <c:v>1785</c:v>
                </c:pt>
                <c:pt idx="2" formatCode="General">
                  <c:v>310</c:v>
                </c:pt>
                <c:pt idx="3" formatCode="General">
                  <c:v>747</c:v>
                </c:pt>
                <c:pt idx="4" formatCode="#,##0_ ;[Red]\-#,##0\ ">
                  <c:v>4346</c:v>
                </c:pt>
              </c:numCache>
            </c:numRef>
          </c:val>
        </c:ser>
        <c:ser>
          <c:idx val="1"/>
          <c:order val="1"/>
          <c:tx>
            <c:strRef>
              <c:f>報告１!$D$114</c:f>
              <c:strCache>
                <c:ptCount val="1"/>
                <c:pt idx="0">
                  <c:v>中症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6453921544610853E-3"/>
                  <c:y val="5.55572193427487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41042250137206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126756658394023E-2"/>
                  <c:y val="5.1282707018403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431921845417575E-2"/>
                  <c:y val="5.55558733576036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6070977271960744E-17"/>
                  <c:y val="5.55558733576036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報告１!$A$115:$B$119</c:f>
              <c:strCache>
                <c:ptCount val="5"/>
                <c:pt idx="0">
                  <c:v>徳島県立中央病院</c:v>
                </c:pt>
                <c:pt idx="1">
                  <c:v>徳島赤十字病院</c:v>
                </c:pt>
                <c:pt idx="2">
                  <c:v>徳島大学病院</c:v>
                </c:pt>
                <c:pt idx="3">
                  <c:v>徳島県立三好病院</c:v>
                </c:pt>
                <c:pt idx="4">
                  <c:v>　　　　　計　</c:v>
                </c:pt>
              </c:strCache>
            </c:strRef>
          </c:cat>
          <c:val>
            <c:numRef>
              <c:f>報告１!$D$115:$D$119</c:f>
              <c:numCache>
                <c:formatCode>#,##0</c:formatCode>
                <c:ptCount val="5"/>
                <c:pt idx="0">
                  <c:v>2182</c:v>
                </c:pt>
                <c:pt idx="1">
                  <c:v>1815</c:v>
                </c:pt>
                <c:pt idx="2" formatCode="General">
                  <c:v>578</c:v>
                </c:pt>
                <c:pt idx="3" formatCode="General">
                  <c:v>687</c:v>
                </c:pt>
                <c:pt idx="4" formatCode="#,##0_ ;[Red]\-#,##0\ ">
                  <c:v>5262</c:v>
                </c:pt>
              </c:numCache>
            </c:numRef>
          </c:val>
        </c:ser>
        <c:ser>
          <c:idx val="2"/>
          <c:order val="2"/>
          <c:tx>
            <c:strRef>
              <c:f>報告１!$E$114</c:f>
              <c:strCache>
                <c:ptCount val="1"/>
                <c:pt idx="0">
                  <c:v>重症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0011498823686728E-3"/>
                  <c:y val="5.12833800109765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3896696259528987E-3"/>
                  <c:y val="5.55565463501762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737087032441123E-2"/>
                  <c:y val="6.41032155248618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0422522194646744E-3"/>
                  <c:y val="5.55558733576036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474174064881388E-3"/>
                  <c:y val="5.55558733576036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報告１!$A$115:$B$119</c:f>
              <c:strCache>
                <c:ptCount val="5"/>
                <c:pt idx="0">
                  <c:v>徳島県立中央病院</c:v>
                </c:pt>
                <c:pt idx="1">
                  <c:v>徳島赤十字病院</c:v>
                </c:pt>
                <c:pt idx="2">
                  <c:v>徳島大学病院</c:v>
                </c:pt>
                <c:pt idx="3">
                  <c:v>徳島県立三好病院</c:v>
                </c:pt>
                <c:pt idx="4">
                  <c:v>　　　　　計　</c:v>
                </c:pt>
              </c:strCache>
            </c:strRef>
          </c:cat>
          <c:val>
            <c:numRef>
              <c:f>報告１!$E$115:$E$119</c:f>
              <c:numCache>
                <c:formatCode>General</c:formatCode>
                <c:ptCount val="5"/>
                <c:pt idx="0">
                  <c:v>552</c:v>
                </c:pt>
                <c:pt idx="1">
                  <c:v>950</c:v>
                </c:pt>
                <c:pt idx="2">
                  <c:v>297</c:v>
                </c:pt>
                <c:pt idx="3">
                  <c:v>245</c:v>
                </c:pt>
                <c:pt idx="4" formatCode="#,##0_ ;[Red]\-#,##0\ ">
                  <c:v>2044</c:v>
                </c:pt>
              </c:numCache>
            </c:numRef>
          </c:val>
        </c:ser>
        <c:ser>
          <c:idx val="3"/>
          <c:order val="3"/>
          <c:tx>
            <c:strRef>
              <c:f>報告１!$F$114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tx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7.0422522194646744E-3"/>
                  <c:y val="4.27357013474320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0422522194648462E-3"/>
                  <c:y val="4.27357013474320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896696259528987E-3"/>
                  <c:y val="5.98297126893759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896696259528987E-3"/>
                  <c:y val="5.12823705221177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422522194646744E-3"/>
                  <c:y val="5.98293761930896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報告１!$A$115:$B$119</c:f>
              <c:strCache>
                <c:ptCount val="5"/>
                <c:pt idx="0">
                  <c:v>徳島県立中央病院</c:v>
                </c:pt>
                <c:pt idx="1">
                  <c:v>徳島赤十字病院</c:v>
                </c:pt>
                <c:pt idx="2">
                  <c:v>徳島大学病院</c:v>
                </c:pt>
                <c:pt idx="3">
                  <c:v>徳島県立三好病院</c:v>
                </c:pt>
                <c:pt idx="4">
                  <c:v>　　　　　計　</c:v>
                </c:pt>
              </c:strCache>
            </c:strRef>
          </c:cat>
          <c:val>
            <c:numRef>
              <c:f>報告１!$F$115:$F$119</c:f>
              <c:numCache>
                <c:formatCode>General</c:formatCode>
                <c:ptCount val="5"/>
                <c:pt idx="0">
                  <c:v>213</c:v>
                </c:pt>
                <c:pt idx="1">
                  <c:v>135</c:v>
                </c:pt>
                <c:pt idx="2">
                  <c:v>8</c:v>
                </c:pt>
                <c:pt idx="3">
                  <c:v>67</c:v>
                </c:pt>
                <c:pt idx="4" formatCode="#,##0_ ;[Red]\-#,##0\ ">
                  <c:v>423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77712"/>
        <c:axId val="576878800"/>
      </c:barChart>
      <c:catAx>
        <c:axId val="576877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878800"/>
        <c:crosses val="autoZero"/>
        <c:auto val="1"/>
        <c:lblAlgn val="ctr"/>
        <c:lblOffset val="100"/>
        <c:noMultiLvlLbl val="0"/>
      </c:catAx>
      <c:valAx>
        <c:axId val="57687880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877712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tx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tx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/>
              <a:t>搬送先種別による状況</a:t>
            </a:r>
            <a:endParaRPr lang="ja-JP" sz="1400" b="1"/>
          </a:p>
        </c:rich>
      </c:tx>
      <c:layout>
        <c:manualLayout>
          <c:xMode val="edge"/>
          <c:yMode val="edge"/>
          <c:x val="0.35924318308291597"/>
          <c:y val="4.2132854198594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809538863729244"/>
          <c:y val="0.1681924056496174"/>
          <c:w val="0.63623156395068103"/>
          <c:h val="0.71574876057159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報告１!$D$147</c:f>
              <c:strCache>
                <c:ptCount val="1"/>
                <c:pt idx="0">
                  <c:v>軽症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2259321090706734E-3"/>
                  <c:y val="-7.40740740740741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777963272119795E-3"/>
                  <c:y val="-6.4814814814814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0808283912184285E-17"/>
                  <c:y val="-6.944444444444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0808283912184285E-17"/>
                  <c:y val="-6.48148148148148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報告１!$A$148:$C$151</c:f>
              <c:strCache>
                <c:ptCount val="4"/>
                <c:pt idx="0">
                  <c:v>その他医療機関</c:v>
                </c:pt>
                <c:pt idx="1">
                  <c:v>救急告示（２次）</c:v>
                </c:pt>
                <c:pt idx="2">
                  <c:v>救急告示（３次・救命セ）</c:v>
                </c:pt>
                <c:pt idx="3">
                  <c:v>合計</c:v>
                </c:pt>
              </c:strCache>
            </c:strRef>
          </c:cat>
          <c:val>
            <c:numRef>
              <c:f>報告１!$D$148:$D$151</c:f>
              <c:numCache>
                <c:formatCode>#,##0</c:formatCode>
                <c:ptCount val="4"/>
                <c:pt idx="0" formatCode="General">
                  <c:v>834</c:v>
                </c:pt>
                <c:pt idx="1">
                  <c:v>9837</c:v>
                </c:pt>
                <c:pt idx="2">
                  <c:v>4346</c:v>
                </c:pt>
                <c:pt idx="3" formatCode="#,##0_ ">
                  <c:v>15017</c:v>
                </c:pt>
              </c:numCache>
            </c:numRef>
          </c:val>
        </c:ser>
        <c:ser>
          <c:idx val="1"/>
          <c:order val="1"/>
          <c:tx>
            <c:strRef>
              <c:f>報告１!$E$147</c:f>
              <c:strCache>
                <c:ptCount val="1"/>
                <c:pt idx="0">
                  <c:v>中症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8703703703703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61656782436857E-17"/>
                  <c:y val="-7.4074074074074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259321090706734E-3"/>
                  <c:y val="-6.944444444444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555555555555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報告１!$A$148:$C$151</c:f>
              <c:strCache>
                <c:ptCount val="4"/>
                <c:pt idx="0">
                  <c:v>その他医療機関</c:v>
                </c:pt>
                <c:pt idx="1">
                  <c:v>救急告示（２次）</c:v>
                </c:pt>
                <c:pt idx="2">
                  <c:v>救急告示（３次・救命セ）</c:v>
                </c:pt>
                <c:pt idx="3">
                  <c:v>合計</c:v>
                </c:pt>
              </c:strCache>
            </c:strRef>
          </c:cat>
          <c:val>
            <c:numRef>
              <c:f>報告１!$E$148:$E$151</c:f>
              <c:numCache>
                <c:formatCode>#,##0</c:formatCode>
                <c:ptCount val="4"/>
                <c:pt idx="0" formatCode="General">
                  <c:v>735</c:v>
                </c:pt>
                <c:pt idx="1">
                  <c:v>7856</c:v>
                </c:pt>
                <c:pt idx="2">
                  <c:v>5262</c:v>
                </c:pt>
                <c:pt idx="3" formatCode="#,##0_ ">
                  <c:v>13853</c:v>
                </c:pt>
              </c:numCache>
            </c:numRef>
          </c:val>
        </c:ser>
        <c:ser>
          <c:idx val="2"/>
          <c:order val="2"/>
          <c:tx>
            <c:strRef>
              <c:f>報告１!$F$147</c:f>
              <c:strCache>
                <c:ptCount val="1"/>
                <c:pt idx="0">
                  <c:v>重症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151879063538222E-2"/>
                  <c:y val="-6.95999577234054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85295995573751E-2"/>
                  <c:y val="-7.88588842502069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80745687256555E-2"/>
                  <c:y val="-6.48148148148148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16307766175369E-2"/>
                  <c:y val="-5.57110394757702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報告１!$A$148:$C$151</c:f>
              <c:strCache>
                <c:ptCount val="4"/>
                <c:pt idx="0">
                  <c:v>その他医療機関</c:v>
                </c:pt>
                <c:pt idx="1">
                  <c:v>救急告示（２次）</c:v>
                </c:pt>
                <c:pt idx="2">
                  <c:v>救急告示（３次・救命セ）</c:v>
                </c:pt>
                <c:pt idx="3">
                  <c:v>合計</c:v>
                </c:pt>
              </c:strCache>
            </c:strRef>
          </c:cat>
          <c:val>
            <c:numRef>
              <c:f>報告１!$F$148:$F$151</c:f>
              <c:numCache>
                <c:formatCode>#,##0</c:formatCode>
                <c:ptCount val="4"/>
                <c:pt idx="0" formatCode="General">
                  <c:v>120</c:v>
                </c:pt>
                <c:pt idx="1">
                  <c:v>2110</c:v>
                </c:pt>
                <c:pt idx="2">
                  <c:v>2044</c:v>
                </c:pt>
                <c:pt idx="3" formatCode="#,##0_ ">
                  <c:v>4274</c:v>
                </c:pt>
              </c:numCache>
            </c:numRef>
          </c:val>
        </c:ser>
        <c:ser>
          <c:idx val="3"/>
          <c:order val="3"/>
          <c:tx>
            <c:strRef>
              <c:f>報告１!$G$147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tx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9037284362826936E-3"/>
                  <c:y val="-7.8703703703703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233416932035531E-2"/>
                  <c:y val="-0.101385615388680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129660545353366E-2"/>
                  <c:y val="-6.944444444444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6777963272120202E-3"/>
                  <c:y val="-5.555555555555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報告１!$A$148:$C$151</c:f>
              <c:strCache>
                <c:ptCount val="4"/>
                <c:pt idx="0">
                  <c:v>その他医療機関</c:v>
                </c:pt>
                <c:pt idx="1">
                  <c:v>救急告示（２次）</c:v>
                </c:pt>
                <c:pt idx="2">
                  <c:v>救急告示（３次・救命セ）</c:v>
                </c:pt>
                <c:pt idx="3">
                  <c:v>合計</c:v>
                </c:pt>
              </c:strCache>
            </c:strRef>
          </c:cat>
          <c:val>
            <c:numRef>
              <c:f>報告１!$G$148:$G$151</c:f>
              <c:numCache>
                <c:formatCode>General</c:formatCode>
                <c:ptCount val="4"/>
                <c:pt idx="0">
                  <c:v>24</c:v>
                </c:pt>
                <c:pt idx="1">
                  <c:v>303</c:v>
                </c:pt>
                <c:pt idx="2">
                  <c:v>423</c:v>
                </c:pt>
                <c:pt idx="3" formatCode="#,##0_ ">
                  <c:v>750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75536"/>
        <c:axId val="576879344"/>
      </c:barChart>
      <c:catAx>
        <c:axId val="57687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879344"/>
        <c:crosses val="autoZero"/>
        <c:auto val="1"/>
        <c:lblAlgn val="ctr"/>
        <c:lblOffset val="100"/>
        <c:noMultiLvlLbl val="0"/>
      </c:catAx>
      <c:valAx>
        <c:axId val="5768793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875536"/>
        <c:crosses val="autoZero"/>
        <c:crossBetween val="between"/>
        <c:majorUnit val="0.1"/>
      </c:valAx>
      <c:spPr>
        <a:solidFill>
          <a:schemeClr val="lt1"/>
        </a:solidFill>
        <a:ln w="12700" cap="flat" cmpd="sng" algn="ctr">
          <a:solidFill>
            <a:schemeClr val="tx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tx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b="1"/>
              <a:t>搬送先種別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659981604863494E-2"/>
          <c:y val="0.32916331501727752"/>
          <c:w val="0.93888888888888888"/>
          <c:h val="0.666318897637795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8.1726521989629347E-2"/>
                  <c:y val="-5.373817481447912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その他医療機関</a:t>
                    </a:r>
                  </a:p>
                  <a:p>
                    <a:fld id="{B06B68E2-B029-4B3D-9E7C-88A2DF148553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8082629153063184"/>
                  <c:y val="-0.115600370097622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救急告示（２次）</a:t>
                    </a:r>
                  </a:p>
                  <a:p>
                    <a:fld id="{F64FFC2C-1727-42BB-87B4-51D4EE75506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6.097560975609756E-2"/>
                  <c:y val="-0.2124484978945977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救急告示（３次・救命セ）</a:t>
                    </a:r>
                    <a:fld id="{D6C34A56-9C7D-4E7F-9B8A-6BE655900315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報告１!$K$176:$K$178</c:f>
              <c:numCache>
                <c:formatCode>0.0%</c:formatCode>
                <c:ptCount val="3"/>
                <c:pt idx="0">
                  <c:v>5.0539918569658344E-2</c:v>
                </c:pt>
                <c:pt idx="1">
                  <c:v>0.59320233669676048</c:v>
                </c:pt>
                <c:pt idx="2">
                  <c:v>0.35625774473358118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b="1"/>
              <a:t>救急告示への搬送割合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報告１!$J$198:$J$199</c:f>
              <c:strCache>
                <c:ptCount val="2"/>
                <c:pt idx="0">
                  <c:v>94.9%</c:v>
                </c:pt>
                <c:pt idx="1">
                  <c:v>5.1%</c:v>
                </c:pt>
              </c:strCache>
            </c:strRef>
          </c:tx>
          <c:dPt>
            <c:idx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pattFill prst="pct80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20657833770778652"/>
                  <c:y val="-3.31801479360534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救急告示</a:t>
                    </a:r>
                    <a:fld id="{774006D5-2CB2-495B-A9BE-580C7C7A1F2F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20893620297462817"/>
                  <c:y val="1.844714865187306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fld id="{F0A1D2B5-521A-4859-86E0-E69602FD9B08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報告１!$H$198:$H$199</c:f>
              <c:strCache>
                <c:ptCount val="2"/>
                <c:pt idx="0">
                  <c:v>救急告示</c:v>
                </c:pt>
                <c:pt idx="1">
                  <c:v>その他</c:v>
                </c:pt>
              </c:strCache>
            </c:strRef>
          </c:cat>
          <c:val>
            <c:numRef>
              <c:f>報告１!$J$198:$J$199</c:f>
              <c:numCache>
                <c:formatCode>0.0%</c:formatCode>
                <c:ptCount val="2"/>
                <c:pt idx="0">
                  <c:v>0.94946008143034166</c:v>
                </c:pt>
                <c:pt idx="1">
                  <c:v>5.0539918569658344E-2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b="1"/>
              <a:t>病院別患者搬送数の推移（上位１０病院）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21328415029201"/>
          <c:y val="0.12495511669658889"/>
          <c:w val="0.84234872667943539"/>
          <c:h val="0.64169995806179525"/>
        </c:manualLayout>
      </c:layout>
      <c:barChart>
        <c:barDir val="col"/>
        <c:grouping val="clustered"/>
        <c:varyColors val="0"/>
        <c:ser>
          <c:idx val="6"/>
          <c:order val="2"/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7.5075075075075074E-3"/>
                  <c:y val="2.39377618192698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3746312684365781E-3"/>
                  <c:y val="-1.436265709156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0090090090090089E-3"/>
                  <c:y val="9.57510472770795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186142661370871E-3"/>
                  <c:y val="-8.777077940178953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0090121478178051E-3"/>
                  <c:y val="1.4362657091561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593245534573773E-2"/>
                  <c:y val="7.18132854578096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0755231923443199E-2"/>
                  <c:y val="9.57510472770795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8569669941701E-2"/>
                  <c:y val="1.1968880909634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824170208813482E-3"/>
                  <c:y val="-2.39377618192707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報告２!$C$42:$C$51</c:f>
              <c:strCache>
                <c:ptCount val="10"/>
                <c:pt idx="0">
                  <c:v>徳島赤十字病院</c:v>
                </c:pt>
                <c:pt idx="1">
                  <c:v>徳島県立中央病院</c:v>
                </c:pt>
                <c:pt idx="2">
                  <c:v>吉野川医療センター</c:v>
                </c:pt>
                <c:pt idx="3">
                  <c:v>徳島市民病院</c:v>
                </c:pt>
                <c:pt idx="4">
                  <c:v>田岡病院</c:v>
                </c:pt>
                <c:pt idx="5">
                  <c:v>阿南医療センター</c:v>
                </c:pt>
                <c:pt idx="6">
                  <c:v>徳島県鳴門病院</c:v>
                </c:pt>
                <c:pt idx="7">
                  <c:v>徳島県立三好病院</c:v>
                </c:pt>
                <c:pt idx="8">
                  <c:v>徳島健生病院</c:v>
                </c:pt>
                <c:pt idx="9">
                  <c:v>徳島大学病院</c:v>
                </c:pt>
              </c:strCache>
            </c:strRef>
          </c:cat>
          <c:val>
            <c:numRef>
              <c:f>報告２!$F$42:$F$51</c:f>
              <c:numCache>
                <c:formatCode>#,##0_);[Red]\(#,##0\)</c:formatCode>
                <c:ptCount val="10"/>
                <c:pt idx="0">
                  <c:v>4298</c:v>
                </c:pt>
                <c:pt idx="1">
                  <c:v>4623</c:v>
                </c:pt>
                <c:pt idx="2">
                  <c:v>2503</c:v>
                </c:pt>
                <c:pt idx="3">
                  <c:v>2473</c:v>
                </c:pt>
                <c:pt idx="4">
                  <c:v>1915</c:v>
                </c:pt>
                <c:pt idx="5">
                  <c:v>1826</c:v>
                </c:pt>
                <c:pt idx="6">
                  <c:v>2066</c:v>
                </c:pt>
                <c:pt idx="7">
                  <c:v>1958</c:v>
                </c:pt>
                <c:pt idx="8">
                  <c:v>846</c:v>
                </c:pt>
                <c:pt idx="9">
                  <c:v>962</c:v>
                </c:pt>
              </c:numCache>
            </c:numRef>
          </c:val>
        </c:ser>
        <c:ser>
          <c:idx val="1"/>
          <c:order val="4"/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663902631640071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624973869416764E-3"/>
                  <c:y val="-1.67564332734889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1123498943163618E-3"/>
                  <c:y val="-4.06941950927588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2452093930737071E-3"/>
                  <c:y val="-1.91502094554160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5044480059461597E-3"/>
                  <c:y val="-1.1968880909634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74336283185948E-2"/>
                  <c:y val="-7.18132854578105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247787610620553E-3"/>
                  <c:y val="-2.15439856373429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報告２!$C$42:$C$51</c:f>
              <c:strCache>
                <c:ptCount val="10"/>
                <c:pt idx="0">
                  <c:v>徳島赤十字病院</c:v>
                </c:pt>
                <c:pt idx="1">
                  <c:v>徳島県立中央病院</c:v>
                </c:pt>
                <c:pt idx="2">
                  <c:v>吉野川医療センター</c:v>
                </c:pt>
                <c:pt idx="3">
                  <c:v>徳島市民病院</c:v>
                </c:pt>
                <c:pt idx="4">
                  <c:v>田岡病院</c:v>
                </c:pt>
                <c:pt idx="5">
                  <c:v>阿南医療センター</c:v>
                </c:pt>
                <c:pt idx="6">
                  <c:v>徳島県鳴門病院</c:v>
                </c:pt>
                <c:pt idx="7">
                  <c:v>徳島県立三好病院</c:v>
                </c:pt>
                <c:pt idx="8">
                  <c:v>徳島健生病院</c:v>
                </c:pt>
                <c:pt idx="9">
                  <c:v>徳島大学病院</c:v>
                </c:pt>
              </c:strCache>
            </c:strRef>
          </c:cat>
          <c:val>
            <c:numRef>
              <c:f>報告２!$H$42:$H$51</c:f>
              <c:numCache>
                <c:formatCode>#,##0_);[Red]\(#,##0\)</c:formatCode>
                <c:ptCount val="10"/>
                <c:pt idx="0">
                  <c:v>4521</c:v>
                </c:pt>
                <c:pt idx="1">
                  <c:v>4354</c:v>
                </c:pt>
                <c:pt idx="2">
                  <c:v>2798</c:v>
                </c:pt>
                <c:pt idx="3">
                  <c:v>2520</c:v>
                </c:pt>
                <c:pt idx="4">
                  <c:v>2217</c:v>
                </c:pt>
                <c:pt idx="5">
                  <c:v>2151</c:v>
                </c:pt>
                <c:pt idx="6">
                  <c:v>2392</c:v>
                </c:pt>
                <c:pt idx="7">
                  <c:v>1834</c:v>
                </c:pt>
                <c:pt idx="8">
                  <c:v>939</c:v>
                </c:pt>
                <c:pt idx="9">
                  <c:v>1129</c:v>
                </c:pt>
              </c:numCache>
            </c:numRef>
          </c:val>
        </c:ser>
        <c:ser>
          <c:idx val="5"/>
          <c:order val="6"/>
          <c:spPr>
            <a:pattFill prst="pct5">
              <a:fgClr>
                <a:schemeClr val="tx1"/>
              </a:fgClr>
              <a:bgClr>
                <a:schemeClr val="bg2">
                  <a:lumMod val="25000"/>
                </a:schemeClr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84955752212389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303858035444683E-2"/>
                  <c:y val="2.39377618192698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006006006006006E-3"/>
                  <c:y val="7.18132854578096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430748147632042E-2"/>
                  <c:y val="-1.4362657091561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0030427612477645E-3"/>
                  <c:y val="-9.57510472770795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5075075075075074E-3"/>
                  <c:y val="7.18132854578088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74336283185733E-2"/>
                  <c:y val="-7.18132854578096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5842333867558592E-3"/>
                  <c:y val="7.18132854578096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510510510510291E-2"/>
                  <c:y val="4.78755236385397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報告２!$C$42:$C$51</c:f>
              <c:strCache>
                <c:ptCount val="10"/>
                <c:pt idx="0">
                  <c:v>徳島赤十字病院</c:v>
                </c:pt>
                <c:pt idx="1">
                  <c:v>徳島県立中央病院</c:v>
                </c:pt>
                <c:pt idx="2">
                  <c:v>吉野川医療センター</c:v>
                </c:pt>
                <c:pt idx="3">
                  <c:v>徳島市民病院</c:v>
                </c:pt>
                <c:pt idx="4">
                  <c:v>田岡病院</c:v>
                </c:pt>
                <c:pt idx="5">
                  <c:v>阿南医療センター</c:v>
                </c:pt>
                <c:pt idx="6">
                  <c:v>徳島県鳴門病院</c:v>
                </c:pt>
                <c:pt idx="7">
                  <c:v>徳島県立三好病院</c:v>
                </c:pt>
                <c:pt idx="8">
                  <c:v>徳島健生病院</c:v>
                </c:pt>
                <c:pt idx="9">
                  <c:v>徳島大学病院</c:v>
                </c:pt>
              </c:strCache>
            </c:strRef>
          </c:cat>
          <c:val>
            <c:numRef>
              <c:f>報告２!$J$42:$J$51</c:f>
              <c:numCache>
                <c:formatCode>#,##0_);[Red]\(#,##0\)</c:formatCode>
                <c:ptCount val="10"/>
                <c:pt idx="0">
                  <c:v>4685</c:v>
                </c:pt>
                <c:pt idx="1">
                  <c:v>4451</c:v>
                </c:pt>
                <c:pt idx="2">
                  <c:v>2831</c:v>
                </c:pt>
                <c:pt idx="3">
                  <c:v>2651</c:v>
                </c:pt>
                <c:pt idx="4">
                  <c:v>2563</c:v>
                </c:pt>
                <c:pt idx="5">
                  <c:v>2554</c:v>
                </c:pt>
                <c:pt idx="6">
                  <c:v>2327</c:v>
                </c:pt>
                <c:pt idx="7">
                  <c:v>1746</c:v>
                </c:pt>
                <c:pt idx="8">
                  <c:v>1254</c:v>
                </c:pt>
                <c:pt idx="9">
                  <c:v>1193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6876080"/>
        <c:axId val="576872272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徳島赤十字病院</c:v>
                      </c:pt>
                      <c:pt idx="1">
                        <c:v>徳島県立中央病院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田岡病院</c:v>
                      </c:pt>
                      <c:pt idx="5">
                        <c:v>阿南医療センター</c:v>
                      </c:pt>
                      <c:pt idx="6">
                        <c:v>徳島県鳴門病院</c:v>
                      </c:pt>
                      <c:pt idx="7">
                        <c:v>徳島県立三好病院</c:v>
                      </c:pt>
                      <c:pt idx="8">
                        <c:v>徳島健生病院</c:v>
                      </c:pt>
                      <c:pt idx="9">
                        <c:v>徳島大学病院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報告２!$D$42:$D$51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4"/>
                <c:order val="1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徳島赤十字病院</c:v>
                      </c:pt>
                      <c:pt idx="1">
                        <c:v>徳島県立中央病院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田岡病院</c:v>
                      </c:pt>
                      <c:pt idx="5">
                        <c:v>阿南医療センター</c:v>
                      </c:pt>
                      <c:pt idx="6">
                        <c:v>徳島県鳴門病院</c:v>
                      </c:pt>
                      <c:pt idx="7">
                        <c:v>徳島県立三好病院</c:v>
                      </c:pt>
                      <c:pt idx="8">
                        <c:v>徳島健生病院</c:v>
                      </c:pt>
                      <c:pt idx="9">
                        <c:v>徳島大学病院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報告２!$E$42:$E$51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0"/>
                <c:order val="3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徳島赤十字病院</c:v>
                      </c:pt>
                      <c:pt idx="1">
                        <c:v>徳島県立中央病院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田岡病院</c:v>
                      </c:pt>
                      <c:pt idx="5">
                        <c:v>阿南医療センター</c:v>
                      </c:pt>
                      <c:pt idx="6">
                        <c:v>徳島県鳴門病院</c:v>
                      </c:pt>
                      <c:pt idx="7">
                        <c:v>徳島県立三好病院</c:v>
                      </c:pt>
                      <c:pt idx="8">
                        <c:v>徳島健生病院</c:v>
                      </c:pt>
                      <c:pt idx="9">
                        <c:v>徳島大学病院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報告２!$G$42:$G$51</c15:sqref>
                        </c15:formulaRef>
                      </c:ext>
                    </c:extLst>
                    <c:numCache>
                      <c:formatCode>#,##0_);[Red]\(#,##0\)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3"/>
                <c:order val="5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徳島赤十字病院</c:v>
                      </c:pt>
                      <c:pt idx="1">
                        <c:v>徳島県立中央病院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田岡病院</c:v>
                      </c:pt>
                      <c:pt idx="5">
                        <c:v>阿南医療センター</c:v>
                      </c:pt>
                      <c:pt idx="6">
                        <c:v>徳島県鳴門病院</c:v>
                      </c:pt>
                      <c:pt idx="7">
                        <c:v>徳島県立三好病院</c:v>
                      </c:pt>
                      <c:pt idx="8">
                        <c:v>徳島健生病院</c:v>
                      </c:pt>
                      <c:pt idx="9">
                        <c:v>徳島大学病院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報告２!$I$42:$I$51</c15:sqref>
                        </c15:formulaRef>
                      </c:ext>
                    </c:extLst>
                    <c:numCache>
                      <c:formatCode>#,##0_);[Red]\(#,##0\)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徳島赤十字病院</c:v>
                      </c:pt>
                      <c:pt idx="1">
                        <c:v>徳島県立中央病院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田岡病院</c:v>
                      </c:pt>
                      <c:pt idx="5">
                        <c:v>阿南医療センター</c:v>
                      </c:pt>
                      <c:pt idx="6">
                        <c:v>徳島県鳴門病院</c:v>
                      </c:pt>
                      <c:pt idx="7">
                        <c:v>徳島県立三好病院</c:v>
                      </c:pt>
                      <c:pt idx="8">
                        <c:v>徳島健生病院</c:v>
                      </c:pt>
                      <c:pt idx="9">
                        <c:v>徳島大学病院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報告２!$K$42:$K$51</c15:sqref>
                        </c15:formulaRef>
                      </c:ext>
                    </c:extLst>
                    <c:numCache>
                      <c:formatCode>#,##0_);[Red]\(#,##0\)</c:formatCode>
                      <c:ptCount val="10"/>
                    </c:numCache>
                  </c:numRef>
                </c:val>
              </c15:ser>
            </c15:filteredBarSeries>
          </c:ext>
        </c:extLst>
      </c:barChart>
      <c:catAx>
        <c:axId val="57687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872272"/>
        <c:crosses val="autoZero"/>
        <c:auto val="1"/>
        <c:lblAlgn val="ctr"/>
        <c:lblOffset val="100"/>
        <c:noMultiLvlLbl val="0"/>
      </c:catAx>
      <c:valAx>
        <c:axId val="57687227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件数</a:t>
                </a:r>
              </a:p>
            </c:rich>
          </c:tx>
          <c:layout>
            <c:manualLayout>
              <c:xMode val="edge"/>
              <c:yMode val="edge"/>
              <c:x val="4.2353146122221449E-2"/>
              <c:y val="0.41548792038338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876080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tx1"/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tx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76200</xdr:rowOff>
    </xdr:from>
    <xdr:to>
      <xdr:col>10</xdr:col>
      <xdr:colOff>142876</xdr:colOff>
      <xdr:row>27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95251</xdr:colOff>
      <xdr:row>41</xdr:row>
      <xdr:rowOff>38099</xdr:rowOff>
    </xdr:from>
    <xdr:to>
      <xdr:col>10</xdr:col>
      <xdr:colOff>352425</xdr:colOff>
      <xdr:row>65</xdr:row>
      <xdr:rowOff>66675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86</xdr:row>
      <xdr:rowOff>85725</xdr:rowOff>
    </xdr:from>
    <xdr:to>
      <xdr:col>10</xdr:col>
      <xdr:colOff>381000</xdr:colOff>
      <xdr:row>108</xdr:row>
      <xdr:rowOff>104775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76199</xdr:colOff>
      <xdr:row>120</xdr:row>
      <xdr:rowOff>9524</xdr:rowOff>
    </xdr:from>
    <xdr:to>
      <xdr:col>10</xdr:col>
      <xdr:colOff>152400</xdr:colOff>
      <xdr:row>140</xdr:row>
      <xdr:rowOff>123825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152</xdr:row>
      <xdr:rowOff>28575</xdr:rowOff>
    </xdr:from>
    <xdr:to>
      <xdr:col>10</xdr:col>
      <xdr:colOff>438151</xdr:colOff>
      <xdr:row>172</xdr:row>
      <xdr:rowOff>9525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28576</xdr:colOff>
      <xdr:row>172</xdr:row>
      <xdr:rowOff>123825</xdr:rowOff>
    </xdr:from>
    <xdr:to>
      <xdr:col>5</xdr:col>
      <xdr:colOff>485776</xdr:colOff>
      <xdr:row>191</xdr:row>
      <xdr:rowOff>19050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196</xdr:row>
      <xdr:rowOff>47625</xdr:rowOff>
    </xdr:from>
    <xdr:to>
      <xdr:col>6</xdr:col>
      <xdr:colOff>457200</xdr:colOff>
      <xdr:row>210</xdr:row>
      <xdr:rowOff>133350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53</xdr:row>
      <xdr:rowOff>95249</xdr:rowOff>
    </xdr:from>
    <xdr:to>
      <xdr:col>16</xdr:col>
      <xdr:colOff>466725</xdr:colOff>
      <xdr:row>90</xdr:row>
      <xdr:rowOff>114299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&#12500;&#12508;&#12483;&#12488;&#12486;&#12540;&#1250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位５０"/>
      <sheetName val="医療機関別傷病"/>
      <sheetName val="医療体制別傷病"/>
      <sheetName val="発生医療圏別傷病"/>
      <sheetName val="発生市町村別傷病"/>
      <sheetName val="圏域内完結率"/>
      <sheetName val="患者搬送状況調査(県内まとめ) "/>
      <sheetName val="県外搬送病院別"/>
      <sheetName val="県外搬送"/>
    </sheetNames>
    <sheetDataSet>
      <sheetData sheetId="0" refreshError="1"/>
      <sheetData sheetId="1" refreshError="1"/>
      <sheetData sheetId="2" refreshError="1"/>
      <sheetData sheetId="3">
        <row r="5">
          <cell r="B5">
            <v>6191</v>
          </cell>
          <cell r="C5">
            <v>5124</v>
          </cell>
          <cell r="D5">
            <v>1566</v>
          </cell>
          <cell r="E5">
            <v>271</v>
          </cell>
          <cell r="F5">
            <v>13152</v>
          </cell>
        </row>
        <row r="6">
          <cell r="B6">
            <v>2763</v>
          </cell>
          <cell r="C6">
            <v>2725</v>
          </cell>
          <cell r="D6">
            <v>815</v>
          </cell>
          <cell r="E6">
            <v>140</v>
          </cell>
          <cell r="F6">
            <v>6443</v>
          </cell>
        </row>
        <row r="7">
          <cell r="B7">
            <v>1449</v>
          </cell>
          <cell r="C7">
            <v>1590</v>
          </cell>
          <cell r="D7">
            <v>460</v>
          </cell>
          <cell r="E7">
            <v>73</v>
          </cell>
          <cell r="F7">
            <v>3572</v>
          </cell>
        </row>
        <row r="8">
          <cell r="B8">
            <v>2513</v>
          </cell>
          <cell r="C8">
            <v>2210</v>
          </cell>
          <cell r="D8">
            <v>756</v>
          </cell>
          <cell r="E8">
            <v>123</v>
          </cell>
          <cell r="F8">
            <v>5602</v>
          </cell>
        </row>
        <row r="9">
          <cell r="B9">
            <v>454</v>
          </cell>
          <cell r="C9">
            <v>589</v>
          </cell>
          <cell r="D9">
            <v>190</v>
          </cell>
          <cell r="E9">
            <v>33</v>
          </cell>
          <cell r="F9">
            <v>1266</v>
          </cell>
        </row>
        <row r="10">
          <cell r="B10">
            <v>759</v>
          </cell>
          <cell r="C10">
            <v>880</v>
          </cell>
          <cell r="D10">
            <v>234</v>
          </cell>
          <cell r="E10">
            <v>43</v>
          </cell>
          <cell r="F10">
            <v>1916</v>
          </cell>
        </row>
        <row r="11">
          <cell r="B11">
            <v>888</v>
          </cell>
          <cell r="C11">
            <v>735</v>
          </cell>
          <cell r="D11">
            <v>253</v>
          </cell>
          <cell r="E11">
            <v>67</v>
          </cell>
          <cell r="F11">
            <v>1943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"/>
  <sheetViews>
    <sheetView tabSelected="1" view="pageBreakPreview" zoomScaleNormal="100" zoomScaleSheetLayoutView="100" workbookViewId="0">
      <selection activeCell="B3" sqref="B3"/>
    </sheetView>
  </sheetViews>
  <sheetFormatPr defaultRowHeight="11.25"/>
  <cols>
    <col min="9" max="9" width="9.33203125" customWidth="1"/>
    <col min="10" max="10" width="9.6640625" bestFit="1" customWidth="1"/>
  </cols>
  <sheetData>
    <row r="1" spans="1:11">
      <c r="B1" s="215" t="s">
        <v>160</v>
      </c>
      <c r="C1" s="216"/>
      <c r="D1" s="216"/>
      <c r="E1" s="216"/>
      <c r="F1" s="216"/>
      <c r="G1" s="216"/>
      <c r="H1" s="216"/>
      <c r="I1" s="216"/>
      <c r="J1" s="216"/>
    </row>
    <row r="2" spans="1:11">
      <c r="B2" s="216"/>
      <c r="C2" s="216"/>
      <c r="D2" s="216"/>
      <c r="E2" s="216"/>
      <c r="F2" s="216"/>
      <c r="G2" s="216"/>
      <c r="H2" s="216"/>
      <c r="I2" s="216"/>
      <c r="J2" s="216"/>
    </row>
    <row r="4" spans="1:11">
      <c r="H4" s="216" t="s">
        <v>0</v>
      </c>
      <c r="I4" s="216"/>
      <c r="J4" s="216"/>
      <c r="K4" s="216"/>
    </row>
    <row r="5" spans="1:11">
      <c r="A5" s="185" t="s">
        <v>159</v>
      </c>
      <c r="B5" s="186"/>
      <c r="C5" s="186"/>
      <c r="D5" s="186"/>
      <c r="E5" s="186"/>
      <c r="F5" s="186"/>
    </row>
    <row r="6" spans="1:11">
      <c r="A6" s="186"/>
      <c r="B6" s="186"/>
      <c r="C6" s="186"/>
      <c r="D6" s="186"/>
      <c r="E6" s="186"/>
      <c r="F6" s="186"/>
    </row>
    <row r="7" spans="1:11">
      <c r="F7" s="217" t="s">
        <v>167</v>
      </c>
      <c r="G7" s="216"/>
      <c r="H7" s="216"/>
      <c r="I7" s="216"/>
      <c r="J7" s="216"/>
    </row>
    <row r="8" spans="1:11">
      <c r="F8" s="216"/>
      <c r="G8" s="216"/>
      <c r="H8" s="216"/>
      <c r="I8" s="216"/>
      <c r="J8" s="216"/>
    </row>
    <row r="9" spans="1:11">
      <c r="F9" s="216"/>
      <c r="G9" s="216"/>
      <c r="H9" s="216"/>
      <c r="I9" s="216"/>
      <c r="J9" s="216"/>
    </row>
    <row r="29" spans="1:10">
      <c r="A29" s="213" t="s">
        <v>1</v>
      </c>
      <c r="B29" s="214"/>
      <c r="C29" s="214"/>
      <c r="D29" s="214"/>
      <c r="E29" s="214"/>
      <c r="F29" s="214"/>
      <c r="G29" s="214"/>
      <c r="H29" s="214"/>
    </row>
    <row r="30" spans="1:10" ht="16.5" customHeight="1" thickBot="1">
      <c r="A30" s="214"/>
      <c r="B30" s="214"/>
      <c r="C30" s="214"/>
      <c r="D30" s="214"/>
      <c r="E30" s="214"/>
      <c r="F30" s="214"/>
      <c r="G30" s="214"/>
      <c r="H30" s="214"/>
      <c r="I30" s="1"/>
      <c r="J30" s="1"/>
    </row>
    <row r="31" spans="1:10">
      <c r="A31" s="199"/>
      <c r="B31" s="197" t="s">
        <v>2</v>
      </c>
      <c r="C31" s="197" t="s">
        <v>3</v>
      </c>
      <c r="D31" s="197" t="s">
        <v>4</v>
      </c>
      <c r="E31" s="197" t="s">
        <v>5</v>
      </c>
      <c r="F31" s="197" t="s">
        <v>6</v>
      </c>
      <c r="G31" s="197" t="s">
        <v>7</v>
      </c>
      <c r="H31" s="197" t="s">
        <v>8</v>
      </c>
      <c r="I31" s="197" t="s">
        <v>9</v>
      </c>
      <c r="J31" s="211" t="s">
        <v>10</v>
      </c>
    </row>
    <row r="32" spans="1:10" ht="12" thickBot="1">
      <c r="A32" s="200"/>
      <c r="B32" s="198"/>
      <c r="C32" s="198"/>
      <c r="D32" s="198"/>
      <c r="E32" s="198"/>
      <c r="F32" s="198"/>
      <c r="G32" s="198"/>
      <c r="H32" s="198"/>
      <c r="I32" s="198"/>
      <c r="J32" s="212"/>
    </row>
    <row r="33" spans="1:10">
      <c r="A33" s="218" t="s">
        <v>141</v>
      </c>
      <c r="B33" s="219">
        <v>12671</v>
      </c>
      <c r="C33" s="219">
        <v>3364</v>
      </c>
      <c r="D33" s="219">
        <v>2777</v>
      </c>
      <c r="E33" s="219">
        <v>6581</v>
      </c>
      <c r="F33" s="219">
        <v>819</v>
      </c>
      <c r="G33" s="219">
        <v>856</v>
      </c>
      <c r="H33" s="219">
        <v>2278</v>
      </c>
      <c r="I33" s="223">
        <v>29346</v>
      </c>
      <c r="J33" s="166">
        <v>-0.10105682340327771</v>
      </c>
    </row>
    <row r="34" spans="1:10">
      <c r="A34" s="208"/>
      <c r="B34" s="210"/>
      <c r="C34" s="210"/>
      <c r="D34" s="210"/>
      <c r="E34" s="210"/>
      <c r="F34" s="210"/>
      <c r="G34" s="210"/>
      <c r="H34" s="210"/>
      <c r="I34" s="222"/>
      <c r="J34" s="220"/>
    </row>
    <row r="35" spans="1:10">
      <c r="A35" s="207" t="s">
        <v>154</v>
      </c>
      <c r="B35" s="209">
        <v>13232</v>
      </c>
      <c r="C35" s="209">
        <v>3713</v>
      </c>
      <c r="D35" s="209">
        <v>3063</v>
      </c>
      <c r="E35" s="209">
        <v>7226</v>
      </c>
      <c r="F35" s="209">
        <v>972</v>
      </c>
      <c r="G35" s="209">
        <v>831</v>
      </c>
      <c r="H35" s="209">
        <v>2135</v>
      </c>
      <c r="I35" s="221">
        <v>31172</v>
      </c>
      <c r="J35" s="166">
        <f>I35/I33-1</f>
        <v>6.2223130920738834E-2</v>
      </c>
    </row>
    <row r="36" spans="1:10">
      <c r="A36" s="208"/>
      <c r="B36" s="210"/>
      <c r="C36" s="210"/>
      <c r="D36" s="210"/>
      <c r="E36" s="210"/>
      <c r="F36" s="210"/>
      <c r="G36" s="210"/>
      <c r="H36" s="210"/>
      <c r="I36" s="222"/>
      <c r="J36" s="220"/>
    </row>
    <row r="37" spans="1:10">
      <c r="A37" s="207" t="s">
        <v>161</v>
      </c>
      <c r="B37" s="209">
        <v>14721</v>
      </c>
      <c r="C37" s="209">
        <v>4053</v>
      </c>
      <c r="D37" s="209">
        <v>3171</v>
      </c>
      <c r="E37" s="209">
        <v>7887</v>
      </c>
      <c r="F37" s="209">
        <v>1045</v>
      </c>
      <c r="G37" s="209">
        <v>864</v>
      </c>
      <c r="H37" s="209">
        <v>2153</v>
      </c>
      <c r="I37" s="221">
        <v>33894</v>
      </c>
      <c r="J37" s="166">
        <f>I37/I35-1</f>
        <v>8.7321955601180612E-2</v>
      </c>
    </row>
    <row r="38" spans="1:10">
      <c r="A38" s="208"/>
      <c r="B38" s="210"/>
      <c r="C38" s="210"/>
      <c r="D38" s="210"/>
      <c r="E38" s="210"/>
      <c r="F38" s="210"/>
      <c r="G38" s="210"/>
      <c r="H38" s="210"/>
      <c r="I38" s="222"/>
      <c r="J38" s="220"/>
    </row>
    <row r="39" spans="1:10">
      <c r="A39" s="201" t="s">
        <v>162</v>
      </c>
      <c r="B39" s="203">
        <f>B37-B35</f>
        <v>1489</v>
      </c>
      <c r="C39" s="205">
        <f>C37-C35</f>
        <v>340</v>
      </c>
      <c r="D39" s="205">
        <f t="shared" ref="D39" si="0">D37-D35</f>
        <v>108</v>
      </c>
      <c r="E39" s="205">
        <f>E37-E35</f>
        <v>661</v>
      </c>
      <c r="F39" s="205">
        <f>F37-F35</f>
        <v>73</v>
      </c>
      <c r="G39" s="205">
        <f>G37-G35</f>
        <v>33</v>
      </c>
      <c r="H39" s="205">
        <f>H37-H35</f>
        <v>18</v>
      </c>
      <c r="I39" s="203">
        <f>I37-I35</f>
        <v>2722</v>
      </c>
      <c r="J39" s="166"/>
    </row>
    <row r="40" spans="1:10" ht="12" thickBot="1">
      <c r="A40" s="202"/>
      <c r="B40" s="204"/>
      <c r="C40" s="206"/>
      <c r="D40" s="206"/>
      <c r="E40" s="206"/>
      <c r="F40" s="206"/>
      <c r="G40" s="206"/>
      <c r="H40" s="206"/>
      <c r="I40" s="204"/>
      <c r="J40" s="167"/>
    </row>
    <row r="67" spans="1:6">
      <c r="A67" t="s">
        <v>168</v>
      </c>
    </row>
    <row r="68" spans="1:6">
      <c r="A68" t="s">
        <v>169</v>
      </c>
    </row>
    <row r="69" spans="1:6">
      <c r="A69" t="s">
        <v>170</v>
      </c>
    </row>
    <row r="73" spans="1:6">
      <c r="A73" s="185" t="s">
        <v>11</v>
      </c>
      <c r="B73" s="186"/>
      <c r="C73" s="186"/>
      <c r="D73" s="186"/>
      <c r="E73" s="186"/>
      <c r="F73" s="186"/>
    </row>
    <row r="74" spans="1:6">
      <c r="A74" s="186"/>
      <c r="B74" s="186"/>
      <c r="C74" s="186"/>
      <c r="D74" s="186"/>
      <c r="E74" s="186"/>
      <c r="F74" s="186"/>
    </row>
    <row r="75" spans="1:6">
      <c r="A75" t="s">
        <v>171</v>
      </c>
    </row>
    <row r="76" spans="1:6">
      <c r="A76" t="s">
        <v>12</v>
      </c>
    </row>
    <row r="78" spans="1:6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17</v>
      </c>
      <c r="F78" s="2" t="s">
        <v>18</v>
      </c>
    </row>
    <row r="79" spans="1:6">
      <c r="A79" s="2" t="s">
        <v>19</v>
      </c>
      <c r="B79" s="5">
        <f>SUM(B80:B86)</f>
        <v>15017</v>
      </c>
      <c r="C79" s="5">
        <f>SUM(C80:C86)</f>
        <v>13853</v>
      </c>
      <c r="D79" s="5">
        <f>SUM(D80:D86)</f>
        <v>4274</v>
      </c>
      <c r="E79" s="5">
        <f>SUM(E80:E86)</f>
        <v>750</v>
      </c>
      <c r="F79" s="5">
        <f>SUM(B79:E79)</f>
        <v>33894</v>
      </c>
    </row>
    <row r="80" spans="1:6">
      <c r="A80" s="4" t="s">
        <v>2</v>
      </c>
      <c r="B80" s="159">
        <v>6191</v>
      </c>
      <c r="C80" s="162">
        <v>5124</v>
      </c>
      <c r="D80" s="159">
        <v>1566</v>
      </c>
      <c r="E80" s="158">
        <v>271</v>
      </c>
      <c r="F80" s="155">
        <v>13152</v>
      </c>
    </row>
    <row r="81" spans="1:6">
      <c r="A81" s="3" t="s">
        <v>3</v>
      </c>
      <c r="B81" s="153">
        <v>2763</v>
      </c>
      <c r="C81" s="153">
        <v>2725</v>
      </c>
      <c r="D81" s="126">
        <v>815</v>
      </c>
      <c r="E81" s="126">
        <v>140</v>
      </c>
      <c r="F81" s="129">
        <v>6443</v>
      </c>
    </row>
    <row r="82" spans="1:6">
      <c r="A82" s="3" t="s">
        <v>4</v>
      </c>
      <c r="B82" s="161">
        <v>1449</v>
      </c>
      <c r="C82" s="161">
        <v>1590</v>
      </c>
      <c r="D82" s="152">
        <v>460</v>
      </c>
      <c r="E82" s="157">
        <v>73</v>
      </c>
      <c r="F82" s="129">
        <v>3572</v>
      </c>
    </row>
    <row r="83" spans="1:6">
      <c r="A83" s="3" t="s">
        <v>5</v>
      </c>
      <c r="B83" s="153">
        <v>2513</v>
      </c>
      <c r="C83" s="153">
        <v>2210</v>
      </c>
      <c r="D83" s="126">
        <v>756</v>
      </c>
      <c r="E83" s="126">
        <v>123</v>
      </c>
      <c r="F83" s="12">
        <v>5602</v>
      </c>
    </row>
    <row r="84" spans="1:6">
      <c r="A84" s="3" t="s">
        <v>6</v>
      </c>
      <c r="B84" s="152">
        <v>454</v>
      </c>
      <c r="C84" s="157">
        <v>589</v>
      </c>
      <c r="D84" s="152">
        <v>190</v>
      </c>
      <c r="E84" s="152">
        <v>33</v>
      </c>
      <c r="F84" s="129">
        <v>1266</v>
      </c>
    </row>
    <row r="85" spans="1:6">
      <c r="A85" s="3" t="s">
        <v>7</v>
      </c>
      <c r="B85" s="91">
        <v>759</v>
      </c>
      <c r="C85" s="126">
        <v>880</v>
      </c>
      <c r="D85" s="126">
        <v>234</v>
      </c>
      <c r="E85" s="126">
        <v>43</v>
      </c>
      <c r="F85" s="12">
        <v>1916</v>
      </c>
    </row>
    <row r="86" spans="1:6">
      <c r="A86" s="6" t="s">
        <v>8</v>
      </c>
      <c r="B86" s="127">
        <v>888</v>
      </c>
      <c r="C86" s="127">
        <v>735</v>
      </c>
      <c r="D86" s="127">
        <v>253</v>
      </c>
      <c r="E86" s="127">
        <v>67</v>
      </c>
      <c r="F86" s="156">
        <v>1943</v>
      </c>
    </row>
    <row r="87" spans="1:6">
      <c r="D87" s="160"/>
    </row>
    <row r="110" spans="1:6">
      <c r="A110" s="185" t="s">
        <v>142</v>
      </c>
      <c r="B110" s="186"/>
      <c r="C110" s="186"/>
      <c r="D110" s="186"/>
      <c r="E110" s="186"/>
      <c r="F110" s="186"/>
    </row>
    <row r="111" spans="1:6">
      <c r="A111" s="186"/>
      <c r="B111" s="186"/>
      <c r="C111" s="186"/>
      <c r="D111" s="186"/>
      <c r="E111" s="186"/>
      <c r="F111" s="186"/>
    </row>
    <row r="112" spans="1:6">
      <c r="A112" t="s">
        <v>172</v>
      </c>
    </row>
    <row r="114" spans="1:7">
      <c r="A114" s="183"/>
      <c r="B114" s="184"/>
      <c r="C114" s="8" t="s">
        <v>20</v>
      </c>
      <c r="D114" s="8" t="s">
        <v>21</v>
      </c>
      <c r="E114" s="8" t="s">
        <v>16</v>
      </c>
      <c r="F114" s="7" t="s">
        <v>17</v>
      </c>
      <c r="G114" s="8" t="s">
        <v>9</v>
      </c>
    </row>
    <row r="115" spans="1:7" ht="12">
      <c r="A115" s="187" t="s">
        <v>22</v>
      </c>
      <c r="B115" s="188"/>
      <c r="C115" s="154">
        <v>1504</v>
      </c>
      <c r="D115" s="154">
        <v>2182</v>
      </c>
      <c r="E115" s="152">
        <v>552</v>
      </c>
      <c r="F115" s="151">
        <v>213</v>
      </c>
      <c r="G115" s="146">
        <v>4451</v>
      </c>
    </row>
    <row r="116" spans="1:7" ht="12">
      <c r="A116" s="189" t="s">
        <v>23</v>
      </c>
      <c r="B116" s="190"/>
      <c r="C116" s="153">
        <v>1785</v>
      </c>
      <c r="D116" s="153">
        <v>1815</v>
      </c>
      <c r="E116" s="126">
        <v>950</v>
      </c>
      <c r="F116" s="125">
        <v>135</v>
      </c>
      <c r="G116" s="147">
        <v>4685</v>
      </c>
    </row>
    <row r="117" spans="1:7" ht="12">
      <c r="A117" s="189" t="s">
        <v>24</v>
      </c>
      <c r="B117" s="190"/>
      <c r="C117" s="126">
        <v>310</v>
      </c>
      <c r="D117" s="126">
        <v>578</v>
      </c>
      <c r="E117" s="126">
        <v>297</v>
      </c>
      <c r="F117" s="125">
        <v>8</v>
      </c>
      <c r="G117" s="147">
        <v>1193</v>
      </c>
    </row>
    <row r="118" spans="1:7" ht="12">
      <c r="A118" s="191" t="s">
        <v>25</v>
      </c>
      <c r="B118" s="192"/>
      <c r="C118" s="152">
        <v>747</v>
      </c>
      <c r="D118" s="152">
        <v>687</v>
      </c>
      <c r="E118" s="152">
        <v>245</v>
      </c>
      <c r="F118" s="151">
        <v>67</v>
      </c>
      <c r="G118" s="148">
        <v>1746</v>
      </c>
    </row>
    <row r="119" spans="1:7">
      <c r="A119" s="183" t="s">
        <v>26</v>
      </c>
      <c r="B119" s="184"/>
      <c r="C119" s="149">
        <f>SUM(C115:C118)</f>
        <v>4346</v>
      </c>
      <c r="D119" s="149">
        <f>SUM(D115:D118)</f>
        <v>5262</v>
      </c>
      <c r="E119" s="149">
        <f>SUM(E115:E118)</f>
        <v>2044</v>
      </c>
      <c r="F119" s="150">
        <f>SUM(F115:F118)</f>
        <v>423</v>
      </c>
      <c r="G119" s="149">
        <f>SUM(G115:G118)</f>
        <v>12075</v>
      </c>
    </row>
    <row r="144" spans="1:6">
      <c r="A144" s="185" t="s">
        <v>27</v>
      </c>
      <c r="B144" s="186"/>
      <c r="C144" s="186"/>
      <c r="D144" s="186"/>
      <c r="E144" s="186"/>
      <c r="F144" s="186"/>
    </row>
    <row r="145" spans="1:8">
      <c r="A145" s="186"/>
      <c r="B145" s="186"/>
      <c r="C145" s="186"/>
      <c r="D145" s="186"/>
      <c r="E145" s="186"/>
      <c r="F145" s="186"/>
    </row>
    <row r="147" spans="1:8">
      <c r="A147" s="168"/>
      <c r="B147" s="169"/>
      <c r="C147" s="170"/>
      <c r="D147" s="9" t="s">
        <v>14</v>
      </c>
      <c r="E147" s="10" t="s">
        <v>21</v>
      </c>
      <c r="F147" s="10" t="s">
        <v>16</v>
      </c>
      <c r="G147" s="11" t="s">
        <v>28</v>
      </c>
      <c r="H147" s="2" t="s">
        <v>9</v>
      </c>
    </row>
    <row r="148" spans="1:8">
      <c r="A148" s="171" t="s">
        <v>29</v>
      </c>
      <c r="B148" s="172"/>
      <c r="C148" s="173"/>
      <c r="D148" s="143">
        <v>834</v>
      </c>
      <c r="E148" s="142">
        <v>735</v>
      </c>
      <c r="F148" s="136">
        <v>120</v>
      </c>
      <c r="G148" s="135">
        <v>24</v>
      </c>
      <c r="H148" s="128">
        <v>1713</v>
      </c>
    </row>
    <row r="149" spans="1:8">
      <c r="A149" s="174" t="s">
        <v>30</v>
      </c>
      <c r="B149" s="175"/>
      <c r="C149" s="176"/>
      <c r="D149" s="137">
        <v>9837</v>
      </c>
      <c r="E149" s="141">
        <v>7856</v>
      </c>
      <c r="F149" s="137">
        <v>2110</v>
      </c>
      <c r="G149" s="134">
        <v>303</v>
      </c>
      <c r="H149" s="129">
        <v>20106</v>
      </c>
    </row>
    <row r="150" spans="1:8">
      <c r="A150" s="177" t="s">
        <v>31</v>
      </c>
      <c r="B150" s="178"/>
      <c r="C150" s="179"/>
      <c r="D150" s="144">
        <v>4346</v>
      </c>
      <c r="E150" s="140">
        <v>5262</v>
      </c>
      <c r="F150" s="138">
        <v>2044</v>
      </c>
      <c r="G150" s="133">
        <v>423</v>
      </c>
      <c r="H150" s="131">
        <v>12075</v>
      </c>
    </row>
    <row r="151" spans="1:8">
      <c r="A151" s="180" t="s">
        <v>32</v>
      </c>
      <c r="B151" s="181"/>
      <c r="C151" s="182"/>
      <c r="D151" s="145">
        <f>SUM(D148:D150)</f>
        <v>15017</v>
      </c>
      <c r="E151" s="13">
        <f>SUM(E148:E150)</f>
        <v>13853</v>
      </c>
      <c r="F151" s="139">
        <f>SUM(F148:F150)</f>
        <v>4274</v>
      </c>
      <c r="G151" s="132">
        <f>SUM(G148:G150)</f>
        <v>750</v>
      </c>
      <c r="H151" s="5">
        <f>SUM(H148:H150)</f>
        <v>33894</v>
      </c>
    </row>
    <row r="175" spans="7:11">
      <c r="G175" s="168" t="s">
        <v>34</v>
      </c>
      <c r="H175" s="169"/>
      <c r="I175" s="169"/>
      <c r="J175" s="94" t="s">
        <v>33</v>
      </c>
      <c r="K175" s="93" t="s">
        <v>35</v>
      </c>
    </row>
    <row r="176" spans="7:11">
      <c r="G176" s="195" t="s">
        <v>29</v>
      </c>
      <c r="H176" s="196"/>
      <c r="I176" s="196"/>
      <c r="J176" s="128">
        <f>H148</f>
        <v>1713</v>
      </c>
      <c r="K176" s="96">
        <f>J176/J179</f>
        <v>5.0539918569658344E-2</v>
      </c>
    </row>
    <row r="177" spans="7:11">
      <c r="G177" s="174" t="s">
        <v>30</v>
      </c>
      <c r="H177" s="175"/>
      <c r="I177" s="175"/>
      <c r="J177" s="129">
        <f>H149</f>
        <v>20106</v>
      </c>
      <c r="K177" s="97">
        <f>J177/J179</f>
        <v>0.59320233669676048</v>
      </c>
    </row>
    <row r="178" spans="7:11">
      <c r="G178" s="193" t="s">
        <v>31</v>
      </c>
      <c r="H178" s="194"/>
      <c r="I178" s="194"/>
      <c r="J178" s="130">
        <f>H150</f>
        <v>12075</v>
      </c>
      <c r="K178" s="97">
        <f>J178/J179</f>
        <v>0.35625774473358118</v>
      </c>
    </row>
    <row r="179" spans="7:11">
      <c r="G179" s="168" t="s">
        <v>32</v>
      </c>
      <c r="H179" s="169"/>
      <c r="I179" s="169"/>
      <c r="J179" s="5">
        <f>SUM(J176:J178)</f>
        <v>33894</v>
      </c>
      <c r="K179" s="98"/>
    </row>
    <row r="186" spans="7:11">
      <c r="G186" t="s">
        <v>173</v>
      </c>
    </row>
    <row r="187" spans="7:11">
      <c r="G187" t="s">
        <v>163</v>
      </c>
    </row>
    <row r="188" spans="7:11">
      <c r="G188" t="s">
        <v>36</v>
      </c>
    </row>
    <row r="189" spans="7:11">
      <c r="G189" t="s">
        <v>174</v>
      </c>
    </row>
    <row r="195" spans="1:10">
      <c r="A195" s="185" t="s">
        <v>43</v>
      </c>
      <c r="B195" s="186"/>
      <c r="C195" s="186"/>
      <c r="D195" s="186"/>
      <c r="E195" s="186"/>
      <c r="F195" s="186"/>
    </row>
    <row r="196" spans="1:10">
      <c r="A196" s="186"/>
      <c r="B196" s="186"/>
      <c r="C196" s="186"/>
      <c r="D196" s="186"/>
      <c r="E196" s="186"/>
      <c r="F196" s="186"/>
    </row>
    <row r="197" spans="1:10">
      <c r="H197" s="102" t="s">
        <v>37</v>
      </c>
      <c r="I197" s="95" t="s">
        <v>33</v>
      </c>
      <c r="J197" s="99" t="s">
        <v>38</v>
      </c>
    </row>
    <row r="198" spans="1:10">
      <c r="H198" s="92" t="s">
        <v>39</v>
      </c>
      <c r="I198" s="5">
        <f>J177+J178</f>
        <v>32181</v>
      </c>
      <c r="J198" s="101">
        <f>I198/I200</f>
        <v>0.94946008143034166</v>
      </c>
    </row>
    <row r="199" spans="1:10">
      <c r="H199" s="92" t="s">
        <v>40</v>
      </c>
      <c r="I199" s="5">
        <f>J176</f>
        <v>1713</v>
      </c>
      <c r="J199" s="101">
        <f>I199/I200</f>
        <v>5.0539918569658344E-2</v>
      </c>
    </row>
    <row r="200" spans="1:10">
      <c r="H200" s="66" t="s">
        <v>41</v>
      </c>
      <c r="I200" s="131">
        <f>I198+I199</f>
        <v>33894</v>
      </c>
      <c r="J200" s="100" t="s">
        <v>42</v>
      </c>
    </row>
    <row r="215" ht="11.25" customHeight="1"/>
  </sheetData>
  <mergeCells count="75">
    <mergeCell ref="F37:F38"/>
    <mergeCell ref="E39:E40"/>
    <mergeCell ref="F39:F40"/>
    <mergeCell ref="G39:G40"/>
    <mergeCell ref="H39:H40"/>
    <mergeCell ref="I39:I40"/>
    <mergeCell ref="I35:I36"/>
    <mergeCell ref="G33:G34"/>
    <mergeCell ref="H33:H34"/>
    <mergeCell ref="I33:I34"/>
    <mergeCell ref="J37:J38"/>
    <mergeCell ref="G37:G38"/>
    <mergeCell ref="H37:H38"/>
    <mergeCell ref="I37:I38"/>
    <mergeCell ref="J33:J34"/>
    <mergeCell ref="J35:J36"/>
    <mergeCell ref="G35:G36"/>
    <mergeCell ref="H35:H36"/>
    <mergeCell ref="F35:F36"/>
    <mergeCell ref="A33:A34"/>
    <mergeCell ref="B33:B34"/>
    <mergeCell ref="C33:C34"/>
    <mergeCell ref="D33:D34"/>
    <mergeCell ref="E33:E34"/>
    <mergeCell ref="F33:F34"/>
    <mergeCell ref="A35:A36"/>
    <mergeCell ref="B35:B36"/>
    <mergeCell ref="C35:C36"/>
    <mergeCell ref="D35:D36"/>
    <mergeCell ref="E35:E36"/>
    <mergeCell ref="A29:H30"/>
    <mergeCell ref="B1:J2"/>
    <mergeCell ref="H4:K4"/>
    <mergeCell ref="A5:F6"/>
    <mergeCell ref="F7:J9"/>
    <mergeCell ref="F31:F32"/>
    <mergeCell ref="G31:G32"/>
    <mergeCell ref="H31:H32"/>
    <mergeCell ref="I31:I32"/>
    <mergeCell ref="J31:J32"/>
    <mergeCell ref="E31:E32"/>
    <mergeCell ref="A37:A38"/>
    <mergeCell ref="B37:B38"/>
    <mergeCell ref="C37:C38"/>
    <mergeCell ref="D37:D38"/>
    <mergeCell ref="E37:E38"/>
    <mergeCell ref="B31:B32"/>
    <mergeCell ref="A31:A32"/>
    <mergeCell ref="C31:C32"/>
    <mergeCell ref="D31:D32"/>
    <mergeCell ref="A39:A40"/>
    <mergeCell ref="B39:B40"/>
    <mergeCell ref="C39:C40"/>
    <mergeCell ref="D39:D40"/>
    <mergeCell ref="G179:I179"/>
    <mergeCell ref="G178:I178"/>
    <mergeCell ref="G177:I177"/>
    <mergeCell ref="G176:I176"/>
    <mergeCell ref="A195:F196"/>
    <mergeCell ref="J39:J40"/>
    <mergeCell ref="G175:I175"/>
    <mergeCell ref="A147:C147"/>
    <mergeCell ref="A148:C148"/>
    <mergeCell ref="A149:C149"/>
    <mergeCell ref="A150:C150"/>
    <mergeCell ref="A151:C151"/>
    <mergeCell ref="A119:B119"/>
    <mergeCell ref="A144:F145"/>
    <mergeCell ref="A115:B115"/>
    <mergeCell ref="A116:B116"/>
    <mergeCell ref="A117:B117"/>
    <mergeCell ref="A118:B118"/>
    <mergeCell ref="A114:B114"/>
    <mergeCell ref="A73:F74"/>
    <mergeCell ref="A110:F1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0"/>
  <sheetViews>
    <sheetView view="pageBreakPreview" zoomScaleNormal="100" zoomScaleSheetLayoutView="100" workbookViewId="0">
      <selection activeCell="L17" sqref="L17"/>
    </sheetView>
  </sheetViews>
  <sheetFormatPr defaultRowHeight="11.25"/>
  <sheetData>
    <row r="2" spans="1:9">
      <c r="A2" s="185" t="s">
        <v>148</v>
      </c>
      <c r="B2" s="186"/>
      <c r="C2" s="186"/>
      <c r="D2" s="186"/>
      <c r="E2" s="186"/>
      <c r="F2" s="186"/>
    </row>
    <row r="3" spans="1:9">
      <c r="A3" s="186"/>
      <c r="B3" s="186"/>
      <c r="C3" s="186"/>
      <c r="D3" s="186"/>
      <c r="E3" s="186"/>
      <c r="F3" s="186"/>
    </row>
    <row r="4" spans="1:9">
      <c r="A4" t="s">
        <v>149</v>
      </c>
    </row>
    <row r="5" spans="1:9" ht="13.5" customHeight="1">
      <c r="A5" t="s">
        <v>188</v>
      </c>
    </row>
    <row r="6" spans="1:9">
      <c r="A6" t="s">
        <v>189</v>
      </c>
    </row>
    <row r="8" spans="1:9" ht="13.5">
      <c r="B8" s="14"/>
      <c r="C8" s="224" t="s">
        <v>44</v>
      </c>
      <c r="D8" s="225"/>
      <c r="E8" s="226" t="s">
        <v>150</v>
      </c>
      <c r="F8" s="227"/>
      <c r="G8" s="228"/>
      <c r="H8" s="229" t="s">
        <v>45</v>
      </c>
      <c r="I8" s="229"/>
    </row>
    <row r="9" spans="1:9">
      <c r="B9" s="15">
        <v>1</v>
      </c>
      <c r="C9" s="230" t="s">
        <v>46</v>
      </c>
      <c r="D9" s="231"/>
      <c r="E9" s="232">
        <v>109.8</v>
      </c>
      <c r="F9" s="233"/>
      <c r="G9" s="234"/>
      <c r="H9" s="235">
        <v>2</v>
      </c>
      <c r="I9" s="235"/>
    </row>
    <row r="10" spans="1:9">
      <c r="B10" s="16">
        <v>2</v>
      </c>
      <c r="C10" s="236" t="s">
        <v>47</v>
      </c>
      <c r="D10" s="237"/>
      <c r="E10" s="238">
        <v>67.2</v>
      </c>
      <c r="F10" s="239"/>
      <c r="G10" s="240"/>
      <c r="H10" s="241">
        <v>4</v>
      </c>
      <c r="I10" s="241"/>
    </row>
    <row r="11" spans="1:9">
      <c r="B11" s="16">
        <v>3</v>
      </c>
      <c r="C11" s="236" t="s">
        <v>49</v>
      </c>
      <c r="D11" s="237"/>
      <c r="E11" s="238">
        <v>65.599999999999994</v>
      </c>
      <c r="F11" s="239"/>
      <c r="G11" s="240"/>
      <c r="H11" s="241">
        <v>8</v>
      </c>
      <c r="I11" s="241"/>
    </row>
    <row r="12" spans="1:9">
      <c r="B12" s="16">
        <v>4</v>
      </c>
      <c r="C12" s="236" t="s">
        <v>48</v>
      </c>
      <c r="D12" s="237"/>
      <c r="E12" s="238">
        <v>60.9</v>
      </c>
      <c r="F12" s="239"/>
      <c r="G12" s="240"/>
      <c r="H12" s="241">
        <v>9</v>
      </c>
      <c r="I12" s="241"/>
    </row>
    <row r="13" spans="1:9">
      <c r="B13" s="16">
        <v>5</v>
      </c>
      <c r="C13" s="236" t="s">
        <v>94</v>
      </c>
      <c r="D13" s="237"/>
      <c r="E13" s="238">
        <v>59.8</v>
      </c>
      <c r="F13" s="239"/>
      <c r="G13" s="240"/>
      <c r="H13" s="241">
        <v>5</v>
      </c>
      <c r="I13" s="241"/>
    </row>
    <row r="14" spans="1:9">
      <c r="B14" s="16">
        <v>6</v>
      </c>
      <c r="C14" s="236" t="s">
        <v>50</v>
      </c>
      <c r="D14" s="237"/>
      <c r="E14" s="238">
        <v>58.5</v>
      </c>
      <c r="F14" s="239"/>
      <c r="G14" s="240"/>
      <c r="H14" s="241">
        <v>7</v>
      </c>
      <c r="I14" s="241"/>
    </row>
    <row r="15" spans="1:9">
      <c r="B15" s="16">
        <v>7</v>
      </c>
      <c r="C15" s="236" t="s">
        <v>51</v>
      </c>
      <c r="D15" s="237"/>
      <c r="E15" s="238">
        <v>55</v>
      </c>
      <c r="F15" s="239"/>
      <c r="G15" s="240"/>
      <c r="H15" s="241">
        <v>11</v>
      </c>
      <c r="I15" s="241"/>
    </row>
    <row r="16" spans="1:9">
      <c r="B16" s="16">
        <v>8</v>
      </c>
      <c r="C16" s="236" t="s">
        <v>52</v>
      </c>
      <c r="D16" s="237"/>
      <c r="E16" s="238">
        <v>54.8</v>
      </c>
      <c r="F16" s="239">
        <v>41.896317059037557</v>
      </c>
      <c r="G16" s="240">
        <v>41.896317059037557</v>
      </c>
      <c r="H16" s="241">
        <v>13</v>
      </c>
      <c r="I16" s="241"/>
    </row>
    <row r="17" spans="1:18">
      <c r="B17" s="16">
        <v>9</v>
      </c>
      <c r="C17" s="236" t="s">
        <v>175</v>
      </c>
      <c r="D17" s="237"/>
      <c r="E17" s="238">
        <v>54.3</v>
      </c>
      <c r="F17" s="239"/>
      <c r="G17" s="240"/>
      <c r="H17" s="241">
        <v>16</v>
      </c>
      <c r="I17" s="241"/>
    </row>
    <row r="18" spans="1:18">
      <c r="B18" s="17">
        <v>10</v>
      </c>
      <c r="C18" s="242" t="s">
        <v>143</v>
      </c>
      <c r="D18" s="243"/>
      <c r="E18" s="244">
        <v>51.7</v>
      </c>
      <c r="F18" s="245"/>
      <c r="G18" s="246"/>
      <c r="H18" s="247">
        <v>18</v>
      </c>
      <c r="I18" s="247"/>
    </row>
    <row r="19" spans="1:18">
      <c r="B19" s="87"/>
      <c r="C19" s="88"/>
      <c r="D19" s="88"/>
      <c r="E19" s="89"/>
      <c r="F19" s="89"/>
      <c r="G19" s="89"/>
      <c r="H19" s="90"/>
      <c r="I19" s="90"/>
    </row>
    <row r="21" spans="1:18">
      <c r="A21" s="185" t="s">
        <v>114</v>
      </c>
      <c r="B21" s="186"/>
      <c r="C21" s="186"/>
      <c r="D21" s="186"/>
      <c r="E21" s="1"/>
      <c r="F21" s="216" t="s">
        <v>113</v>
      </c>
      <c r="G21" s="216"/>
      <c r="H21" s="216"/>
      <c r="I21" s="216"/>
      <c r="J21" s="216"/>
      <c r="K21" s="216"/>
      <c r="L21" s="216"/>
      <c r="M21" s="216"/>
      <c r="N21" s="216"/>
      <c r="O21" s="216"/>
      <c r="P21" s="1"/>
      <c r="Q21" s="1"/>
      <c r="R21" s="1"/>
    </row>
    <row r="22" spans="1:18">
      <c r="A22" s="251"/>
      <c r="B22" s="251"/>
      <c r="C22" s="251"/>
      <c r="D22" s="251"/>
      <c r="E22" s="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"/>
      <c r="Q22" s="1"/>
      <c r="R22" s="1"/>
    </row>
    <row r="23" spans="1:18" ht="13.5">
      <c r="A23" s="35"/>
      <c r="B23" s="36"/>
      <c r="C23" s="37"/>
      <c r="D23" s="253" t="s">
        <v>139</v>
      </c>
      <c r="E23" s="254"/>
      <c r="F23" s="255" t="s">
        <v>140</v>
      </c>
      <c r="G23" s="254"/>
      <c r="H23" s="248" t="s">
        <v>79</v>
      </c>
      <c r="I23" s="170"/>
      <c r="J23" s="256" t="s">
        <v>84</v>
      </c>
      <c r="K23" s="254"/>
      <c r="L23" s="248" t="s">
        <v>93</v>
      </c>
      <c r="M23" s="170"/>
      <c r="N23" s="256" t="s">
        <v>99</v>
      </c>
      <c r="O23" s="254"/>
      <c r="P23" s="248" t="s">
        <v>104</v>
      </c>
      <c r="Q23" s="170"/>
      <c r="R23" s="103" t="s">
        <v>9</v>
      </c>
    </row>
    <row r="24" spans="1:18" ht="13.5">
      <c r="A24" s="249" t="s">
        <v>112</v>
      </c>
      <c r="B24" s="250"/>
      <c r="C24" s="38" t="s">
        <v>58</v>
      </c>
      <c r="D24" s="39">
        <v>10440</v>
      </c>
      <c r="E24" s="40">
        <f>D24/R24</f>
        <v>0.79379562043795615</v>
      </c>
      <c r="F24" s="41">
        <v>507</v>
      </c>
      <c r="G24" s="42">
        <f>F24/$R$24</f>
        <v>3.8549270072992699E-2</v>
      </c>
      <c r="H24" s="41">
        <v>257</v>
      </c>
      <c r="I24" s="43">
        <f>H24/$R$24</f>
        <v>1.9540754257907543E-2</v>
      </c>
      <c r="J24" s="44">
        <v>1915</v>
      </c>
      <c r="K24" s="42">
        <f>J24/$R$24</f>
        <v>0.14560523114355231</v>
      </c>
      <c r="L24" s="41">
        <v>21</v>
      </c>
      <c r="M24" s="43">
        <f>L24/$R$24</f>
        <v>1.5967153284671533E-3</v>
      </c>
      <c r="N24" s="44">
        <v>5</v>
      </c>
      <c r="O24" s="42">
        <f>N24/$R$24</f>
        <v>3.8017031630170319E-4</v>
      </c>
      <c r="P24" s="41">
        <v>7</v>
      </c>
      <c r="Q24" s="42">
        <f>P24/$R$24</f>
        <v>5.3223844282238443E-4</v>
      </c>
      <c r="R24" s="45">
        <f t="shared" ref="R24:R30" si="0">D24+F24+H24+J24+L24+N24+P24</f>
        <v>13152</v>
      </c>
    </row>
    <row r="25" spans="1:18" ht="13.5">
      <c r="A25" s="249"/>
      <c r="B25" s="250"/>
      <c r="C25" s="46" t="s">
        <v>67</v>
      </c>
      <c r="D25" s="47">
        <v>2460</v>
      </c>
      <c r="E25" s="48">
        <f>D25/R25</f>
        <v>0.38180971597082103</v>
      </c>
      <c r="F25" s="49">
        <v>3456</v>
      </c>
      <c r="G25" s="50">
        <f>F25/R25</f>
        <v>0.5363960887785193</v>
      </c>
      <c r="H25" s="51">
        <v>189</v>
      </c>
      <c r="I25" s="52">
        <f>H25/$R$25</f>
        <v>2.9334161105075276E-2</v>
      </c>
      <c r="J25" s="47">
        <v>326</v>
      </c>
      <c r="K25" s="48">
        <f>J25/$R$25</f>
        <v>5.0597547726214498E-2</v>
      </c>
      <c r="L25" s="51">
        <v>3</v>
      </c>
      <c r="M25" s="52">
        <f>L25/$R$24</f>
        <v>2.2810218978102189E-4</v>
      </c>
      <c r="N25" s="47">
        <v>3</v>
      </c>
      <c r="O25" s="48">
        <f>N25/$R$25</f>
        <v>4.6562160484246468E-4</v>
      </c>
      <c r="P25" s="51">
        <v>6</v>
      </c>
      <c r="Q25" s="48">
        <f>P25/$R$25</f>
        <v>9.3124320968492936E-4</v>
      </c>
      <c r="R25" s="53">
        <f t="shared" si="0"/>
        <v>6443</v>
      </c>
    </row>
    <row r="26" spans="1:18" ht="13.5">
      <c r="A26" s="249"/>
      <c r="B26" s="250"/>
      <c r="C26" s="46" t="s">
        <v>79</v>
      </c>
      <c r="D26" s="47">
        <v>1131</v>
      </c>
      <c r="E26" s="48">
        <f>D26/$R$26</f>
        <v>0.31662933930571108</v>
      </c>
      <c r="F26" s="47">
        <v>65</v>
      </c>
      <c r="G26" s="48">
        <f>F26/$R$26</f>
        <v>1.8197088465845463E-2</v>
      </c>
      <c r="H26" s="49">
        <v>2206</v>
      </c>
      <c r="I26" s="54">
        <f>H26/R26</f>
        <v>0.61758118701007836</v>
      </c>
      <c r="J26" s="47">
        <v>112</v>
      </c>
      <c r="K26" s="48">
        <f>J26/$R$26</f>
        <v>3.1354983202687571E-2</v>
      </c>
      <c r="L26" s="51">
        <v>0</v>
      </c>
      <c r="M26" s="52">
        <f>L26/$R$25</f>
        <v>0</v>
      </c>
      <c r="N26" s="47">
        <v>43</v>
      </c>
      <c r="O26" s="48">
        <f>N26/$R$26</f>
        <v>1.2038073908174692E-2</v>
      </c>
      <c r="P26" s="51">
        <v>15</v>
      </c>
      <c r="Q26" s="48">
        <f>P26/$R$26</f>
        <v>4.1993281075027996E-3</v>
      </c>
      <c r="R26" s="53">
        <f t="shared" si="0"/>
        <v>3572</v>
      </c>
    </row>
    <row r="27" spans="1:18" ht="13.5">
      <c r="A27" s="249"/>
      <c r="B27" s="250"/>
      <c r="C27" s="46" t="s">
        <v>84</v>
      </c>
      <c r="D27" s="47">
        <v>318</v>
      </c>
      <c r="E27" s="48">
        <f>D27/$R$27</f>
        <v>5.6765440913959297E-2</v>
      </c>
      <c r="F27" s="47">
        <v>7</v>
      </c>
      <c r="G27" s="48">
        <f>F27/$R$27</f>
        <v>1.2495537308104248E-3</v>
      </c>
      <c r="H27" s="51">
        <v>5</v>
      </c>
      <c r="I27" s="52">
        <f>H27/$R$26</f>
        <v>1.3997760358342665E-3</v>
      </c>
      <c r="J27" s="55">
        <v>5210</v>
      </c>
      <c r="K27" s="50">
        <f>J27/R27</f>
        <v>0.93002499107461623</v>
      </c>
      <c r="L27" s="51">
        <v>62</v>
      </c>
      <c r="M27" s="52">
        <f>L27/$R$27</f>
        <v>1.1067475901463763E-2</v>
      </c>
      <c r="N27" s="47">
        <v>0</v>
      </c>
      <c r="O27" s="48">
        <f>N27/$R$26</f>
        <v>0</v>
      </c>
      <c r="P27" s="51">
        <v>0</v>
      </c>
      <c r="Q27" s="48">
        <f>P27/$R$26</f>
        <v>0</v>
      </c>
      <c r="R27" s="53">
        <f t="shared" si="0"/>
        <v>5602</v>
      </c>
    </row>
    <row r="28" spans="1:18" ht="13.5">
      <c r="A28" s="249"/>
      <c r="B28" s="250"/>
      <c r="C28" s="46" t="s">
        <v>93</v>
      </c>
      <c r="D28" s="47">
        <v>33</v>
      </c>
      <c r="E28" s="48">
        <f>D28/$R$28</f>
        <v>2.6066350710900472E-2</v>
      </c>
      <c r="F28" s="47">
        <v>0</v>
      </c>
      <c r="G28" s="48">
        <f>F28/$R$28</f>
        <v>0</v>
      </c>
      <c r="H28" s="51"/>
      <c r="I28" s="52">
        <f>H28/$R$27</f>
        <v>0</v>
      </c>
      <c r="J28" s="47">
        <v>274</v>
      </c>
      <c r="K28" s="48">
        <f>J28/$R$28</f>
        <v>0.21642969984202212</v>
      </c>
      <c r="L28" s="49">
        <v>959</v>
      </c>
      <c r="M28" s="54">
        <f>L28/R28</f>
        <v>0.75750394944707744</v>
      </c>
      <c r="N28" s="47">
        <v>0</v>
      </c>
      <c r="O28" s="48">
        <f>N28/$R$27</f>
        <v>0</v>
      </c>
      <c r="P28" s="51">
        <v>0</v>
      </c>
      <c r="Q28" s="48">
        <f>P28/$R$27</f>
        <v>0</v>
      </c>
      <c r="R28" s="53">
        <f t="shared" si="0"/>
        <v>1266</v>
      </c>
    </row>
    <row r="29" spans="1:18" ht="13.5">
      <c r="A29" s="249"/>
      <c r="B29" s="250"/>
      <c r="C29" s="46" t="s">
        <v>99</v>
      </c>
      <c r="D29" s="47">
        <v>255</v>
      </c>
      <c r="E29" s="48">
        <f>D29/$R$29</f>
        <v>0.13308977035490605</v>
      </c>
      <c r="F29" s="47">
        <v>16</v>
      </c>
      <c r="G29" s="48">
        <f>F29/$R$29</f>
        <v>8.350730688935281E-3</v>
      </c>
      <c r="H29" s="51">
        <v>477</v>
      </c>
      <c r="I29" s="52">
        <f>H29/$R$29</f>
        <v>0.2489561586638831</v>
      </c>
      <c r="J29" s="47">
        <v>39</v>
      </c>
      <c r="K29" s="48">
        <f>J29/$R$29</f>
        <v>2.035490605427975E-2</v>
      </c>
      <c r="L29" s="51">
        <v>0</v>
      </c>
      <c r="M29" s="52">
        <f>L29/$R$29</f>
        <v>0</v>
      </c>
      <c r="N29" s="55">
        <v>733</v>
      </c>
      <c r="O29" s="50">
        <f>N29/$R$29</f>
        <v>0.38256784968684759</v>
      </c>
      <c r="P29" s="56">
        <v>396</v>
      </c>
      <c r="Q29" s="57">
        <f>P29/R29</f>
        <v>0.20668058455114824</v>
      </c>
      <c r="R29" s="53">
        <f t="shared" si="0"/>
        <v>1916</v>
      </c>
    </row>
    <row r="30" spans="1:18" ht="13.5">
      <c r="A30" s="249"/>
      <c r="B30" s="250"/>
      <c r="C30" s="58" t="s">
        <v>104</v>
      </c>
      <c r="D30" s="59">
        <v>84</v>
      </c>
      <c r="E30" s="60">
        <f>D30/$R$30</f>
        <v>4.3232115285640763E-2</v>
      </c>
      <c r="F30" s="59">
        <v>2</v>
      </c>
      <c r="G30" s="60">
        <f>F30/$R$30</f>
        <v>1.029336078229542E-3</v>
      </c>
      <c r="H30" s="61">
        <v>37</v>
      </c>
      <c r="I30" s="62">
        <f>H30/$R$30</f>
        <v>1.9042717447246525E-2</v>
      </c>
      <c r="J30" s="59">
        <v>11</v>
      </c>
      <c r="K30" s="60">
        <f>J30/$R$30</f>
        <v>5.6613484302624811E-3</v>
      </c>
      <c r="L30" s="61">
        <v>0</v>
      </c>
      <c r="M30" s="62">
        <f>L30/$R$30</f>
        <v>0</v>
      </c>
      <c r="N30" s="59">
        <v>80</v>
      </c>
      <c r="O30" s="60">
        <f>N30/$R$30</f>
        <v>4.1173443129181676E-2</v>
      </c>
      <c r="P30" s="63">
        <v>1729</v>
      </c>
      <c r="Q30" s="64">
        <f>P30/R30</f>
        <v>0.88986103962943897</v>
      </c>
      <c r="R30" s="65">
        <f t="shared" si="0"/>
        <v>1943</v>
      </c>
    </row>
    <row r="31" spans="1:18" ht="13.5">
      <c r="A31" s="66"/>
      <c r="B31" s="67"/>
      <c r="C31" s="68"/>
      <c r="D31" s="69">
        <f>SUM(D24:D30)</f>
        <v>14721</v>
      </c>
      <c r="E31" s="70"/>
      <c r="F31" s="71">
        <f>SUM(F24:F30)</f>
        <v>4053</v>
      </c>
      <c r="G31" s="70"/>
      <c r="H31" s="71">
        <f>SUM(H24:H30)</f>
        <v>3171</v>
      </c>
      <c r="I31" s="72"/>
      <c r="J31" s="69">
        <f>SUM(J24:J30)</f>
        <v>7887</v>
      </c>
      <c r="K31" s="70"/>
      <c r="L31" s="71">
        <f>SUM(L24:L30)</f>
        <v>1045</v>
      </c>
      <c r="M31" s="72"/>
      <c r="N31" s="69">
        <f>SUM(N24:N30)</f>
        <v>864</v>
      </c>
      <c r="O31" s="70"/>
      <c r="P31" s="73">
        <f>SUM(P24:P30)</f>
        <v>2153</v>
      </c>
      <c r="Q31" s="74"/>
      <c r="R31" s="75">
        <f>SUM(D31:Q31)</f>
        <v>33894</v>
      </c>
    </row>
    <row r="33" spans="1:12">
      <c r="C33" t="s">
        <v>115</v>
      </c>
    </row>
    <row r="34" spans="1:12">
      <c r="C34" t="s">
        <v>116</v>
      </c>
    </row>
    <row r="35" spans="1:12">
      <c r="C35" t="s">
        <v>117</v>
      </c>
    </row>
    <row r="39" spans="1:12" ht="11.25" customHeight="1">
      <c r="A39" s="185" t="s">
        <v>166</v>
      </c>
      <c r="B39" s="185"/>
      <c r="C39" s="185"/>
      <c r="D39" s="185"/>
      <c r="E39" s="185"/>
      <c r="F39" s="185"/>
      <c r="G39" s="185"/>
    </row>
    <row r="40" spans="1:12" ht="13.5">
      <c r="A40" s="185"/>
      <c r="B40" s="185"/>
      <c r="C40" s="185"/>
      <c r="D40" s="185"/>
      <c r="E40" s="185"/>
      <c r="F40" s="185"/>
      <c r="G40" s="185"/>
      <c r="H40" s="1"/>
      <c r="I40" s="76"/>
      <c r="J40" s="1"/>
      <c r="K40" s="76"/>
      <c r="L40" s="1"/>
    </row>
    <row r="41" spans="1:12" ht="12">
      <c r="A41" s="77"/>
      <c r="B41" s="78"/>
      <c r="C41" s="252" t="s">
        <v>118</v>
      </c>
      <c r="D41" s="169"/>
      <c r="E41" s="170"/>
      <c r="F41" s="168" t="s">
        <v>147</v>
      </c>
      <c r="G41" s="170"/>
      <c r="H41" s="168" t="s">
        <v>156</v>
      </c>
      <c r="I41" s="170"/>
      <c r="J41" s="168" t="s">
        <v>164</v>
      </c>
      <c r="K41" s="170"/>
      <c r="L41" s="124" t="s">
        <v>165</v>
      </c>
    </row>
    <row r="42" spans="1:12" ht="13.5">
      <c r="A42" s="79" t="s">
        <v>119</v>
      </c>
      <c r="B42" s="80">
        <v>1</v>
      </c>
      <c r="C42" s="264" t="s">
        <v>176</v>
      </c>
      <c r="D42" s="265"/>
      <c r="E42" s="266"/>
      <c r="F42" s="262">
        <v>4298</v>
      </c>
      <c r="G42" s="263"/>
      <c r="H42" s="260">
        <v>4521</v>
      </c>
      <c r="I42" s="261"/>
      <c r="J42" s="260">
        <v>4685</v>
      </c>
      <c r="K42" s="261"/>
      <c r="L42" s="81">
        <f>J42-H42</f>
        <v>164</v>
      </c>
    </row>
    <row r="43" spans="1:12" ht="13.5">
      <c r="A43" s="79" t="s">
        <v>120</v>
      </c>
      <c r="B43" s="82">
        <v>2</v>
      </c>
      <c r="C43" s="264" t="s">
        <v>132</v>
      </c>
      <c r="D43" s="265"/>
      <c r="E43" s="266"/>
      <c r="F43" s="267">
        <v>4623</v>
      </c>
      <c r="G43" s="268"/>
      <c r="H43" s="269">
        <v>4354</v>
      </c>
      <c r="I43" s="270"/>
      <c r="J43" s="269">
        <v>4451</v>
      </c>
      <c r="K43" s="270"/>
      <c r="L43" s="83">
        <f>J43-H43</f>
        <v>97</v>
      </c>
    </row>
    <row r="44" spans="1:12" ht="13.5">
      <c r="A44" s="79" t="s">
        <v>121</v>
      </c>
      <c r="B44" s="82">
        <v>3</v>
      </c>
      <c r="C44" s="257" t="s">
        <v>177</v>
      </c>
      <c r="D44" s="258"/>
      <c r="E44" s="259"/>
      <c r="F44" s="260">
        <v>2503</v>
      </c>
      <c r="G44" s="261"/>
      <c r="H44" s="260">
        <v>2798</v>
      </c>
      <c r="I44" s="261"/>
      <c r="J44" s="260">
        <v>2831</v>
      </c>
      <c r="K44" s="261"/>
      <c r="L44" s="83">
        <f t="shared" ref="L44:L50" si="1">J44-H44</f>
        <v>33</v>
      </c>
    </row>
    <row r="45" spans="1:12" ht="13.5">
      <c r="A45" s="79"/>
      <c r="B45" s="82">
        <v>4</v>
      </c>
      <c r="C45" s="257" t="s">
        <v>178</v>
      </c>
      <c r="D45" s="258"/>
      <c r="E45" s="259"/>
      <c r="F45" s="260">
        <v>2473</v>
      </c>
      <c r="G45" s="261"/>
      <c r="H45" s="260">
        <v>2520</v>
      </c>
      <c r="I45" s="261"/>
      <c r="J45" s="260">
        <v>2651</v>
      </c>
      <c r="K45" s="261"/>
      <c r="L45" s="83">
        <f t="shared" si="1"/>
        <v>131</v>
      </c>
    </row>
    <row r="46" spans="1:12" ht="13.5">
      <c r="A46" s="79" t="s">
        <v>122</v>
      </c>
      <c r="B46" s="84">
        <v>5</v>
      </c>
      <c r="C46" s="257" t="s">
        <v>179</v>
      </c>
      <c r="D46" s="258"/>
      <c r="E46" s="259"/>
      <c r="F46" s="260">
        <v>1915</v>
      </c>
      <c r="G46" s="261"/>
      <c r="H46" s="260">
        <v>2217</v>
      </c>
      <c r="I46" s="261"/>
      <c r="J46" s="260">
        <v>2563</v>
      </c>
      <c r="K46" s="261"/>
      <c r="L46" s="83">
        <f t="shared" si="1"/>
        <v>346</v>
      </c>
    </row>
    <row r="47" spans="1:12" ht="13.5">
      <c r="A47" s="79" t="s">
        <v>123</v>
      </c>
      <c r="B47" s="84">
        <v>6</v>
      </c>
      <c r="C47" s="257" t="s">
        <v>180</v>
      </c>
      <c r="D47" s="258"/>
      <c r="E47" s="259"/>
      <c r="F47" s="260">
        <v>1826</v>
      </c>
      <c r="G47" s="261"/>
      <c r="H47" s="260">
        <v>2151</v>
      </c>
      <c r="I47" s="261"/>
      <c r="J47" s="260">
        <v>2554</v>
      </c>
      <c r="K47" s="261"/>
      <c r="L47" s="83">
        <f t="shared" si="1"/>
        <v>403</v>
      </c>
    </row>
    <row r="48" spans="1:12" ht="13.5">
      <c r="A48" s="79" t="s">
        <v>124</v>
      </c>
      <c r="B48" s="82">
        <v>7</v>
      </c>
      <c r="C48" s="257" t="s">
        <v>181</v>
      </c>
      <c r="D48" s="258"/>
      <c r="E48" s="259"/>
      <c r="F48" s="260">
        <v>2066</v>
      </c>
      <c r="G48" s="261"/>
      <c r="H48" s="260">
        <v>2392</v>
      </c>
      <c r="I48" s="261"/>
      <c r="J48" s="260">
        <v>2327</v>
      </c>
      <c r="K48" s="261"/>
      <c r="L48" s="83">
        <f t="shared" si="1"/>
        <v>-65</v>
      </c>
    </row>
    <row r="49" spans="1:15" ht="13.5">
      <c r="A49" s="79" t="s">
        <v>125</v>
      </c>
      <c r="B49" s="82">
        <v>8</v>
      </c>
      <c r="C49" s="264" t="s">
        <v>182</v>
      </c>
      <c r="D49" s="265"/>
      <c r="E49" s="266"/>
      <c r="F49" s="260">
        <v>1958</v>
      </c>
      <c r="G49" s="261"/>
      <c r="H49" s="260">
        <v>1834</v>
      </c>
      <c r="I49" s="261"/>
      <c r="J49" s="260">
        <v>1746</v>
      </c>
      <c r="K49" s="261"/>
      <c r="L49" s="83">
        <f t="shared" si="1"/>
        <v>-88</v>
      </c>
    </row>
    <row r="50" spans="1:15" ht="13.5">
      <c r="A50" s="79" t="s">
        <v>126</v>
      </c>
      <c r="B50" s="82">
        <v>9</v>
      </c>
      <c r="C50" s="264" t="s">
        <v>183</v>
      </c>
      <c r="D50" s="265"/>
      <c r="E50" s="266"/>
      <c r="F50" s="260">
        <v>846</v>
      </c>
      <c r="G50" s="261"/>
      <c r="H50" s="260">
        <v>939</v>
      </c>
      <c r="I50" s="261"/>
      <c r="J50" s="260">
        <v>1254</v>
      </c>
      <c r="K50" s="261"/>
      <c r="L50" s="83">
        <f t="shared" si="1"/>
        <v>315</v>
      </c>
    </row>
    <row r="51" spans="1:15" ht="13.5">
      <c r="A51" s="79" t="s">
        <v>127</v>
      </c>
      <c r="B51" s="85">
        <v>10</v>
      </c>
      <c r="C51" s="276" t="s">
        <v>184</v>
      </c>
      <c r="D51" s="277"/>
      <c r="E51" s="278"/>
      <c r="F51" s="279">
        <v>962</v>
      </c>
      <c r="G51" s="280"/>
      <c r="H51" s="279">
        <v>1129</v>
      </c>
      <c r="I51" s="280"/>
      <c r="J51" s="279">
        <v>1193</v>
      </c>
      <c r="K51" s="280"/>
      <c r="L51" s="86">
        <f>J51-H51</f>
        <v>64</v>
      </c>
    </row>
    <row r="52" spans="1:15" ht="20.25" customHeight="1"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</row>
    <row r="96" spans="1:6">
      <c r="A96" s="185" t="s">
        <v>128</v>
      </c>
      <c r="B96" s="186"/>
      <c r="C96" s="186"/>
      <c r="D96" s="186"/>
      <c r="E96" s="186"/>
      <c r="F96" s="186"/>
    </row>
    <row r="97" spans="1:13" ht="13.5">
      <c r="A97" s="186"/>
      <c r="B97" s="186"/>
      <c r="C97" s="186"/>
      <c r="D97" s="186"/>
      <c r="E97" s="186"/>
      <c r="F97" s="186"/>
      <c r="G97" s="1"/>
      <c r="H97" s="1"/>
      <c r="I97" s="76"/>
      <c r="J97" s="1"/>
      <c r="K97" s="76"/>
      <c r="L97" s="1"/>
      <c r="M97" s="76"/>
    </row>
    <row r="98" spans="1:13">
      <c r="A98" s="77"/>
      <c r="B98" s="37"/>
      <c r="C98" s="275" t="s">
        <v>118</v>
      </c>
      <c r="D98" s="275"/>
      <c r="E98" s="275"/>
      <c r="F98" s="2" t="s">
        <v>16</v>
      </c>
      <c r="G98" s="2" t="s">
        <v>17</v>
      </c>
      <c r="H98" s="272" t="s">
        <v>129</v>
      </c>
      <c r="I98" s="271"/>
      <c r="J98" s="271" t="s">
        <v>130</v>
      </c>
      <c r="K98" s="271"/>
      <c r="L98" s="271" t="s">
        <v>131</v>
      </c>
      <c r="M98" s="271"/>
    </row>
    <row r="99" spans="1:13" ht="13.5">
      <c r="A99" s="77"/>
      <c r="B99" s="397">
        <v>1</v>
      </c>
      <c r="C99" s="404" t="str">
        <f>C42</f>
        <v>徳島赤十字病院</v>
      </c>
      <c r="D99" s="405"/>
      <c r="E99" s="406"/>
      <c r="F99" s="399">
        <v>950</v>
      </c>
      <c r="G99" s="163">
        <v>135</v>
      </c>
      <c r="H99" s="273">
        <f t="shared" ref="H99:H108" si="2">F99+G99</f>
        <v>1085</v>
      </c>
      <c r="I99" s="391"/>
      <c r="J99" s="274">
        <f>J42</f>
        <v>4685</v>
      </c>
      <c r="K99" s="274"/>
      <c r="L99" s="393">
        <f t="shared" ref="L99:L108" si="3">H99/J99</f>
        <v>0.23159018143009605</v>
      </c>
      <c r="M99" s="275"/>
    </row>
    <row r="100" spans="1:13" ht="13.5">
      <c r="A100" s="77"/>
      <c r="B100" s="398">
        <v>2</v>
      </c>
      <c r="C100" s="407" t="str">
        <f t="shared" ref="C100:C108" si="4">C43</f>
        <v>徳島県立中央病院</v>
      </c>
      <c r="D100" s="401"/>
      <c r="E100" s="408"/>
      <c r="F100" s="400">
        <v>552</v>
      </c>
      <c r="G100" s="164">
        <v>213</v>
      </c>
      <c r="H100" s="285">
        <f t="shared" si="2"/>
        <v>765</v>
      </c>
      <c r="I100" s="283"/>
      <c r="J100" s="395">
        <f t="shared" ref="J100:J108" si="5">J43</f>
        <v>4451</v>
      </c>
      <c r="K100" s="396"/>
      <c r="L100" s="284">
        <f t="shared" si="3"/>
        <v>0.17187148955290946</v>
      </c>
      <c r="M100" s="282"/>
    </row>
    <row r="101" spans="1:13" ht="13.5">
      <c r="A101" s="77"/>
      <c r="B101" s="398">
        <v>3</v>
      </c>
      <c r="C101" s="407" t="str">
        <f t="shared" si="4"/>
        <v>吉野川医療センター</v>
      </c>
      <c r="D101" s="401"/>
      <c r="E101" s="408"/>
      <c r="F101" s="400">
        <v>347</v>
      </c>
      <c r="G101" s="164">
        <v>59</v>
      </c>
      <c r="H101" s="285">
        <f t="shared" si="2"/>
        <v>406</v>
      </c>
      <c r="I101" s="283"/>
      <c r="J101" s="395">
        <f t="shared" si="5"/>
        <v>2831</v>
      </c>
      <c r="K101" s="396"/>
      <c r="L101" s="284">
        <f t="shared" si="3"/>
        <v>0.14341222182974214</v>
      </c>
      <c r="M101" s="282"/>
    </row>
    <row r="102" spans="1:13" ht="13.5">
      <c r="A102" s="77"/>
      <c r="B102" s="398">
        <v>4</v>
      </c>
      <c r="C102" s="407" t="str">
        <f t="shared" si="4"/>
        <v>徳島市民病院</v>
      </c>
      <c r="D102" s="401"/>
      <c r="E102" s="408"/>
      <c r="F102" s="400">
        <v>227</v>
      </c>
      <c r="G102" s="164">
        <v>6</v>
      </c>
      <c r="H102" s="285">
        <f t="shared" si="2"/>
        <v>233</v>
      </c>
      <c r="I102" s="283"/>
      <c r="J102" s="395">
        <f t="shared" si="5"/>
        <v>2651</v>
      </c>
      <c r="K102" s="396"/>
      <c r="L102" s="284">
        <f t="shared" si="3"/>
        <v>8.7891361750282906E-2</v>
      </c>
      <c r="M102" s="282"/>
    </row>
    <row r="103" spans="1:13" ht="13.5">
      <c r="A103" s="77"/>
      <c r="B103" s="398">
        <v>5</v>
      </c>
      <c r="C103" s="407" t="str">
        <f t="shared" si="4"/>
        <v>田岡病院</v>
      </c>
      <c r="D103" s="401"/>
      <c r="E103" s="408"/>
      <c r="F103" s="400">
        <v>311</v>
      </c>
      <c r="G103" s="164">
        <v>32</v>
      </c>
      <c r="H103" s="283">
        <f t="shared" si="2"/>
        <v>343</v>
      </c>
      <c r="I103" s="389"/>
      <c r="J103" s="395">
        <f t="shared" si="5"/>
        <v>2563</v>
      </c>
      <c r="K103" s="396"/>
      <c r="L103" s="390">
        <f t="shared" si="3"/>
        <v>0.13382754584471324</v>
      </c>
      <c r="M103" s="284"/>
    </row>
    <row r="104" spans="1:13" ht="13.5">
      <c r="A104" s="77"/>
      <c r="B104" s="398">
        <v>6</v>
      </c>
      <c r="C104" s="407" t="str">
        <f t="shared" si="4"/>
        <v>阿南医療センター</v>
      </c>
      <c r="D104" s="401"/>
      <c r="E104" s="408"/>
      <c r="F104" s="400">
        <v>318</v>
      </c>
      <c r="G104" s="164">
        <v>49</v>
      </c>
      <c r="H104" s="285">
        <f t="shared" si="2"/>
        <v>367</v>
      </c>
      <c r="I104" s="283"/>
      <c r="J104" s="395">
        <f t="shared" si="5"/>
        <v>2554</v>
      </c>
      <c r="K104" s="396"/>
      <c r="L104" s="284">
        <f t="shared" si="3"/>
        <v>0.1436961628817541</v>
      </c>
      <c r="M104" s="282"/>
    </row>
    <row r="105" spans="1:13" ht="13.5">
      <c r="A105" s="77"/>
      <c r="B105" s="398">
        <v>7</v>
      </c>
      <c r="C105" s="407" t="str">
        <f t="shared" si="4"/>
        <v>徳島県鳴門病院</v>
      </c>
      <c r="D105" s="401"/>
      <c r="E105" s="408"/>
      <c r="F105" s="400">
        <v>244</v>
      </c>
      <c r="G105" s="164">
        <v>61</v>
      </c>
      <c r="H105" s="285">
        <f t="shared" si="2"/>
        <v>305</v>
      </c>
      <c r="I105" s="283"/>
      <c r="J105" s="395">
        <f t="shared" si="5"/>
        <v>2327</v>
      </c>
      <c r="K105" s="396"/>
      <c r="L105" s="284">
        <f t="shared" si="3"/>
        <v>0.13107004727116459</v>
      </c>
      <c r="M105" s="282"/>
    </row>
    <row r="106" spans="1:13" ht="13.5">
      <c r="A106" s="77"/>
      <c r="B106" s="398">
        <v>8</v>
      </c>
      <c r="C106" s="407" t="str">
        <f t="shared" si="4"/>
        <v>徳島県立三好病院</v>
      </c>
      <c r="D106" s="401"/>
      <c r="E106" s="408"/>
      <c r="F106" s="400">
        <v>245</v>
      </c>
      <c r="G106" s="164">
        <v>67</v>
      </c>
      <c r="H106" s="285">
        <f t="shared" si="2"/>
        <v>312</v>
      </c>
      <c r="I106" s="283"/>
      <c r="J106" s="395">
        <f t="shared" si="5"/>
        <v>1746</v>
      </c>
      <c r="K106" s="396"/>
      <c r="L106" s="284">
        <f t="shared" si="3"/>
        <v>0.17869415807560138</v>
      </c>
      <c r="M106" s="282"/>
    </row>
    <row r="107" spans="1:13" ht="13.5">
      <c r="A107" s="77"/>
      <c r="B107" s="398">
        <v>9</v>
      </c>
      <c r="C107" s="407" t="str">
        <f t="shared" si="4"/>
        <v>徳島健生病院</v>
      </c>
      <c r="D107" s="401"/>
      <c r="E107" s="408"/>
      <c r="F107" s="400">
        <v>69</v>
      </c>
      <c r="G107" s="164">
        <v>1</v>
      </c>
      <c r="H107" s="285">
        <f t="shared" si="2"/>
        <v>70</v>
      </c>
      <c r="I107" s="283"/>
      <c r="J107" s="395">
        <f t="shared" si="5"/>
        <v>1254</v>
      </c>
      <c r="K107" s="396"/>
      <c r="L107" s="284">
        <f t="shared" si="3"/>
        <v>5.5821371610845293E-2</v>
      </c>
      <c r="M107" s="282"/>
    </row>
    <row r="108" spans="1:13" ht="13.5">
      <c r="A108" s="77"/>
      <c r="B108" s="402">
        <v>10</v>
      </c>
      <c r="C108" s="409" t="str">
        <f t="shared" si="4"/>
        <v>徳島大学病院</v>
      </c>
      <c r="D108" s="251"/>
      <c r="E108" s="410"/>
      <c r="F108" s="403">
        <v>297</v>
      </c>
      <c r="G108" s="165">
        <v>8</v>
      </c>
      <c r="H108" s="286">
        <f t="shared" si="2"/>
        <v>305</v>
      </c>
      <c r="I108" s="392"/>
      <c r="J108" s="287">
        <f t="shared" si="5"/>
        <v>1193</v>
      </c>
      <c r="K108" s="287"/>
      <c r="L108" s="394">
        <f t="shared" si="3"/>
        <v>0.25565800502933783</v>
      </c>
      <c r="M108" s="288"/>
    </row>
    <row r="111" spans="1:13">
      <c r="A111" s="185" t="s">
        <v>133</v>
      </c>
      <c r="B111" s="186"/>
      <c r="C111" s="186"/>
      <c r="D111" s="186"/>
      <c r="E111" s="186"/>
      <c r="F111" s="186"/>
    </row>
    <row r="112" spans="1:13">
      <c r="A112" s="186"/>
      <c r="B112" s="186"/>
      <c r="C112" s="186"/>
      <c r="D112" s="186"/>
      <c r="E112" s="186"/>
      <c r="F112" s="186"/>
    </row>
    <row r="113" spans="2:5">
      <c r="B113" t="s">
        <v>190</v>
      </c>
    </row>
    <row r="115" spans="2:5">
      <c r="C115" t="s">
        <v>135</v>
      </c>
      <c r="E115" t="s">
        <v>186</v>
      </c>
    </row>
    <row r="116" spans="2:5">
      <c r="C116" t="s">
        <v>134</v>
      </c>
      <c r="E116" t="s">
        <v>185</v>
      </c>
    </row>
    <row r="117" spans="2:5">
      <c r="C117" t="s">
        <v>136</v>
      </c>
      <c r="E117" t="s">
        <v>187</v>
      </c>
    </row>
    <row r="118" spans="2:5">
      <c r="C118" t="s">
        <v>137</v>
      </c>
    </row>
    <row r="119" spans="2:5">
      <c r="C119" t="s">
        <v>157</v>
      </c>
    </row>
    <row r="120" spans="2:5">
      <c r="C120" t="s">
        <v>138</v>
      </c>
    </row>
  </sheetData>
  <mergeCells count="136">
    <mergeCell ref="C108:E108"/>
    <mergeCell ref="H108:I108"/>
    <mergeCell ref="J108:K108"/>
    <mergeCell ref="L108:M108"/>
    <mergeCell ref="A96:F97"/>
    <mergeCell ref="C106:E106"/>
    <mergeCell ref="H106:I106"/>
    <mergeCell ref="J106:K106"/>
    <mergeCell ref="L106:M106"/>
    <mergeCell ref="C107:E107"/>
    <mergeCell ref="H107:I107"/>
    <mergeCell ref="J107:K107"/>
    <mergeCell ref="L107:M107"/>
    <mergeCell ref="C104:E104"/>
    <mergeCell ref="H104:I104"/>
    <mergeCell ref="J104:K104"/>
    <mergeCell ref="L104:M104"/>
    <mergeCell ref="C105:E105"/>
    <mergeCell ref="H105:I105"/>
    <mergeCell ref="J105:K105"/>
    <mergeCell ref="L105:M105"/>
    <mergeCell ref="C102:E102"/>
    <mergeCell ref="H102:I102"/>
    <mergeCell ref="J102:K102"/>
    <mergeCell ref="L102:M102"/>
    <mergeCell ref="C103:E103"/>
    <mergeCell ref="H103:I103"/>
    <mergeCell ref="J103:K103"/>
    <mergeCell ref="L103:M103"/>
    <mergeCell ref="C100:E100"/>
    <mergeCell ref="H100:I100"/>
    <mergeCell ref="J100:K100"/>
    <mergeCell ref="L100:M100"/>
    <mergeCell ref="C101:E101"/>
    <mergeCell ref="H101:I101"/>
    <mergeCell ref="J101:K101"/>
    <mergeCell ref="L101:M101"/>
    <mergeCell ref="C98:E98"/>
    <mergeCell ref="H98:I98"/>
    <mergeCell ref="J98:K98"/>
    <mergeCell ref="L98:M98"/>
    <mergeCell ref="C99:E99"/>
    <mergeCell ref="H99:I99"/>
    <mergeCell ref="J99:K99"/>
    <mergeCell ref="L99:M99"/>
    <mergeCell ref="F50:G50"/>
    <mergeCell ref="H50:I50"/>
    <mergeCell ref="J50:K50"/>
    <mergeCell ref="C51:E51"/>
    <mergeCell ref="F51:G51"/>
    <mergeCell ref="H51:I51"/>
    <mergeCell ref="J51:K51"/>
    <mergeCell ref="E52:O52"/>
    <mergeCell ref="C50:E50"/>
    <mergeCell ref="C48:E48"/>
    <mergeCell ref="F48:G48"/>
    <mergeCell ref="H48:I48"/>
    <mergeCell ref="J48:K48"/>
    <mergeCell ref="C49:E49"/>
    <mergeCell ref="F49:G49"/>
    <mergeCell ref="H49:I49"/>
    <mergeCell ref="J49:K49"/>
    <mergeCell ref="C46:E46"/>
    <mergeCell ref="F46:G46"/>
    <mergeCell ref="H46:I46"/>
    <mergeCell ref="J46:K46"/>
    <mergeCell ref="C47:E47"/>
    <mergeCell ref="F47:G47"/>
    <mergeCell ref="H47:I47"/>
    <mergeCell ref="J47:K47"/>
    <mergeCell ref="C44:E44"/>
    <mergeCell ref="F44:G44"/>
    <mergeCell ref="H44:I44"/>
    <mergeCell ref="J44:K44"/>
    <mergeCell ref="C45:E45"/>
    <mergeCell ref="F45:G45"/>
    <mergeCell ref="H45:I45"/>
    <mergeCell ref="J45:K45"/>
    <mergeCell ref="F42:G42"/>
    <mergeCell ref="H42:I42"/>
    <mergeCell ref="J42:K42"/>
    <mergeCell ref="C42:E42"/>
    <mergeCell ref="F43:G43"/>
    <mergeCell ref="H43:I43"/>
    <mergeCell ref="J43:K43"/>
    <mergeCell ref="C43:E43"/>
    <mergeCell ref="P23:Q23"/>
    <mergeCell ref="A24:B30"/>
    <mergeCell ref="A21:D22"/>
    <mergeCell ref="C41:E41"/>
    <mergeCell ref="F41:G41"/>
    <mergeCell ref="H41:I41"/>
    <mergeCell ref="J41:K41"/>
    <mergeCell ref="A39:G40"/>
    <mergeCell ref="F21:O22"/>
    <mergeCell ref="D23:E23"/>
    <mergeCell ref="F23:G23"/>
    <mergeCell ref="H23:I23"/>
    <mergeCell ref="J23:K23"/>
    <mergeCell ref="L23:M23"/>
    <mergeCell ref="N23:O23"/>
    <mergeCell ref="E17:G17"/>
    <mergeCell ref="H17:I17"/>
    <mergeCell ref="C18:D18"/>
    <mergeCell ref="E18:G18"/>
    <mergeCell ref="H18:I18"/>
    <mergeCell ref="C15:D15"/>
    <mergeCell ref="E15:G15"/>
    <mergeCell ref="H15:I15"/>
    <mergeCell ref="C16:D16"/>
    <mergeCell ref="E16:G16"/>
    <mergeCell ref="H16:I16"/>
    <mergeCell ref="A2:F3"/>
    <mergeCell ref="C8:D8"/>
    <mergeCell ref="E8:G8"/>
    <mergeCell ref="H8:I8"/>
    <mergeCell ref="C9:D9"/>
    <mergeCell ref="E9:G9"/>
    <mergeCell ref="H9:I9"/>
    <mergeCell ref="C10:D10"/>
    <mergeCell ref="A111:F112"/>
    <mergeCell ref="C13:D13"/>
    <mergeCell ref="E13:G13"/>
    <mergeCell ref="H13:I13"/>
    <mergeCell ref="C14:D14"/>
    <mergeCell ref="E14:G14"/>
    <mergeCell ref="H14:I14"/>
    <mergeCell ref="E10:G10"/>
    <mergeCell ref="H10:I10"/>
    <mergeCell ref="C11:D11"/>
    <mergeCell ref="E11:G11"/>
    <mergeCell ref="H11:I11"/>
    <mergeCell ref="C12:D12"/>
    <mergeCell ref="E12:G12"/>
    <mergeCell ref="H12:I12"/>
    <mergeCell ref="C17:D17"/>
  </mergeCells>
  <phoneticPr fontId="1"/>
  <pageMargins left="0.7" right="0.7" top="0.75" bottom="0.75" header="0.3" footer="0.3"/>
  <pageSetup paperSize="9" scale="64" orientation="portrait" r:id="rId1"/>
  <rowBreaks count="1" manualBreakCount="1">
    <brk id="94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21" sqref="N21"/>
    </sheetView>
  </sheetViews>
  <sheetFormatPr defaultRowHeight="11.25"/>
  <cols>
    <col min="1" max="1" width="8.83203125" style="374" customWidth="1"/>
    <col min="2" max="2" width="15" style="374" customWidth="1"/>
    <col min="3" max="6" width="9.83203125" style="374" customWidth="1"/>
    <col min="7" max="7" width="10.1640625" style="374" customWidth="1"/>
    <col min="8" max="8" width="11.6640625" style="374" bestFit="1" customWidth="1"/>
    <col min="9" max="9" width="12.5" style="374" customWidth="1"/>
    <col min="10" max="10" width="10.83203125" style="374" customWidth="1"/>
    <col min="11" max="11" width="10" style="374" bestFit="1" customWidth="1"/>
    <col min="12" max="13" width="9.5" style="374" bestFit="1" customWidth="1"/>
    <col min="14" max="16384" width="9.33203125" style="374"/>
  </cols>
  <sheetData>
    <row r="2" spans="1:13" ht="14.25">
      <c r="A2" s="289" t="s">
        <v>158</v>
      </c>
      <c r="B2" s="289"/>
      <c r="C2" s="289"/>
      <c r="D2" s="289"/>
      <c r="E2" s="289"/>
      <c r="F2" s="289"/>
      <c r="G2" s="289"/>
      <c r="H2" s="289"/>
      <c r="I2" s="289"/>
      <c r="J2" s="373"/>
    </row>
    <row r="3" spans="1:13" ht="14.25" thickBot="1">
      <c r="A3" s="18"/>
      <c r="B3" s="18"/>
      <c r="C3" s="18"/>
      <c r="D3" s="18"/>
      <c r="E3" s="18"/>
      <c r="F3" s="18"/>
      <c r="G3" s="18"/>
      <c r="H3" s="18"/>
      <c r="I3" s="18"/>
      <c r="J3" s="19"/>
    </row>
    <row r="4" spans="1:13" ht="13.5">
      <c r="A4" s="359"/>
      <c r="B4" s="360"/>
      <c r="C4" s="365" t="s">
        <v>151</v>
      </c>
      <c r="D4" s="366"/>
      <c r="E4" s="366"/>
      <c r="F4" s="366"/>
      <c r="G4" s="366"/>
      <c r="H4" s="20" t="s">
        <v>53</v>
      </c>
      <c r="I4" s="21" t="s">
        <v>111</v>
      </c>
      <c r="J4" s="29" t="s">
        <v>153</v>
      </c>
      <c r="K4" s="375" t="s">
        <v>144</v>
      </c>
      <c r="L4" s="376" t="s">
        <v>145</v>
      </c>
      <c r="M4" s="377" t="s">
        <v>146</v>
      </c>
    </row>
    <row r="5" spans="1:13" ht="13.5">
      <c r="A5" s="361"/>
      <c r="B5" s="362"/>
      <c r="C5" s="367"/>
      <c r="D5" s="368"/>
      <c r="E5" s="368"/>
      <c r="F5" s="368"/>
      <c r="G5" s="368"/>
      <c r="H5" s="22" t="s">
        <v>54</v>
      </c>
      <c r="I5" s="23" t="s">
        <v>110</v>
      </c>
      <c r="J5" s="30" t="s">
        <v>33</v>
      </c>
      <c r="K5" s="378"/>
      <c r="L5" s="376"/>
      <c r="M5" s="377"/>
    </row>
    <row r="6" spans="1:13" ht="14.25" thickBot="1">
      <c r="A6" s="363"/>
      <c r="B6" s="364"/>
      <c r="C6" s="24" t="s">
        <v>14</v>
      </c>
      <c r="D6" s="25" t="s">
        <v>55</v>
      </c>
      <c r="E6" s="25" t="s">
        <v>16</v>
      </c>
      <c r="F6" s="25" t="s">
        <v>17</v>
      </c>
      <c r="G6" s="26" t="s">
        <v>56</v>
      </c>
      <c r="H6" s="27">
        <v>44652</v>
      </c>
      <c r="I6" s="28" t="s">
        <v>152</v>
      </c>
      <c r="J6" s="31" t="s">
        <v>57</v>
      </c>
      <c r="K6" s="378"/>
      <c r="L6" s="376"/>
      <c r="M6" s="377"/>
    </row>
    <row r="7" spans="1:13" ht="13.5" customHeight="1">
      <c r="A7" s="369" t="s">
        <v>58</v>
      </c>
      <c r="B7" s="349" t="s">
        <v>59</v>
      </c>
      <c r="C7" s="317">
        <v>5672</v>
      </c>
      <c r="D7" s="317">
        <v>4553</v>
      </c>
      <c r="E7" s="317">
        <v>1431</v>
      </c>
      <c r="F7" s="317">
        <v>237</v>
      </c>
      <c r="G7" s="352">
        <f>SUM(C7:F8)</f>
        <v>11893</v>
      </c>
      <c r="H7" s="317">
        <v>250118</v>
      </c>
      <c r="I7" s="318">
        <f>G7/H7*1000</f>
        <v>47.549556609280415</v>
      </c>
      <c r="J7" s="319" t="s">
        <v>155</v>
      </c>
      <c r="K7" s="379">
        <v>71131</v>
      </c>
      <c r="L7" s="372">
        <f>K7/H7*100</f>
        <v>28.438976802949007</v>
      </c>
      <c r="M7" s="376">
        <f>_xlfn.RANK.EQ(L7,$L$7:$L$60,0)</f>
        <v>21</v>
      </c>
    </row>
    <row r="8" spans="1:13" ht="11.25" customHeight="1">
      <c r="A8" s="370"/>
      <c r="B8" s="296"/>
      <c r="C8" s="300"/>
      <c r="D8" s="300"/>
      <c r="E8" s="300"/>
      <c r="F8" s="300"/>
      <c r="G8" s="353"/>
      <c r="H8" s="300"/>
      <c r="I8" s="293"/>
      <c r="J8" s="291"/>
      <c r="K8" s="379"/>
      <c r="L8" s="372"/>
      <c r="M8" s="376"/>
    </row>
    <row r="9" spans="1:13" ht="11.25" customHeight="1">
      <c r="A9" s="370"/>
      <c r="B9" s="295" t="s">
        <v>61</v>
      </c>
      <c r="C9" s="380">
        <v>0</v>
      </c>
      <c r="D9" s="381">
        <v>0</v>
      </c>
      <c r="E9" s="382">
        <v>0</v>
      </c>
      <c r="F9" s="383">
        <v>0</v>
      </c>
      <c r="G9" s="356">
        <f>SUM(C9:F10)</f>
        <v>0</v>
      </c>
      <c r="H9" s="299">
        <v>1995</v>
      </c>
      <c r="I9" s="305">
        <f>G9/H9*1000</f>
        <v>0</v>
      </c>
      <c r="J9" s="326" t="s">
        <v>62</v>
      </c>
      <c r="K9" s="379">
        <v>976</v>
      </c>
      <c r="L9" s="372">
        <f>K9/H9*100</f>
        <v>48.922305764411028</v>
      </c>
      <c r="M9" s="376">
        <f t="shared" ref="M9" si="0">_xlfn.RANK.EQ(L9,$L$7:$L$60,0)</f>
        <v>6</v>
      </c>
    </row>
    <row r="10" spans="1:13" ht="11.25" customHeight="1">
      <c r="A10" s="370"/>
      <c r="B10" s="296"/>
      <c r="C10" s="384"/>
      <c r="D10" s="385"/>
      <c r="E10" s="386"/>
      <c r="F10" s="387"/>
      <c r="G10" s="357"/>
      <c r="H10" s="300"/>
      <c r="I10" s="293"/>
      <c r="J10" s="327"/>
      <c r="K10" s="379"/>
      <c r="L10" s="372"/>
      <c r="M10" s="376"/>
    </row>
    <row r="11" spans="1:13" ht="11.25" customHeight="1">
      <c r="A11" s="370"/>
      <c r="B11" s="295" t="s">
        <v>63</v>
      </c>
      <c r="C11" s="354">
        <v>437</v>
      </c>
      <c r="D11" s="355">
        <v>486</v>
      </c>
      <c r="E11" s="358">
        <v>116</v>
      </c>
      <c r="F11" s="355">
        <v>23</v>
      </c>
      <c r="G11" s="356">
        <f>SUM(C11:F12)</f>
        <v>1062</v>
      </c>
      <c r="H11" s="299">
        <v>24370</v>
      </c>
      <c r="I11" s="305">
        <f>G11/H11*1000</f>
        <v>43.57816988100123</v>
      </c>
      <c r="J11" s="290" t="s">
        <v>108</v>
      </c>
      <c r="K11" s="379">
        <v>8201</v>
      </c>
      <c r="L11" s="372">
        <f>K11/H11*100</f>
        <v>33.652031185884283</v>
      </c>
      <c r="M11" s="376">
        <f t="shared" ref="M11" si="1">_xlfn.RANK.EQ(L11,$L$7:$L$60,0)</f>
        <v>20</v>
      </c>
    </row>
    <row r="12" spans="1:13" ht="11.25" customHeight="1">
      <c r="A12" s="370"/>
      <c r="B12" s="296"/>
      <c r="C12" s="311"/>
      <c r="D12" s="313"/>
      <c r="E12" s="315"/>
      <c r="F12" s="313"/>
      <c r="G12" s="357"/>
      <c r="H12" s="300"/>
      <c r="I12" s="293"/>
      <c r="J12" s="291"/>
      <c r="K12" s="379"/>
      <c r="L12" s="372"/>
      <c r="M12" s="376"/>
    </row>
    <row r="13" spans="1:13" ht="11.25" customHeight="1">
      <c r="A13" s="370"/>
      <c r="B13" s="295" t="s">
        <v>65</v>
      </c>
      <c r="C13" s="337">
        <v>82</v>
      </c>
      <c r="D13" s="338">
        <v>85</v>
      </c>
      <c r="E13" s="339">
        <v>19</v>
      </c>
      <c r="F13" s="338">
        <v>11</v>
      </c>
      <c r="G13" s="356">
        <f>SUM(C13:F14)</f>
        <v>197</v>
      </c>
      <c r="H13" s="299">
        <v>4448</v>
      </c>
      <c r="I13" s="305">
        <f>G13/H13*1000</f>
        <v>44.289568345323744</v>
      </c>
      <c r="J13" s="290" t="s">
        <v>64</v>
      </c>
      <c r="K13" s="379">
        <v>2425</v>
      </c>
      <c r="L13" s="372">
        <f>K13/H13*100</f>
        <v>54.518884892086326</v>
      </c>
      <c r="M13" s="376">
        <f t="shared" ref="M13" si="2">_xlfn.RANK.EQ(L13,$L$7:$L$60,0)</f>
        <v>3</v>
      </c>
    </row>
    <row r="14" spans="1:13" ht="11.25" customHeight="1">
      <c r="A14" s="370"/>
      <c r="B14" s="296"/>
      <c r="C14" s="311"/>
      <c r="D14" s="313"/>
      <c r="E14" s="315"/>
      <c r="F14" s="313"/>
      <c r="G14" s="357"/>
      <c r="H14" s="300"/>
      <c r="I14" s="293"/>
      <c r="J14" s="291"/>
      <c r="K14" s="379"/>
      <c r="L14" s="372"/>
      <c r="M14" s="376"/>
    </row>
    <row r="15" spans="1:13" ht="13.5">
      <c r="A15" s="371"/>
      <c r="B15" s="104" t="s">
        <v>9</v>
      </c>
      <c r="C15" s="106">
        <f>SUM(C7:C14)</f>
        <v>6191</v>
      </c>
      <c r="D15" s="109">
        <f>SUM(D7:D14)</f>
        <v>5124</v>
      </c>
      <c r="E15" s="116">
        <f>SUM(E7:E14)</f>
        <v>1566</v>
      </c>
      <c r="F15" s="110">
        <f>SUM(F7:F14)</f>
        <v>271</v>
      </c>
      <c r="G15" s="113">
        <f>SUM(C15:F15)</f>
        <v>13152</v>
      </c>
      <c r="H15" s="122">
        <f>SUM(H7:H14)</f>
        <v>280931</v>
      </c>
      <c r="I15" s="119">
        <f>G15/H15*1000</f>
        <v>46.815766148983201</v>
      </c>
      <c r="J15" s="32"/>
    </row>
    <row r="16" spans="1:13" ht="13.5" customHeight="1">
      <c r="A16" s="343" t="s">
        <v>67</v>
      </c>
      <c r="B16" s="334" t="s">
        <v>68</v>
      </c>
      <c r="C16" s="340">
        <v>1232</v>
      </c>
      <c r="D16" s="307">
        <v>1208</v>
      </c>
      <c r="E16" s="341">
        <v>390</v>
      </c>
      <c r="F16" s="342">
        <v>62</v>
      </c>
      <c r="G16" s="309">
        <f>SUM(C16:F17)</f>
        <v>2892</v>
      </c>
      <c r="H16" s="307">
        <v>53290</v>
      </c>
      <c r="I16" s="292">
        <f>G16/H16*1000</f>
        <v>54.269093638581346</v>
      </c>
      <c r="J16" s="294" t="s">
        <v>90</v>
      </c>
      <c r="K16" s="379">
        <v>19131</v>
      </c>
      <c r="L16" s="372">
        <f>K16/H16*100</f>
        <v>35.899793582285604</v>
      </c>
      <c r="M16" s="376">
        <f t="shared" ref="M16:M26" si="3">_xlfn.RANK.EQ(L16,$L$7:$L$60,0)</f>
        <v>16</v>
      </c>
    </row>
    <row r="17" spans="1:13" ht="13.5" customHeight="1">
      <c r="A17" s="344"/>
      <c r="B17" s="296"/>
      <c r="C17" s="311"/>
      <c r="D17" s="300"/>
      <c r="E17" s="315"/>
      <c r="F17" s="313"/>
      <c r="G17" s="304"/>
      <c r="H17" s="300"/>
      <c r="I17" s="293"/>
      <c r="J17" s="291"/>
      <c r="K17" s="379"/>
      <c r="L17" s="372"/>
      <c r="M17" s="376"/>
    </row>
    <row r="18" spans="1:13" ht="13.5" customHeight="1">
      <c r="A18" s="344"/>
      <c r="B18" s="295" t="s">
        <v>70</v>
      </c>
      <c r="C18" s="337">
        <v>216</v>
      </c>
      <c r="D18" s="338">
        <v>238</v>
      </c>
      <c r="E18" s="339">
        <v>57</v>
      </c>
      <c r="F18" s="338">
        <v>15</v>
      </c>
      <c r="G18" s="303">
        <f>SUM(C18:F19)</f>
        <v>526</v>
      </c>
      <c r="H18" s="299">
        <v>14321</v>
      </c>
      <c r="I18" s="305">
        <f>G18/H18*1000</f>
        <v>36.729278681656311</v>
      </c>
      <c r="J18" s="290" t="s">
        <v>75</v>
      </c>
      <c r="K18" s="379">
        <v>3971</v>
      </c>
      <c r="L18" s="372">
        <f>K18/H18*100</f>
        <v>27.728510578870193</v>
      </c>
      <c r="M18" s="376">
        <f t="shared" si="3"/>
        <v>22</v>
      </c>
    </row>
    <row r="19" spans="1:13" ht="11.25" customHeight="1">
      <c r="A19" s="345"/>
      <c r="B19" s="296"/>
      <c r="C19" s="311"/>
      <c r="D19" s="313"/>
      <c r="E19" s="315"/>
      <c r="F19" s="313"/>
      <c r="G19" s="304"/>
      <c r="H19" s="300"/>
      <c r="I19" s="293"/>
      <c r="J19" s="291"/>
      <c r="K19" s="379"/>
      <c r="L19" s="372"/>
      <c r="M19" s="376"/>
    </row>
    <row r="20" spans="1:13" ht="11.25" customHeight="1">
      <c r="A20" s="345"/>
      <c r="B20" s="295" t="s">
        <v>72</v>
      </c>
      <c r="C20" s="297">
        <v>328</v>
      </c>
      <c r="D20" s="299">
        <v>309</v>
      </c>
      <c r="E20" s="301">
        <v>109</v>
      </c>
      <c r="F20" s="299">
        <v>17</v>
      </c>
      <c r="G20" s="303">
        <f>SUM(C20:F21)</f>
        <v>763</v>
      </c>
      <c r="H20" s="299">
        <v>22957</v>
      </c>
      <c r="I20" s="305">
        <f>G20/H20*1000</f>
        <v>33.236050006533958</v>
      </c>
      <c r="J20" s="290" t="s">
        <v>92</v>
      </c>
      <c r="K20" s="379">
        <v>5938</v>
      </c>
      <c r="L20" s="372">
        <f>K20/H20*100</f>
        <v>25.865749009016859</v>
      </c>
      <c r="M20" s="376">
        <f t="shared" si="3"/>
        <v>24</v>
      </c>
    </row>
    <row r="21" spans="1:13" ht="11.25" customHeight="1">
      <c r="A21" s="345"/>
      <c r="B21" s="296"/>
      <c r="C21" s="298"/>
      <c r="D21" s="300"/>
      <c r="E21" s="302"/>
      <c r="F21" s="300"/>
      <c r="G21" s="304"/>
      <c r="H21" s="300"/>
      <c r="I21" s="293"/>
      <c r="J21" s="291"/>
      <c r="K21" s="379"/>
      <c r="L21" s="372"/>
      <c r="M21" s="376"/>
    </row>
    <row r="22" spans="1:13" ht="11.25" customHeight="1">
      <c r="A22" s="345"/>
      <c r="B22" s="295" t="s">
        <v>74</v>
      </c>
      <c r="C22" s="297">
        <v>519</v>
      </c>
      <c r="D22" s="299">
        <v>435</v>
      </c>
      <c r="E22" s="301">
        <v>123</v>
      </c>
      <c r="F22" s="299">
        <v>22</v>
      </c>
      <c r="G22" s="303">
        <f>SUM(C22:F23)</f>
        <v>1099</v>
      </c>
      <c r="H22" s="299">
        <v>35315</v>
      </c>
      <c r="I22" s="305">
        <f>G22/H22*1000</f>
        <v>31.119920713577798</v>
      </c>
      <c r="J22" s="290" t="s">
        <v>73</v>
      </c>
      <c r="K22" s="379">
        <v>9223</v>
      </c>
      <c r="L22" s="372">
        <f>K22/H22*100</f>
        <v>26.116381141158147</v>
      </c>
      <c r="M22" s="376">
        <f t="shared" si="3"/>
        <v>23</v>
      </c>
    </row>
    <row r="23" spans="1:13" ht="11.25" customHeight="1">
      <c r="A23" s="345"/>
      <c r="B23" s="296"/>
      <c r="C23" s="298"/>
      <c r="D23" s="300"/>
      <c r="E23" s="302"/>
      <c r="F23" s="300"/>
      <c r="G23" s="304"/>
      <c r="H23" s="300"/>
      <c r="I23" s="293"/>
      <c r="J23" s="291"/>
      <c r="K23" s="379"/>
      <c r="L23" s="372"/>
      <c r="M23" s="376"/>
    </row>
    <row r="24" spans="1:13">
      <c r="A24" s="345"/>
      <c r="B24" s="295" t="s">
        <v>76</v>
      </c>
      <c r="C24" s="297">
        <v>272</v>
      </c>
      <c r="D24" s="299">
        <v>301</v>
      </c>
      <c r="E24" s="301">
        <v>74</v>
      </c>
      <c r="F24" s="299">
        <v>11</v>
      </c>
      <c r="G24" s="303">
        <f>SUM(C24:F25)</f>
        <v>658</v>
      </c>
      <c r="H24" s="299">
        <v>12736</v>
      </c>
      <c r="I24" s="305">
        <f>G24/H24*1000</f>
        <v>51.664572864321606</v>
      </c>
      <c r="J24" s="290" t="s">
        <v>81</v>
      </c>
      <c r="K24" s="379">
        <v>4389</v>
      </c>
      <c r="L24" s="372">
        <f>K24/H24*100</f>
        <v>34.461369346733669</v>
      </c>
      <c r="M24" s="376">
        <f t="shared" si="3"/>
        <v>18</v>
      </c>
    </row>
    <row r="25" spans="1:13">
      <c r="A25" s="345"/>
      <c r="B25" s="296"/>
      <c r="C25" s="298"/>
      <c r="D25" s="300"/>
      <c r="E25" s="302"/>
      <c r="F25" s="300"/>
      <c r="G25" s="304"/>
      <c r="H25" s="300"/>
      <c r="I25" s="293"/>
      <c r="J25" s="291"/>
      <c r="K25" s="379"/>
      <c r="L25" s="372"/>
      <c r="M25" s="376"/>
    </row>
    <row r="26" spans="1:13">
      <c r="A26" s="345"/>
      <c r="B26" s="295" t="s">
        <v>78</v>
      </c>
      <c r="C26" s="297">
        <v>196</v>
      </c>
      <c r="D26" s="299">
        <v>234</v>
      </c>
      <c r="E26" s="301">
        <v>62</v>
      </c>
      <c r="F26" s="299">
        <v>13</v>
      </c>
      <c r="G26" s="303">
        <f>SUM(C26:F27)</f>
        <v>505</v>
      </c>
      <c r="H26" s="299">
        <v>11101</v>
      </c>
      <c r="I26" s="305">
        <f>G26/H26*1000</f>
        <v>45.491397171425994</v>
      </c>
      <c r="J26" s="290" t="s">
        <v>69</v>
      </c>
      <c r="K26" s="379">
        <v>4054</v>
      </c>
      <c r="L26" s="372">
        <f>K26/H26*100</f>
        <v>36.519232501576433</v>
      </c>
      <c r="M26" s="376">
        <f t="shared" si="3"/>
        <v>15</v>
      </c>
    </row>
    <row r="27" spans="1:13">
      <c r="A27" s="345"/>
      <c r="B27" s="296"/>
      <c r="C27" s="298"/>
      <c r="D27" s="300"/>
      <c r="E27" s="302"/>
      <c r="F27" s="300"/>
      <c r="G27" s="304"/>
      <c r="H27" s="300"/>
      <c r="I27" s="293"/>
      <c r="J27" s="291"/>
      <c r="K27" s="379"/>
      <c r="L27" s="372"/>
      <c r="M27" s="376"/>
    </row>
    <row r="28" spans="1:13" ht="13.5">
      <c r="A28" s="351"/>
      <c r="B28" s="104" t="s">
        <v>9</v>
      </c>
      <c r="C28" s="106">
        <f>SUM(C16:C27)</f>
        <v>2763</v>
      </c>
      <c r="D28" s="110">
        <f>SUM(D16:D27)</f>
        <v>2725</v>
      </c>
      <c r="E28" s="116">
        <f>SUM(E16:E27)</f>
        <v>815</v>
      </c>
      <c r="F28" s="110">
        <f>SUM(F16:F27)</f>
        <v>140</v>
      </c>
      <c r="G28" s="113">
        <f>SUM(C28:F28)</f>
        <v>6443</v>
      </c>
      <c r="H28" s="122">
        <f>SUM(H16:H27)</f>
        <v>149720</v>
      </c>
      <c r="I28" s="119">
        <f>G28/H28*1000</f>
        <v>43.033662837296291</v>
      </c>
      <c r="J28" s="32"/>
    </row>
    <row r="29" spans="1:13" ht="13.5" customHeight="1">
      <c r="A29" s="343" t="s">
        <v>79</v>
      </c>
      <c r="B29" s="334" t="s">
        <v>80</v>
      </c>
      <c r="C29" s="306">
        <v>826</v>
      </c>
      <c r="D29" s="307">
        <v>927</v>
      </c>
      <c r="E29" s="308">
        <v>272</v>
      </c>
      <c r="F29" s="307">
        <v>43</v>
      </c>
      <c r="G29" s="309">
        <f>SUM(C29:F30)</f>
        <v>2068</v>
      </c>
      <c r="H29" s="307">
        <v>37711</v>
      </c>
      <c r="I29" s="292">
        <f>G29/H29*1000</f>
        <v>54.838110896025036</v>
      </c>
      <c r="J29" s="294" t="s">
        <v>101</v>
      </c>
      <c r="K29" s="379">
        <v>14684</v>
      </c>
      <c r="L29" s="372">
        <f>K29/H29*100</f>
        <v>38.938240831587599</v>
      </c>
      <c r="M29" s="376">
        <f t="shared" ref="M29:M31" si="4">_xlfn.RANK.EQ(L29,$L$7:$L$60,0)</f>
        <v>13</v>
      </c>
    </row>
    <row r="30" spans="1:13" ht="13.5" customHeight="1">
      <c r="A30" s="344"/>
      <c r="B30" s="296"/>
      <c r="C30" s="298"/>
      <c r="D30" s="300"/>
      <c r="E30" s="302"/>
      <c r="F30" s="300"/>
      <c r="G30" s="304"/>
      <c r="H30" s="300"/>
      <c r="I30" s="293"/>
      <c r="J30" s="291"/>
      <c r="K30" s="379"/>
      <c r="L30" s="372"/>
      <c r="M30" s="376"/>
    </row>
    <row r="31" spans="1:13" ht="13.5" customHeight="1">
      <c r="A31" s="344"/>
      <c r="B31" s="295" t="s">
        <v>82</v>
      </c>
      <c r="C31" s="297">
        <v>623</v>
      </c>
      <c r="D31" s="299">
        <v>663</v>
      </c>
      <c r="E31" s="301">
        <v>188</v>
      </c>
      <c r="F31" s="299">
        <v>30</v>
      </c>
      <c r="G31" s="303">
        <f>SUM(C31:F32)</f>
        <v>1504</v>
      </c>
      <c r="H31" s="299">
        <v>33648</v>
      </c>
      <c r="I31" s="305">
        <f>G31/H31*1000</f>
        <v>44.698050404184499</v>
      </c>
      <c r="J31" s="290" t="s">
        <v>77</v>
      </c>
      <c r="K31" s="379">
        <v>13219</v>
      </c>
      <c r="L31" s="372">
        <f>K31/H31*100</f>
        <v>39.286138849262962</v>
      </c>
      <c r="M31" s="376">
        <f t="shared" si="4"/>
        <v>12</v>
      </c>
    </row>
    <row r="32" spans="1:13">
      <c r="A32" s="345"/>
      <c r="B32" s="296"/>
      <c r="C32" s="298"/>
      <c r="D32" s="300"/>
      <c r="E32" s="302"/>
      <c r="F32" s="300"/>
      <c r="G32" s="304"/>
      <c r="H32" s="300"/>
      <c r="I32" s="293"/>
      <c r="J32" s="291"/>
      <c r="K32" s="379"/>
      <c r="L32" s="372"/>
      <c r="M32" s="376"/>
    </row>
    <row r="33" spans="1:13" ht="14.25" thickBot="1">
      <c r="A33" s="346"/>
      <c r="B33" s="105" t="s">
        <v>9</v>
      </c>
      <c r="C33" s="107">
        <f>SUM(C29:C32)</f>
        <v>1449</v>
      </c>
      <c r="D33" s="111">
        <f>SUM(D29:D32)</f>
        <v>1590</v>
      </c>
      <c r="E33" s="117">
        <f>SUM(E29:E32)</f>
        <v>460</v>
      </c>
      <c r="F33" s="111">
        <f>SUM(F29:F32)</f>
        <v>73</v>
      </c>
      <c r="G33" s="114">
        <f>SUM(C33:F33)</f>
        <v>3572</v>
      </c>
      <c r="H33" s="111">
        <f>SUM(H29:H32)</f>
        <v>71359</v>
      </c>
      <c r="I33" s="120">
        <f>G33/H33*1000</f>
        <v>50.056755279642374</v>
      </c>
      <c r="J33" s="33"/>
    </row>
    <row r="34" spans="1:13" ht="13.5" customHeight="1">
      <c r="A34" s="350" t="s">
        <v>84</v>
      </c>
      <c r="B34" s="349" t="s">
        <v>85</v>
      </c>
      <c r="C34" s="335">
        <v>753</v>
      </c>
      <c r="D34" s="317">
        <v>700</v>
      </c>
      <c r="E34" s="336">
        <v>215</v>
      </c>
      <c r="F34" s="317">
        <v>39</v>
      </c>
      <c r="G34" s="316">
        <f>SUM(C34:F35)</f>
        <v>1707</v>
      </c>
      <c r="H34" s="317">
        <v>35247</v>
      </c>
      <c r="I34" s="318">
        <f>G34/H34*1000</f>
        <v>48.42965358753937</v>
      </c>
      <c r="J34" s="319" t="s">
        <v>83</v>
      </c>
      <c r="K34" s="379">
        <v>12568</v>
      </c>
      <c r="L34" s="372">
        <f>K34/H34*100</f>
        <v>35.656935342014926</v>
      </c>
      <c r="M34" s="376">
        <f t="shared" ref="M34:M42" si="5">_xlfn.RANK.EQ(L34,$L$7:$L$60,0)</f>
        <v>17</v>
      </c>
    </row>
    <row r="35" spans="1:13" ht="13.5" customHeight="1">
      <c r="A35" s="344"/>
      <c r="B35" s="296"/>
      <c r="C35" s="298"/>
      <c r="D35" s="300"/>
      <c r="E35" s="302"/>
      <c r="F35" s="300"/>
      <c r="G35" s="304"/>
      <c r="H35" s="300"/>
      <c r="I35" s="293"/>
      <c r="J35" s="291"/>
      <c r="K35" s="379"/>
      <c r="L35" s="372"/>
      <c r="M35" s="376"/>
    </row>
    <row r="36" spans="1:13" ht="13.5" customHeight="1">
      <c r="A36" s="344"/>
      <c r="B36" s="295" t="s">
        <v>87</v>
      </c>
      <c r="C36" s="328">
        <v>0</v>
      </c>
      <c r="D36" s="330">
        <v>0</v>
      </c>
      <c r="E36" s="332">
        <v>0</v>
      </c>
      <c r="F36" s="330">
        <v>0</v>
      </c>
      <c r="G36" s="303">
        <f>SUM(C36:F37)</f>
        <v>0</v>
      </c>
      <c r="H36" s="299">
        <v>4685</v>
      </c>
      <c r="I36" s="305">
        <f>G36/H36*1000</f>
        <v>0</v>
      </c>
      <c r="J36" s="326" t="s">
        <v>62</v>
      </c>
      <c r="K36" s="379">
        <v>2120</v>
      </c>
      <c r="L36" s="372">
        <f>K36/H36*100</f>
        <v>45.250800426894344</v>
      </c>
      <c r="M36" s="376">
        <f t="shared" si="5"/>
        <v>10</v>
      </c>
    </row>
    <row r="37" spans="1:13" ht="11.25" customHeight="1">
      <c r="A37" s="345"/>
      <c r="B37" s="296"/>
      <c r="C37" s="329"/>
      <c r="D37" s="331"/>
      <c r="E37" s="333"/>
      <c r="F37" s="331"/>
      <c r="G37" s="304"/>
      <c r="H37" s="300"/>
      <c r="I37" s="293"/>
      <c r="J37" s="327"/>
      <c r="K37" s="379"/>
      <c r="L37" s="372"/>
      <c r="M37" s="376"/>
    </row>
    <row r="38" spans="1:13" ht="11.25" customHeight="1">
      <c r="A38" s="345"/>
      <c r="B38" s="295" t="s">
        <v>88</v>
      </c>
      <c r="C38" s="328">
        <v>0</v>
      </c>
      <c r="D38" s="330">
        <v>0</v>
      </c>
      <c r="E38" s="332">
        <v>0</v>
      </c>
      <c r="F38" s="330">
        <v>0</v>
      </c>
      <c r="G38" s="303">
        <f>SUM(C38:F39)</f>
        <v>0</v>
      </c>
      <c r="H38" s="299">
        <v>1322</v>
      </c>
      <c r="I38" s="305">
        <f>G38/H38*1000</f>
        <v>0</v>
      </c>
      <c r="J38" s="326" t="s">
        <v>62</v>
      </c>
      <c r="K38" s="379">
        <v>740</v>
      </c>
      <c r="L38" s="372">
        <f>K38/H38*100</f>
        <v>55.975794251134644</v>
      </c>
      <c r="M38" s="376">
        <f t="shared" si="5"/>
        <v>1</v>
      </c>
    </row>
    <row r="39" spans="1:13" ht="11.25" customHeight="1">
      <c r="A39" s="345"/>
      <c r="B39" s="296"/>
      <c r="C39" s="329"/>
      <c r="D39" s="331"/>
      <c r="E39" s="333"/>
      <c r="F39" s="331"/>
      <c r="G39" s="304"/>
      <c r="H39" s="300"/>
      <c r="I39" s="293"/>
      <c r="J39" s="327"/>
      <c r="K39" s="379"/>
      <c r="L39" s="372"/>
      <c r="M39" s="376"/>
    </row>
    <row r="40" spans="1:13">
      <c r="A40" s="345"/>
      <c r="B40" s="295" t="s">
        <v>89</v>
      </c>
      <c r="C40" s="297">
        <v>1616</v>
      </c>
      <c r="D40" s="299">
        <v>1263</v>
      </c>
      <c r="E40" s="301">
        <v>474</v>
      </c>
      <c r="F40" s="299">
        <v>71</v>
      </c>
      <c r="G40" s="303">
        <f>SUM(C40:F41)</f>
        <v>3424</v>
      </c>
      <c r="H40" s="299">
        <v>67854</v>
      </c>
      <c r="I40" s="305">
        <f>G40/H40*1000</f>
        <v>50.461284522651574</v>
      </c>
      <c r="J40" s="290" t="s">
        <v>60</v>
      </c>
      <c r="K40" s="379">
        <v>23154</v>
      </c>
      <c r="L40" s="372">
        <f>K40/H40*100</f>
        <v>34.123264656468301</v>
      </c>
      <c r="M40" s="376">
        <f t="shared" si="5"/>
        <v>19</v>
      </c>
    </row>
    <row r="41" spans="1:13">
      <c r="A41" s="345"/>
      <c r="B41" s="296"/>
      <c r="C41" s="298"/>
      <c r="D41" s="300"/>
      <c r="E41" s="302"/>
      <c r="F41" s="300"/>
      <c r="G41" s="304"/>
      <c r="H41" s="300"/>
      <c r="I41" s="293"/>
      <c r="J41" s="291"/>
      <c r="K41" s="379"/>
      <c r="L41" s="372"/>
      <c r="M41" s="376"/>
    </row>
    <row r="42" spans="1:13">
      <c r="A42" s="345"/>
      <c r="B42" s="295" t="s">
        <v>91</v>
      </c>
      <c r="C42" s="297">
        <v>144</v>
      </c>
      <c r="D42" s="299">
        <v>247</v>
      </c>
      <c r="E42" s="301">
        <v>67</v>
      </c>
      <c r="F42" s="299">
        <v>13</v>
      </c>
      <c r="G42" s="303">
        <f>SUM(C42:F43)</f>
        <v>471</v>
      </c>
      <c r="H42" s="299">
        <v>7005</v>
      </c>
      <c r="I42" s="305">
        <f>G42/H42*1000</f>
        <v>67.237687366167023</v>
      </c>
      <c r="J42" s="290" t="s">
        <v>98</v>
      </c>
      <c r="K42" s="379">
        <v>3675</v>
      </c>
      <c r="L42" s="372">
        <f>K42/H42*100</f>
        <v>52.462526766595289</v>
      </c>
      <c r="M42" s="376">
        <f t="shared" si="5"/>
        <v>4</v>
      </c>
    </row>
    <row r="43" spans="1:13">
      <c r="A43" s="345"/>
      <c r="B43" s="296"/>
      <c r="C43" s="298"/>
      <c r="D43" s="300"/>
      <c r="E43" s="302"/>
      <c r="F43" s="300"/>
      <c r="G43" s="304"/>
      <c r="H43" s="300"/>
      <c r="I43" s="293"/>
      <c r="J43" s="291"/>
      <c r="K43" s="379"/>
      <c r="L43" s="372"/>
      <c r="M43" s="376"/>
    </row>
    <row r="44" spans="1:13" ht="13.5">
      <c r="A44" s="351"/>
      <c r="B44" s="104" t="s">
        <v>9</v>
      </c>
      <c r="C44" s="106">
        <f>SUM(C34:C43)</f>
        <v>2513</v>
      </c>
      <c r="D44" s="110">
        <f>SUM(D34:D43)</f>
        <v>2210</v>
      </c>
      <c r="E44" s="116">
        <f>SUM(E34:E43)</f>
        <v>756</v>
      </c>
      <c r="F44" s="110">
        <f>SUM(F34:F43)</f>
        <v>123</v>
      </c>
      <c r="G44" s="113">
        <f>SUM(C44:F44)</f>
        <v>5602</v>
      </c>
      <c r="H44" s="110">
        <f>SUM(H34:H43)</f>
        <v>116113</v>
      </c>
      <c r="I44" s="119">
        <f>G44/H44*1000</f>
        <v>48.246105087285663</v>
      </c>
      <c r="J44" s="32"/>
    </row>
    <row r="45" spans="1:13" ht="13.5" customHeight="1">
      <c r="A45" s="343" t="s">
        <v>93</v>
      </c>
      <c r="B45" s="334" t="s">
        <v>94</v>
      </c>
      <c r="C45" s="320">
        <v>120</v>
      </c>
      <c r="D45" s="322">
        <v>171</v>
      </c>
      <c r="E45" s="324">
        <v>56</v>
      </c>
      <c r="F45" s="322">
        <v>6</v>
      </c>
      <c r="G45" s="309">
        <f>SUM(C45:F46)</f>
        <v>353</v>
      </c>
      <c r="H45" s="307">
        <v>5904</v>
      </c>
      <c r="I45" s="292">
        <f>G45/H45*1000</f>
        <v>59.789972899728994</v>
      </c>
      <c r="J45" s="294" t="s">
        <v>103</v>
      </c>
      <c r="K45" s="379">
        <v>2996</v>
      </c>
      <c r="L45" s="372">
        <f>K45/H45*100</f>
        <v>50.745257452574521</v>
      </c>
      <c r="M45" s="376">
        <f t="shared" ref="M45:M49" si="6">_xlfn.RANK.EQ(L45,$L$7:$L$60,0)</f>
        <v>5</v>
      </c>
    </row>
    <row r="46" spans="1:13" ht="13.5" customHeight="1">
      <c r="A46" s="344"/>
      <c r="B46" s="296"/>
      <c r="C46" s="321"/>
      <c r="D46" s="323"/>
      <c r="E46" s="325"/>
      <c r="F46" s="323"/>
      <c r="G46" s="304"/>
      <c r="H46" s="300"/>
      <c r="I46" s="293"/>
      <c r="J46" s="291"/>
      <c r="K46" s="379"/>
      <c r="L46" s="372"/>
      <c r="M46" s="376"/>
    </row>
    <row r="47" spans="1:13" ht="13.5" customHeight="1">
      <c r="A47" s="344"/>
      <c r="B47" s="295" t="s">
        <v>46</v>
      </c>
      <c r="C47" s="297">
        <v>116</v>
      </c>
      <c r="D47" s="299">
        <v>205</v>
      </c>
      <c r="E47" s="301">
        <v>59</v>
      </c>
      <c r="F47" s="299">
        <v>7</v>
      </c>
      <c r="G47" s="303">
        <f>SUM(C47:F48)</f>
        <v>387</v>
      </c>
      <c r="H47" s="299">
        <v>3526</v>
      </c>
      <c r="I47" s="305">
        <f>G47/H47*1000</f>
        <v>109.7560975609756</v>
      </c>
      <c r="J47" s="290" t="s">
        <v>95</v>
      </c>
      <c r="K47" s="379">
        <v>1959</v>
      </c>
      <c r="L47" s="372">
        <f>K47/H47*100</f>
        <v>55.558706749858203</v>
      </c>
      <c r="M47" s="376">
        <f t="shared" si="6"/>
        <v>2</v>
      </c>
    </row>
    <row r="48" spans="1:13">
      <c r="A48" s="345"/>
      <c r="B48" s="296"/>
      <c r="C48" s="298"/>
      <c r="D48" s="300"/>
      <c r="E48" s="302"/>
      <c r="F48" s="300"/>
      <c r="G48" s="304"/>
      <c r="H48" s="300"/>
      <c r="I48" s="293"/>
      <c r="J48" s="291"/>
      <c r="K48" s="379"/>
      <c r="L48" s="372"/>
      <c r="M48" s="376"/>
    </row>
    <row r="49" spans="1:13">
      <c r="A49" s="345"/>
      <c r="B49" s="295" t="s">
        <v>97</v>
      </c>
      <c r="C49" s="297">
        <v>218</v>
      </c>
      <c r="D49" s="299">
        <v>213</v>
      </c>
      <c r="E49" s="301">
        <v>75</v>
      </c>
      <c r="F49" s="299">
        <v>20</v>
      </c>
      <c r="G49" s="303">
        <f>SUM(C49:F50)</f>
        <v>526</v>
      </c>
      <c r="H49" s="299">
        <v>8021</v>
      </c>
      <c r="I49" s="305">
        <f>G49/H49*1000</f>
        <v>65.577858122428623</v>
      </c>
      <c r="J49" s="290" t="s">
        <v>106</v>
      </c>
      <c r="K49" s="379">
        <v>3856</v>
      </c>
      <c r="L49" s="372">
        <f>K49/H49*100</f>
        <v>48.073806258571253</v>
      </c>
      <c r="M49" s="376">
        <f t="shared" si="6"/>
        <v>8</v>
      </c>
    </row>
    <row r="50" spans="1:13">
      <c r="A50" s="345"/>
      <c r="B50" s="296"/>
      <c r="C50" s="298"/>
      <c r="D50" s="300"/>
      <c r="E50" s="302"/>
      <c r="F50" s="300"/>
      <c r="G50" s="304"/>
      <c r="H50" s="300"/>
      <c r="I50" s="293"/>
      <c r="J50" s="291"/>
      <c r="K50" s="379"/>
      <c r="L50" s="372"/>
      <c r="M50" s="376"/>
    </row>
    <row r="51" spans="1:13" ht="14.25" thickBot="1">
      <c r="A51" s="346"/>
      <c r="B51" s="105" t="s">
        <v>9</v>
      </c>
      <c r="C51" s="107">
        <f>SUM(C45:C50)</f>
        <v>454</v>
      </c>
      <c r="D51" s="111">
        <f>SUM(D45:D50)</f>
        <v>589</v>
      </c>
      <c r="E51" s="117">
        <f>SUM(E45:E50)</f>
        <v>190</v>
      </c>
      <c r="F51" s="111">
        <f>SUM(F45:F50)</f>
        <v>33</v>
      </c>
      <c r="G51" s="114">
        <f>SUM(C51:F51)</f>
        <v>1266</v>
      </c>
      <c r="H51" s="111">
        <f>SUM(H45:H50)</f>
        <v>17451</v>
      </c>
      <c r="I51" s="120">
        <f>G51/H51*1000</f>
        <v>72.545985903386622</v>
      </c>
      <c r="J51" s="33"/>
    </row>
    <row r="52" spans="1:13" ht="13.5" customHeight="1">
      <c r="A52" s="350" t="s">
        <v>99</v>
      </c>
      <c r="B52" s="349" t="s">
        <v>100</v>
      </c>
      <c r="C52" s="310">
        <v>609</v>
      </c>
      <c r="D52" s="312">
        <v>667</v>
      </c>
      <c r="E52" s="314">
        <v>180</v>
      </c>
      <c r="F52" s="312">
        <v>34</v>
      </c>
      <c r="G52" s="316">
        <f>SUM(C52:F53)</f>
        <v>1490</v>
      </c>
      <c r="H52" s="317">
        <v>27103</v>
      </c>
      <c r="I52" s="318">
        <f>G52/H52*1000</f>
        <v>54.975463970778144</v>
      </c>
      <c r="J52" s="319" t="s">
        <v>86</v>
      </c>
      <c r="K52" s="379">
        <v>10927</v>
      </c>
      <c r="L52" s="372">
        <f>K52/H52*100</f>
        <v>40.316570121388779</v>
      </c>
      <c r="M52" s="376">
        <f t="shared" ref="M52:M54" si="7">_xlfn.RANK.EQ(L52,$L$7:$L$60,0)</f>
        <v>11</v>
      </c>
    </row>
    <row r="53" spans="1:13" ht="13.5" customHeight="1">
      <c r="A53" s="344"/>
      <c r="B53" s="296"/>
      <c r="C53" s="311"/>
      <c r="D53" s="313"/>
      <c r="E53" s="315"/>
      <c r="F53" s="313"/>
      <c r="G53" s="304"/>
      <c r="H53" s="300"/>
      <c r="I53" s="293"/>
      <c r="J53" s="291"/>
      <c r="K53" s="379"/>
      <c r="L53" s="372"/>
      <c r="M53" s="376"/>
    </row>
    <row r="54" spans="1:13" ht="13.5" customHeight="1">
      <c r="A54" s="344"/>
      <c r="B54" s="295" t="s">
        <v>102</v>
      </c>
      <c r="C54" s="297">
        <v>150</v>
      </c>
      <c r="D54" s="299">
        <v>213</v>
      </c>
      <c r="E54" s="301">
        <v>54</v>
      </c>
      <c r="F54" s="299">
        <v>9</v>
      </c>
      <c r="G54" s="303">
        <f>SUM(C54:F55)</f>
        <v>426</v>
      </c>
      <c r="H54" s="299">
        <v>7276</v>
      </c>
      <c r="I54" s="305">
        <f>G54/H54*1000</f>
        <v>58.54865310610225</v>
      </c>
      <c r="J54" s="290" t="s">
        <v>96</v>
      </c>
      <c r="K54" s="379">
        <v>3531</v>
      </c>
      <c r="L54" s="372">
        <f>K54/H54*100</f>
        <v>48.529411764705884</v>
      </c>
      <c r="M54" s="376">
        <f t="shared" si="7"/>
        <v>7</v>
      </c>
    </row>
    <row r="55" spans="1:13">
      <c r="A55" s="345"/>
      <c r="B55" s="296"/>
      <c r="C55" s="298"/>
      <c r="D55" s="300"/>
      <c r="E55" s="302"/>
      <c r="F55" s="300"/>
      <c r="G55" s="304"/>
      <c r="H55" s="300"/>
      <c r="I55" s="293"/>
      <c r="J55" s="291"/>
      <c r="K55" s="379"/>
      <c r="L55" s="372"/>
      <c r="M55" s="376"/>
    </row>
    <row r="56" spans="1:13" ht="13.5">
      <c r="A56" s="351"/>
      <c r="B56" s="104" t="s">
        <v>9</v>
      </c>
      <c r="C56" s="106">
        <f>SUM(C52:C55)</f>
        <v>759</v>
      </c>
      <c r="D56" s="110">
        <f>SUM(D52:D55)</f>
        <v>880</v>
      </c>
      <c r="E56" s="116">
        <f>SUM(E52:E55)</f>
        <v>234</v>
      </c>
      <c r="F56" s="110">
        <f>SUM(F52:F55)</f>
        <v>43</v>
      </c>
      <c r="G56" s="113">
        <f>C56+D56+E56+F56</f>
        <v>1916</v>
      </c>
      <c r="H56" s="110">
        <f>SUM(H52:H55)</f>
        <v>34379</v>
      </c>
      <c r="I56" s="119">
        <f>G56/H56*1000</f>
        <v>55.731696675295964</v>
      </c>
      <c r="J56" s="32"/>
    </row>
    <row r="57" spans="1:13" ht="13.5" customHeight="1">
      <c r="A57" s="343" t="s">
        <v>104</v>
      </c>
      <c r="B57" s="334" t="s">
        <v>105</v>
      </c>
      <c r="C57" s="306">
        <v>618</v>
      </c>
      <c r="D57" s="307">
        <v>523</v>
      </c>
      <c r="E57" s="308">
        <v>186</v>
      </c>
      <c r="F57" s="307">
        <v>51</v>
      </c>
      <c r="G57" s="309">
        <f>SUM(C57:F58)</f>
        <v>1378</v>
      </c>
      <c r="H57" s="307">
        <v>22624</v>
      </c>
      <c r="I57" s="292">
        <f>G57/H57*1000</f>
        <v>60.908769448373413</v>
      </c>
      <c r="J57" s="294" t="s">
        <v>66</v>
      </c>
      <c r="K57" s="379">
        <v>10739</v>
      </c>
      <c r="L57" s="372">
        <f>K57/H57*100</f>
        <v>47.467291371994342</v>
      </c>
      <c r="M57" s="376">
        <f t="shared" ref="M57:M59" si="8">_xlfn.RANK.EQ(L57,$L$7:$L$60,0)</f>
        <v>9</v>
      </c>
    </row>
    <row r="58" spans="1:13" ht="13.5" customHeight="1">
      <c r="A58" s="344"/>
      <c r="B58" s="296"/>
      <c r="C58" s="298"/>
      <c r="D58" s="300"/>
      <c r="E58" s="302"/>
      <c r="F58" s="300"/>
      <c r="G58" s="304"/>
      <c r="H58" s="300"/>
      <c r="I58" s="293"/>
      <c r="J58" s="291"/>
      <c r="K58" s="379"/>
      <c r="L58" s="372"/>
      <c r="M58" s="376"/>
    </row>
    <row r="59" spans="1:13" ht="13.5" customHeight="1">
      <c r="A59" s="344"/>
      <c r="B59" s="295" t="s">
        <v>107</v>
      </c>
      <c r="C59" s="297">
        <v>270</v>
      </c>
      <c r="D59" s="299">
        <v>212</v>
      </c>
      <c r="E59" s="301">
        <v>67</v>
      </c>
      <c r="F59" s="299">
        <v>16</v>
      </c>
      <c r="G59" s="303">
        <f>SUM(C59:F60)</f>
        <v>565</v>
      </c>
      <c r="H59" s="299">
        <v>13299</v>
      </c>
      <c r="I59" s="305">
        <f>G59/H59*1000</f>
        <v>42.484397323106997</v>
      </c>
      <c r="J59" s="290" t="s">
        <v>71</v>
      </c>
      <c r="K59" s="379">
        <v>5044</v>
      </c>
      <c r="L59" s="372">
        <f>K59/H59*100</f>
        <v>37.927663734115349</v>
      </c>
      <c r="M59" s="376">
        <f t="shared" si="8"/>
        <v>14</v>
      </c>
    </row>
    <row r="60" spans="1:13">
      <c r="A60" s="345"/>
      <c r="B60" s="296"/>
      <c r="C60" s="298"/>
      <c r="D60" s="300"/>
      <c r="E60" s="302"/>
      <c r="F60" s="300"/>
      <c r="G60" s="304"/>
      <c r="H60" s="300"/>
      <c r="I60" s="293"/>
      <c r="J60" s="291"/>
      <c r="K60" s="379"/>
      <c r="L60" s="372"/>
      <c r="M60" s="376"/>
    </row>
    <row r="61" spans="1:13" ht="14.25" thickBot="1">
      <c r="A61" s="346"/>
      <c r="B61" s="105" t="s">
        <v>9</v>
      </c>
      <c r="C61" s="107">
        <f>SUM(C57:C60)</f>
        <v>888</v>
      </c>
      <c r="D61" s="111">
        <f>SUM(D57:D60)</f>
        <v>735</v>
      </c>
      <c r="E61" s="117">
        <f>SUM(E57:E60)</f>
        <v>253</v>
      </c>
      <c r="F61" s="111">
        <f>SUM(F57:F60)</f>
        <v>67</v>
      </c>
      <c r="G61" s="114">
        <f>SUM(C61:F61)</f>
        <v>1943</v>
      </c>
      <c r="H61" s="111">
        <f>SUM(H57:H60)</f>
        <v>35923</v>
      </c>
      <c r="I61" s="120">
        <f>G61/H61*1000</f>
        <v>54.087910252484484</v>
      </c>
      <c r="J61" s="33"/>
    </row>
    <row r="62" spans="1:13" ht="14.25" thickBot="1">
      <c r="A62" s="347" t="s">
        <v>109</v>
      </c>
      <c r="B62" s="348"/>
      <c r="C62" s="108">
        <f>C61+C56+C51+C44+C33+C28+C15</f>
        <v>15017</v>
      </c>
      <c r="D62" s="112">
        <f>D61+D56+D51+D44+D33+D28+D15</f>
        <v>13853</v>
      </c>
      <c r="E62" s="118">
        <f>E61+E56+E51+E44+E33+E28+E15</f>
        <v>4274</v>
      </c>
      <c r="F62" s="112">
        <f>F61+F56+F51+F44+F33+F28+F15</f>
        <v>750</v>
      </c>
      <c r="G62" s="115">
        <f>G61+G56+G51+G44+G33+G28+G15</f>
        <v>33894</v>
      </c>
      <c r="H62" s="112">
        <f>H15+H28+H33+H44+H51+H56+H61</f>
        <v>705876</v>
      </c>
      <c r="I62" s="121">
        <f>G62/H62*1000</f>
        <v>48.016932152389373</v>
      </c>
      <c r="J62" s="34"/>
      <c r="K62" s="388">
        <f>SUM(K7:K60)</f>
        <v>238651</v>
      </c>
      <c r="L62" s="123">
        <f>K62/H62*100</f>
        <v>33.809195949430212</v>
      </c>
    </row>
    <row r="63" spans="1:13" ht="11.25" customHeight="1">
      <c r="L63" s="123"/>
    </row>
  </sheetData>
  <autoFilter ref="A4:M62">
    <filterColumn colId="0" showButton="0"/>
    <filterColumn colId="2" showButton="0"/>
    <filterColumn colId="3" showButton="0"/>
    <filterColumn colId="4" showButton="0"/>
    <filterColumn colId="5" showButton="0"/>
  </autoFilter>
  <mergeCells count="302">
    <mergeCell ref="M49:M50"/>
    <mergeCell ref="M52:M53"/>
    <mergeCell ref="M54:M55"/>
    <mergeCell ref="M57:M58"/>
    <mergeCell ref="M59:M60"/>
    <mergeCell ref="L54:L55"/>
    <mergeCell ref="L57:L58"/>
    <mergeCell ref="L59:L60"/>
    <mergeCell ref="M4:M6"/>
    <mergeCell ref="M7:M8"/>
    <mergeCell ref="M9:M10"/>
    <mergeCell ref="M11:M12"/>
    <mergeCell ref="M13:M14"/>
    <mergeCell ref="M16:M17"/>
    <mergeCell ref="M18:M19"/>
    <mergeCell ref="M20:M21"/>
    <mergeCell ref="M22:M23"/>
    <mergeCell ref="M24:M25"/>
    <mergeCell ref="M26:M27"/>
    <mergeCell ref="M29:M30"/>
    <mergeCell ref="M31:M32"/>
    <mergeCell ref="M34:M35"/>
    <mergeCell ref="M36:M37"/>
    <mergeCell ref="M38:M39"/>
    <mergeCell ref="M40:M41"/>
    <mergeCell ref="M42:M43"/>
    <mergeCell ref="M45:M46"/>
    <mergeCell ref="M47:M48"/>
    <mergeCell ref="L34:L35"/>
    <mergeCell ref="L36:L37"/>
    <mergeCell ref="L38:L39"/>
    <mergeCell ref="L40:L41"/>
    <mergeCell ref="L42:L43"/>
    <mergeCell ref="L45:L46"/>
    <mergeCell ref="L47:L48"/>
    <mergeCell ref="L49:L50"/>
    <mergeCell ref="K52:K53"/>
    <mergeCell ref="L52:L53"/>
    <mergeCell ref="K59:K60"/>
    <mergeCell ref="L4:L6"/>
    <mergeCell ref="L7:L8"/>
    <mergeCell ref="L9:L10"/>
    <mergeCell ref="L11:L12"/>
    <mergeCell ref="L13:L14"/>
    <mergeCell ref="K16:K17"/>
    <mergeCell ref="K18:K19"/>
    <mergeCell ref="K20:K21"/>
    <mergeCell ref="K22:K23"/>
    <mergeCell ref="K24:K25"/>
    <mergeCell ref="K26:K27"/>
    <mergeCell ref="L16:L17"/>
    <mergeCell ref="L18:L19"/>
    <mergeCell ref="L20:L21"/>
    <mergeCell ref="L22:L23"/>
    <mergeCell ref="L24:L25"/>
    <mergeCell ref="L26:L27"/>
    <mergeCell ref="L29:L30"/>
    <mergeCell ref="L31:L32"/>
    <mergeCell ref="K34:K35"/>
    <mergeCell ref="K36:K37"/>
    <mergeCell ref="K38:K39"/>
    <mergeCell ref="K45:K46"/>
    <mergeCell ref="K47:K48"/>
    <mergeCell ref="K49:K50"/>
    <mergeCell ref="K57:K58"/>
    <mergeCell ref="K40:K41"/>
    <mergeCell ref="K42:K43"/>
    <mergeCell ref="K54:K55"/>
    <mergeCell ref="K29:K30"/>
    <mergeCell ref="K31:K32"/>
    <mergeCell ref="K4:K6"/>
    <mergeCell ref="K7:K8"/>
    <mergeCell ref="K9:K10"/>
    <mergeCell ref="K11:K12"/>
    <mergeCell ref="K13:K14"/>
    <mergeCell ref="H7:H8"/>
    <mergeCell ref="I7:I8"/>
    <mergeCell ref="J7:J8"/>
    <mergeCell ref="I16:I17"/>
    <mergeCell ref="J16:J17"/>
    <mergeCell ref="I18:I19"/>
    <mergeCell ref="J18:J19"/>
    <mergeCell ref="J20:J21"/>
    <mergeCell ref="H31:H32"/>
    <mergeCell ref="J24:J25"/>
    <mergeCell ref="J26:J27"/>
    <mergeCell ref="C9:C10"/>
    <mergeCell ref="D9:D10"/>
    <mergeCell ref="E9:E10"/>
    <mergeCell ref="F9:F10"/>
    <mergeCell ref="G9:G10"/>
    <mergeCell ref="H9:H10"/>
    <mergeCell ref="I9:I10"/>
    <mergeCell ref="J9:J10"/>
    <mergeCell ref="A4:B6"/>
    <mergeCell ref="C4:G5"/>
    <mergeCell ref="A7:A15"/>
    <mergeCell ref="A16:A28"/>
    <mergeCell ref="A29:A33"/>
    <mergeCell ref="C7:C8"/>
    <mergeCell ref="D7:D8"/>
    <mergeCell ref="E7:E8"/>
    <mergeCell ref="F7:F8"/>
    <mergeCell ref="G7:G8"/>
    <mergeCell ref="C11:C12"/>
    <mergeCell ref="D11:D12"/>
    <mergeCell ref="G13:G14"/>
    <mergeCell ref="E11:E12"/>
    <mergeCell ref="F11:F12"/>
    <mergeCell ref="G11:G12"/>
    <mergeCell ref="G20:G21"/>
    <mergeCell ref="D31:D32"/>
    <mergeCell ref="E31:E32"/>
    <mergeCell ref="F31:F32"/>
    <mergeCell ref="G31:G32"/>
    <mergeCell ref="D29:D30"/>
    <mergeCell ref="E29:E30"/>
    <mergeCell ref="F29:F30"/>
    <mergeCell ref="C22:C23"/>
    <mergeCell ref="D22:D23"/>
    <mergeCell ref="E22:E23"/>
    <mergeCell ref="A57:A61"/>
    <mergeCell ref="A62:B62"/>
    <mergeCell ref="B7:B8"/>
    <mergeCell ref="B18:B19"/>
    <mergeCell ref="B24:B25"/>
    <mergeCell ref="B31:B32"/>
    <mergeCell ref="B38:B39"/>
    <mergeCell ref="B9:B10"/>
    <mergeCell ref="B11:B12"/>
    <mergeCell ref="B16:B17"/>
    <mergeCell ref="B20:B21"/>
    <mergeCell ref="B29:B30"/>
    <mergeCell ref="B34:B35"/>
    <mergeCell ref="B42:B43"/>
    <mergeCell ref="B47:B48"/>
    <mergeCell ref="B52:B53"/>
    <mergeCell ref="B57:B58"/>
    <mergeCell ref="B13:B14"/>
    <mergeCell ref="B54:B55"/>
    <mergeCell ref="A34:A44"/>
    <mergeCell ref="A45:A51"/>
    <mergeCell ref="A52:A56"/>
    <mergeCell ref="B22:B23"/>
    <mergeCell ref="B26:B27"/>
    <mergeCell ref="F22:F23"/>
    <mergeCell ref="G22:G23"/>
    <mergeCell ref="H22:H23"/>
    <mergeCell ref="I22:I23"/>
    <mergeCell ref="J22:J23"/>
    <mergeCell ref="C20:C21"/>
    <mergeCell ref="D20:D21"/>
    <mergeCell ref="E20:E21"/>
    <mergeCell ref="F20:F21"/>
    <mergeCell ref="H20:H21"/>
    <mergeCell ref="I20:I21"/>
    <mergeCell ref="C29:C30"/>
    <mergeCell ref="H11:H12"/>
    <mergeCell ref="I11:I12"/>
    <mergeCell ref="J11:J12"/>
    <mergeCell ref="C18:C19"/>
    <mergeCell ref="D18:D19"/>
    <mergeCell ref="E18:E19"/>
    <mergeCell ref="F18:F19"/>
    <mergeCell ref="G18:G19"/>
    <mergeCell ref="H18:H19"/>
    <mergeCell ref="C16:C17"/>
    <mergeCell ref="D16:D17"/>
    <mergeCell ref="E16:E17"/>
    <mergeCell ref="F16:F17"/>
    <mergeCell ref="G16:G17"/>
    <mergeCell ref="H16:H17"/>
    <mergeCell ref="C13:C14"/>
    <mergeCell ref="D13:D14"/>
    <mergeCell ref="E13:E14"/>
    <mergeCell ref="F13:F14"/>
    <mergeCell ref="H13:H14"/>
    <mergeCell ref="I13:I14"/>
    <mergeCell ref="J13:J14"/>
    <mergeCell ref="I24:I25"/>
    <mergeCell ref="C26:C27"/>
    <mergeCell ref="D26:D27"/>
    <mergeCell ref="E26:E27"/>
    <mergeCell ref="F26:F27"/>
    <mergeCell ref="G26:G27"/>
    <mergeCell ref="H26:H27"/>
    <mergeCell ref="I26:I27"/>
    <mergeCell ref="C24:C25"/>
    <mergeCell ref="D24:D25"/>
    <mergeCell ref="E24:E25"/>
    <mergeCell ref="F24:F25"/>
    <mergeCell ref="G24:G25"/>
    <mergeCell ref="H24:H25"/>
    <mergeCell ref="G29:G30"/>
    <mergeCell ref="H29:H30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C34:C35"/>
    <mergeCell ref="D34:D35"/>
    <mergeCell ref="E34:E35"/>
    <mergeCell ref="F34:F35"/>
    <mergeCell ref="G34:G35"/>
    <mergeCell ref="H34:H35"/>
    <mergeCell ref="I34:I35"/>
    <mergeCell ref="I29:I30"/>
    <mergeCell ref="J29:J30"/>
    <mergeCell ref="I31:I32"/>
    <mergeCell ref="J31:J32"/>
    <mergeCell ref="C31:C32"/>
    <mergeCell ref="H42:H43"/>
    <mergeCell ref="I42:I43"/>
    <mergeCell ref="J42:J43"/>
    <mergeCell ref="H45:H46"/>
    <mergeCell ref="I45:I46"/>
    <mergeCell ref="J45:J46"/>
    <mergeCell ref="I38:I39"/>
    <mergeCell ref="J38:J39"/>
    <mergeCell ref="B40:B41"/>
    <mergeCell ref="C40:C41"/>
    <mergeCell ref="D40:D41"/>
    <mergeCell ref="E40:E41"/>
    <mergeCell ref="F40:F41"/>
    <mergeCell ref="G40:G41"/>
    <mergeCell ref="H40:H41"/>
    <mergeCell ref="I40:I41"/>
    <mergeCell ref="C38:C39"/>
    <mergeCell ref="D38:D39"/>
    <mergeCell ref="E38:E39"/>
    <mergeCell ref="F38:F39"/>
    <mergeCell ref="G38:G39"/>
    <mergeCell ref="H38:H39"/>
    <mergeCell ref="J40:J41"/>
    <mergeCell ref="B45:B46"/>
    <mergeCell ref="C45:C46"/>
    <mergeCell ref="D45:D46"/>
    <mergeCell ref="E45:E46"/>
    <mergeCell ref="F45:F46"/>
    <mergeCell ref="G45:G46"/>
    <mergeCell ref="C42:C43"/>
    <mergeCell ref="D42:D43"/>
    <mergeCell ref="E42:E43"/>
    <mergeCell ref="F42:F43"/>
    <mergeCell ref="G42:G43"/>
    <mergeCell ref="I47:I48"/>
    <mergeCell ref="J47:J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C47:C48"/>
    <mergeCell ref="D47:D48"/>
    <mergeCell ref="E47:E48"/>
    <mergeCell ref="F47:F48"/>
    <mergeCell ref="G47:G48"/>
    <mergeCell ref="H47:H48"/>
    <mergeCell ref="D52:D53"/>
    <mergeCell ref="E52:E53"/>
    <mergeCell ref="F52:F53"/>
    <mergeCell ref="G52:G53"/>
    <mergeCell ref="H52:H53"/>
    <mergeCell ref="I52:I53"/>
    <mergeCell ref="J52:J53"/>
    <mergeCell ref="H54:H55"/>
    <mergeCell ref="I54:I55"/>
    <mergeCell ref="J54:J55"/>
    <mergeCell ref="A2:I2"/>
    <mergeCell ref="J59:J60"/>
    <mergeCell ref="I57:I58"/>
    <mergeCell ref="J57:J58"/>
    <mergeCell ref="B59:B60"/>
    <mergeCell ref="C59:C60"/>
    <mergeCell ref="D59:D60"/>
    <mergeCell ref="E59:E60"/>
    <mergeCell ref="F59:F60"/>
    <mergeCell ref="G59:G60"/>
    <mergeCell ref="H59:H60"/>
    <mergeCell ref="I59:I60"/>
    <mergeCell ref="C57:C58"/>
    <mergeCell ref="D57:D58"/>
    <mergeCell ref="E57:E58"/>
    <mergeCell ref="F57:F58"/>
    <mergeCell ref="G57:G58"/>
    <mergeCell ref="H57:H58"/>
    <mergeCell ref="C54:C55"/>
    <mergeCell ref="D54:D55"/>
    <mergeCell ref="E54:E55"/>
    <mergeCell ref="F54:F55"/>
    <mergeCell ref="G54:G55"/>
    <mergeCell ref="C52:C53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8" orientation="portrait" r:id="rId1"/>
  <rowBreaks count="1" manualBreakCount="1">
    <brk id="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報告１</vt:lpstr>
      <vt:lpstr>報告２</vt:lpstr>
      <vt:lpstr>報告３</vt:lpstr>
      <vt:lpstr>報告１!Print_Area</vt:lpstr>
      <vt:lpstr>報告２!Print_Area</vt:lpstr>
      <vt:lpstr>報告３!Print_Area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mesaki junichi</cp:lastModifiedBy>
  <cp:lastPrinted>2023-05-30T07:02:17Z</cp:lastPrinted>
  <dcterms:created xsi:type="dcterms:W3CDTF">2017-05-29T09:46:12Z</dcterms:created>
  <dcterms:modified xsi:type="dcterms:W3CDTF">2023-05-30T07:06:01Z</dcterms:modified>
</cp:coreProperties>
</file>